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4 veřejné zakázky\24032 - ZPŘ - Hydroizolace Brno\Vysvětlení a změny ZD\Vysvětlení č. 2 a změna č. 4 ZD\"/>
    </mc:Choice>
  </mc:AlternateContent>
  <bookViews>
    <workbookView xWindow="130" yWindow="620" windowWidth="28480" windowHeight="11840"/>
  </bookViews>
  <sheets>
    <sheet name="Rekapitulace stavby" sheetId="1" r:id="rId1"/>
    <sheet name="101 - 1.etapa - stavební ..." sheetId="2" r:id="rId2"/>
    <sheet name="102 - 1.etapa - vedlejší ..." sheetId="3" r:id="rId3"/>
    <sheet name="201 - 2.etapa - stavební ..." sheetId="4" r:id="rId4"/>
    <sheet name="202 - 2.etapa - vedlejší ..." sheetId="5" r:id="rId5"/>
  </sheets>
  <definedNames>
    <definedName name="_xlnm._FilterDatabase" localSheetId="1" hidden="1">'101 - 1.etapa - stavební ...'!$C$144:$K$987</definedName>
    <definedName name="_xlnm._FilterDatabase" localSheetId="2" hidden="1">'102 - 1.etapa - vedlejší ...'!$C$124:$K$161</definedName>
    <definedName name="_xlnm._FilterDatabase" localSheetId="3" hidden="1">'201 - 2.etapa - stavební ...'!$C$138:$K$591</definedName>
    <definedName name="_xlnm._FilterDatabase" localSheetId="4" hidden="1">'202 - 2.etapa - vedlejší ...'!$C$124:$K$156</definedName>
    <definedName name="_xlnm.Print_Titles" localSheetId="1">'101 - 1.etapa - stavební ...'!$144:$144</definedName>
    <definedName name="_xlnm.Print_Titles" localSheetId="2">'102 - 1.etapa - vedlejší ...'!$124:$124</definedName>
    <definedName name="_xlnm.Print_Titles" localSheetId="3">'201 - 2.etapa - stavební ...'!$138:$138</definedName>
    <definedName name="_xlnm.Print_Titles" localSheetId="4">'202 - 2.etapa - vedlejší ...'!$124:$124</definedName>
    <definedName name="_xlnm.Print_Titles" localSheetId="0">'Rekapitulace stavby'!$92:$92</definedName>
    <definedName name="_xlnm.Print_Area" localSheetId="1">'101 - 1.etapa - stavební ...'!$C$4:$J$76,'101 - 1.etapa - stavební ...'!$C$82:$J$124,'101 - 1.etapa - stavební ...'!$C$130:$K$987</definedName>
    <definedName name="_xlnm.Print_Area" localSheetId="2">'102 - 1.etapa - vedlejší ...'!$C$4:$J$76,'102 - 1.etapa - vedlejší ...'!$C$82:$J$104,'102 - 1.etapa - vedlejší ...'!$C$110:$K$161</definedName>
    <definedName name="_xlnm.Print_Area" localSheetId="3">'201 - 2.etapa - stavební ...'!$C$4:$J$76,'201 - 2.etapa - stavební ...'!$C$82:$J$118,'201 - 2.etapa - stavební ...'!$C$124:$K$591</definedName>
    <definedName name="_xlnm.Print_Area" localSheetId="4">'202 - 2.etapa - vedlejší ...'!$C$4:$J$76,'202 - 2.etapa - vedlejší ...'!$C$82:$J$104,'202 - 2.etapa - vedlejší ...'!$C$110:$K$156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100" i="1" s="1"/>
  <c r="J37" i="5"/>
  <c r="AX100" i="1" s="1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T139" i="5"/>
  <c r="R140" i="5"/>
  <c r="R139" i="5" s="1"/>
  <c r="P140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F119" i="5"/>
  <c r="E117" i="5"/>
  <c r="F91" i="5"/>
  <c r="E89" i="5"/>
  <c r="J26" i="5"/>
  <c r="E26" i="5"/>
  <c r="J122" i="5" s="1"/>
  <c r="J25" i="5"/>
  <c r="J23" i="5"/>
  <c r="E23" i="5"/>
  <c r="J93" i="5" s="1"/>
  <c r="J22" i="5"/>
  <c r="J20" i="5"/>
  <c r="E20" i="5"/>
  <c r="F94" i="5" s="1"/>
  <c r="J19" i="5"/>
  <c r="J17" i="5"/>
  <c r="E17" i="5"/>
  <c r="F121" i="5" s="1"/>
  <c r="J16" i="5"/>
  <c r="J14" i="5"/>
  <c r="J119" i="5" s="1"/>
  <c r="E7" i="5"/>
  <c r="E113" i="5" s="1"/>
  <c r="J39" i="4"/>
  <c r="J38" i="4"/>
  <c r="AY99" i="1" s="1"/>
  <c r="J37" i="4"/>
  <c r="AX99" i="1" s="1"/>
  <c r="BI591" i="4"/>
  <c r="BH591" i="4"/>
  <c r="BG591" i="4"/>
  <c r="BF591" i="4"/>
  <c r="T591" i="4"/>
  <c r="R591" i="4"/>
  <c r="P591" i="4"/>
  <c r="BI589" i="4"/>
  <c r="BH589" i="4"/>
  <c r="BG589" i="4"/>
  <c r="BF589" i="4"/>
  <c r="T589" i="4"/>
  <c r="R589" i="4"/>
  <c r="P589" i="4"/>
  <c r="BI585" i="4"/>
  <c r="BH585" i="4"/>
  <c r="BG585" i="4"/>
  <c r="BF585" i="4"/>
  <c r="T585" i="4"/>
  <c r="R585" i="4"/>
  <c r="P585" i="4"/>
  <c r="BI583" i="4"/>
  <c r="BH583" i="4"/>
  <c r="BG583" i="4"/>
  <c r="BF583" i="4"/>
  <c r="T583" i="4"/>
  <c r="R583" i="4"/>
  <c r="P583" i="4"/>
  <c r="BI580" i="4"/>
  <c r="BH580" i="4"/>
  <c r="BG580" i="4"/>
  <c r="BF580" i="4"/>
  <c r="T580" i="4"/>
  <c r="R580" i="4"/>
  <c r="P580" i="4"/>
  <c r="BI574" i="4"/>
  <c r="BH574" i="4"/>
  <c r="BG574" i="4"/>
  <c r="BF574" i="4"/>
  <c r="T574" i="4"/>
  <c r="T573" i="4" s="1"/>
  <c r="R574" i="4"/>
  <c r="R573" i="4"/>
  <c r="P574" i="4"/>
  <c r="P573" i="4"/>
  <c r="BI572" i="4"/>
  <c r="BH572" i="4"/>
  <c r="BG572" i="4"/>
  <c r="BF572" i="4"/>
  <c r="T572" i="4"/>
  <c r="R572" i="4"/>
  <c r="P572" i="4"/>
  <c r="BI569" i="4"/>
  <c r="BH569" i="4"/>
  <c r="BG569" i="4"/>
  <c r="BF569" i="4"/>
  <c r="T569" i="4"/>
  <c r="R569" i="4"/>
  <c r="P569" i="4"/>
  <c r="BI567" i="4"/>
  <c r="BH567" i="4"/>
  <c r="BG567" i="4"/>
  <c r="BF567" i="4"/>
  <c r="T567" i="4"/>
  <c r="R567" i="4"/>
  <c r="P567" i="4"/>
  <c r="BI564" i="4"/>
  <c r="BH564" i="4"/>
  <c r="BG564" i="4"/>
  <c r="BF564" i="4"/>
  <c r="T564" i="4"/>
  <c r="R564" i="4"/>
  <c r="P564" i="4"/>
  <c r="BI562" i="4"/>
  <c r="BH562" i="4"/>
  <c r="BG562" i="4"/>
  <c r="BF562" i="4"/>
  <c r="T562" i="4"/>
  <c r="R562" i="4"/>
  <c r="P562" i="4"/>
  <c r="BI560" i="4"/>
  <c r="BH560" i="4"/>
  <c r="BG560" i="4"/>
  <c r="BF560" i="4"/>
  <c r="T560" i="4"/>
  <c r="R560" i="4"/>
  <c r="P560" i="4"/>
  <c r="BI556" i="4"/>
  <c r="BH556" i="4"/>
  <c r="BG556" i="4"/>
  <c r="BF556" i="4"/>
  <c r="T556" i="4"/>
  <c r="R556" i="4"/>
  <c r="P556" i="4"/>
  <c r="BI554" i="4"/>
  <c r="BH554" i="4"/>
  <c r="BG554" i="4"/>
  <c r="BF554" i="4"/>
  <c r="T554" i="4"/>
  <c r="R554" i="4"/>
  <c r="P554" i="4"/>
  <c r="BI552" i="4"/>
  <c r="BH552" i="4"/>
  <c r="BG552" i="4"/>
  <c r="BF552" i="4"/>
  <c r="T552" i="4"/>
  <c r="R552" i="4"/>
  <c r="P552" i="4"/>
  <c r="BI548" i="4"/>
  <c r="BH548" i="4"/>
  <c r="BG548" i="4"/>
  <c r="BF548" i="4"/>
  <c r="T548" i="4"/>
  <c r="R548" i="4"/>
  <c r="P548" i="4"/>
  <c r="BI546" i="4"/>
  <c r="BH546" i="4"/>
  <c r="BG546" i="4"/>
  <c r="BF546" i="4"/>
  <c r="T546" i="4"/>
  <c r="R546" i="4"/>
  <c r="P546" i="4"/>
  <c r="BI543" i="4"/>
  <c r="BH543" i="4"/>
  <c r="BG543" i="4"/>
  <c r="BF543" i="4"/>
  <c r="T543" i="4"/>
  <c r="R543" i="4"/>
  <c r="P543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4" i="4"/>
  <c r="BH534" i="4"/>
  <c r="BG534" i="4"/>
  <c r="BF534" i="4"/>
  <c r="T534" i="4"/>
  <c r="R534" i="4"/>
  <c r="P534" i="4"/>
  <c r="BI532" i="4"/>
  <c r="BH532" i="4"/>
  <c r="BG532" i="4"/>
  <c r="BF532" i="4"/>
  <c r="T532" i="4"/>
  <c r="R532" i="4"/>
  <c r="P532" i="4"/>
  <c r="BI530" i="4"/>
  <c r="BH530" i="4"/>
  <c r="BG530" i="4"/>
  <c r="BF530" i="4"/>
  <c r="T530" i="4"/>
  <c r="R530" i="4"/>
  <c r="P530" i="4"/>
  <c r="BI528" i="4"/>
  <c r="BH528" i="4"/>
  <c r="BG528" i="4"/>
  <c r="BF528" i="4"/>
  <c r="T528" i="4"/>
  <c r="R528" i="4"/>
  <c r="P528" i="4"/>
  <c r="BI525" i="4"/>
  <c r="BH525" i="4"/>
  <c r="BG525" i="4"/>
  <c r="BF525" i="4"/>
  <c r="T525" i="4"/>
  <c r="T524" i="4" s="1"/>
  <c r="R525" i="4"/>
  <c r="R524" i="4" s="1"/>
  <c r="P525" i="4"/>
  <c r="P524" i="4" s="1"/>
  <c r="BI521" i="4"/>
  <c r="BH521" i="4"/>
  <c r="BG521" i="4"/>
  <c r="BF521" i="4"/>
  <c r="T521" i="4"/>
  <c r="R521" i="4"/>
  <c r="P521" i="4"/>
  <c r="BI515" i="4"/>
  <c r="BH515" i="4"/>
  <c r="BG515" i="4"/>
  <c r="BF515" i="4"/>
  <c r="T515" i="4"/>
  <c r="R515" i="4"/>
  <c r="P515" i="4"/>
  <c r="BI512" i="4"/>
  <c r="BH512" i="4"/>
  <c r="BG512" i="4"/>
  <c r="BF512" i="4"/>
  <c r="T512" i="4"/>
  <c r="R512" i="4"/>
  <c r="P512" i="4"/>
  <c r="BI506" i="4"/>
  <c r="BH506" i="4"/>
  <c r="BG506" i="4"/>
  <c r="BF506" i="4"/>
  <c r="T506" i="4"/>
  <c r="R506" i="4"/>
  <c r="P506" i="4"/>
  <c r="BI500" i="4"/>
  <c r="BH500" i="4"/>
  <c r="BG500" i="4"/>
  <c r="BF500" i="4"/>
  <c r="T500" i="4"/>
  <c r="R500" i="4"/>
  <c r="P500" i="4"/>
  <c r="BI497" i="4"/>
  <c r="BH497" i="4"/>
  <c r="BG497" i="4"/>
  <c r="BF497" i="4"/>
  <c r="T497" i="4"/>
  <c r="R497" i="4"/>
  <c r="P497" i="4"/>
  <c r="BI494" i="4"/>
  <c r="BH494" i="4"/>
  <c r="BG494" i="4"/>
  <c r="BF494" i="4"/>
  <c r="T494" i="4"/>
  <c r="R494" i="4"/>
  <c r="P494" i="4"/>
  <c r="BI490" i="4"/>
  <c r="BH490" i="4"/>
  <c r="BG490" i="4"/>
  <c r="BF490" i="4"/>
  <c r="T490" i="4"/>
  <c r="R490" i="4"/>
  <c r="P490" i="4"/>
  <c r="BI487" i="4"/>
  <c r="BH487" i="4"/>
  <c r="BG487" i="4"/>
  <c r="BF487" i="4"/>
  <c r="T487" i="4"/>
  <c r="R487" i="4"/>
  <c r="P487" i="4"/>
  <c r="BI484" i="4"/>
  <c r="BH484" i="4"/>
  <c r="BG484" i="4"/>
  <c r="BF484" i="4"/>
  <c r="T484" i="4"/>
  <c r="R484" i="4"/>
  <c r="P484" i="4"/>
  <c r="BI478" i="4"/>
  <c r="BH478" i="4"/>
  <c r="BG478" i="4"/>
  <c r="BF478" i="4"/>
  <c r="T478" i="4"/>
  <c r="R478" i="4"/>
  <c r="P478" i="4"/>
  <c r="BI472" i="4"/>
  <c r="BH472" i="4"/>
  <c r="BG472" i="4"/>
  <c r="BF472" i="4"/>
  <c r="T472" i="4"/>
  <c r="R472" i="4"/>
  <c r="P472" i="4"/>
  <c r="BI470" i="4"/>
  <c r="BH470" i="4"/>
  <c r="BG470" i="4"/>
  <c r="BF470" i="4"/>
  <c r="T470" i="4"/>
  <c r="R470" i="4"/>
  <c r="P470" i="4"/>
  <c r="BI458" i="4"/>
  <c r="BH458" i="4"/>
  <c r="BG458" i="4"/>
  <c r="BF458" i="4"/>
  <c r="T458" i="4"/>
  <c r="R458" i="4"/>
  <c r="P458" i="4"/>
  <c r="BI446" i="4"/>
  <c r="BH446" i="4"/>
  <c r="BG446" i="4"/>
  <c r="BF446" i="4"/>
  <c r="T446" i="4"/>
  <c r="R446" i="4"/>
  <c r="P446" i="4"/>
  <c r="BI438" i="4"/>
  <c r="BH438" i="4"/>
  <c r="BG438" i="4"/>
  <c r="BF438" i="4"/>
  <c r="T438" i="4"/>
  <c r="R438" i="4"/>
  <c r="P438" i="4"/>
  <c r="BI431" i="4"/>
  <c r="BH431" i="4"/>
  <c r="BG431" i="4"/>
  <c r="BF431" i="4"/>
  <c r="T431" i="4"/>
  <c r="R431" i="4"/>
  <c r="P431" i="4"/>
  <c r="BI420" i="4"/>
  <c r="BH420" i="4"/>
  <c r="BG420" i="4"/>
  <c r="BF420" i="4"/>
  <c r="T420" i="4"/>
  <c r="R420" i="4"/>
  <c r="P420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402" i="4"/>
  <c r="BH402" i="4"/>
  <c r="BG402" i="4"/>
  <c r="BF402" i="4"/>
  <c r="T402" i="4"/>
  <c r="R402" i="4"/>
  <c r="P402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8" i="4"/>
  <c r="BH388" i="4"/>
  <c r="BG388" i="4"/>
  <c r="BF388" i="4"/>
  <c r="T388" i="4"/>
  <c r="R388" i="4"/>
  <c r="P388" i="4"/>
  <c r="BI382" i="4"/>
  <c r="BH382" i="4"/>
  <c r="BG382" i="4"/>
  <c r="BF382" i="4"/>
  <c r="T382" i="4"/>
  <c r="R382" i="4"/>
  <c r="P382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3" i="4"/>
  <c r="BH353" i="4"/>
  <c r="BG353" i="4"/>
  <c r="BF353" i="4"/>
  <c r="T353" i="4"/>
  <c r="R353" i="4"/>
  <c r="P353" i="4"/>
  <c r="BI348" i="4"/>
  <c r="BH348" i="4"/>
  <c r="BG348" i="4"/>
  <c r="BF348" i="4"/>
  <c r="T348" i="4"/>
  <c r="R348" i="4"/>
  <c r="P348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2" i="4"/>
  <c r="BH312" i="4"/>
  <c r="BG312" i="4"/>
  <c r="BF312" i="4"/>
  <c r="T312" i="4"/>
  <c r="R312" i="4"/>
  <c r="P312" i="4"/>
  <c r="BI307" i="4"/>
  <c r="BH307" i="4"/>
  <c r="BG307" i="4"/>
  <c r="BF307" i="4"/>
  <c r="T307" i="4"/>
  <c r="R307" i="4"/>
  <c r="P307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88" i="4"/>
  <c r="BH288" i="4"/>
  <c r="BG288" i="4"/>
  <c r="BF288" i="4"/>
  <c r="T288" i="4"/>
  <c r="R288" i="4"/>
  <c r="P288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T266" i="4"/>
  <c r="R267" i="4"/>
  <c r="R266" i="4" s="1"/>
  <c r="P267" i="4"/>
  <c r="P266" i="4" s="1"/>
  <c r="BI265" i="4"/>
  <c r="BH265" i="4"/>
  <c r="BG265" i="4"/>
  <c r="BF265" i="4"/>
  <c r="T265" i="4"/>
  <c r="R265" i="4"/>
  <c r="P265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F133" i="4"/>
  <c r="E131" i="4"/>
  <c r="F91" i="4"/>
  <c r="E89" i="4"/>
  <c r="J26" i="4"/>
  <c r="E26" i="4"/>
  <c r="J94" i="4" s="1"/>
  <c r="J25" i="4"/>
  <c r="J23" i="4"/>
  <c r="E23" i="4"/>
  <c r="J93" i="4" s="1"/>
  <c r="J22" i="4"/>
  <c r="J20" i="4"/>
  <c r="E20" i="4"/>
  <c r="F136" i="4" s="1"/>
  <c r="J19" i="4"/>
  <c r="J17" i="4"/>
  <c r="E17" i="4"/>
  <c r="F135" i="4" s="1"/>
  <c r="J16" i="4"/>
  <c r="J14" i="4"/>
  <c r="J133" i="4" s="1"/>
  <c r="E7" i="4"/>
  <c r="E127" i="4" s="1"/>
  <c r="J39" i="3"/>
  <c r="J38" i="3"/>
  <c r="AY97" i="1" s="1"/>
  <c r="J37" i="3"/>
  <c r="AX97" i="1" s="1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T141" i="3"/>
  <c r="R142" i="3"/>
  <c r="R141" i="3" s="1"/>
  <c r="P142" i="3"/>
  <c r="P141" i="3" s="1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F119" i="3"/>
  <c r="E117" i="3"/>
  <c r="F91" i="3"/>
  <c r="E89" i="3"/>
  <c r="J26" i="3"/>
  <c r="E26" i="3"/>
  <c r="J94" i="3" s="1"/>
  <c r="J25" i="3"/>
  <c r="J23" i="3"/>
  <c r="E23" i="3"/>
  <c r="J121" i="3" s="1"/>
  <c r="J22" i="3"/>
  <c r="J20" i="3"/>
  <c r="E20" i="3"/>
  <c r="F122" i="3" s="1"/>
  <c r="J19" i="3"/>
  <c r="J17" i="3"/>
  <c r="E17" i="3"/>
  <c r="F93" i="3" s="1"/>
  <c r="J16" i="3"/>
  <c r="J14" i="3"/>
  <c r="J119" i="3" s="1"/>
  <c r="E7" i="3"/>
  <c r="E113" i="3" s="1"/>
  <c r="J39" i="2"/>
  <c r="J38" i="2"/>
  <c r="AY96" i="1" s="1"/>
  <c r="J37" i="2"/>
  <c r="AX96" i="1"/>
  <c r="BI986" i="2"/>
  <c r="BH986" i="2"/>
  <c r="BG986" i="2"/>
  <c r="BF986" i="2"/>
  <c r="T986" i="2"/>
  <c r="R986" i="2"/>
  <c r="P986" i="2"/>
  <c r="BI982" i="2"/>
  <c r="BH982" i="2"/>
  <c r="BG982" i="2"/>
  <c r="BF982" i="2"/>
  <c r="T982" i="2"/>
  <c r="R982" i="2"/>
  <c r="P982" i="2"/>
  <c r="BI980" i="2"/>
  <c r="BH980" i="2"/>
  <c r="BG980" i="2"/>
  <c r="BF980" i="2"/>
  <c r="T980" i="2"/>
  <c r="R980" i="2"/>
  <c r="P980" i="2"/>
  <c r="BI977" i="2"/>
  <c r="BH977" i="2"/>
  <c r="BG977" i="2"/>
  <c r="BF977" i="2"/>
  <c r="T977" i="2"/>
  <c r="R977" i="2"/>
  <c r="P977" i="2"/>
  <c r="BI973" i="2"/>
  <c r="BH973" i="2"/>
  <c r="BG973" i="2"/>
  <c r="BF973" i="2"/>
  <c r="T973" i="2"/>
  <c r="R973" i="2"/>
  <c r="P973" i="2"/>
  <c r="BI971" i="2"/>
  <c r="BH971" i="2"/>
  <c r="BG971" i="2"/>
  <c r="BF971" i="2"/>
  <c r="T971" i="2"/>
  <c r="R971" i="2"/>
  <c r="P971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7" i="2"/>
  <c r="BH967" i="2"/>
  <c r="BG967" i="2"/>
  <c r="BF967" i="2"/>
  <c r="T967" i="2"/>
  <c r="R967" i="2"/>
  <c r="P967" i="2"/>
  <c r="BI964" i="2"/>
  <c r="BH964" i="2"/>
  <c r="BG964" i="2"/>
  <c r="BF964" i="2"/>
  <c r="T964" i="2"/>
  <c r="R964" i="2"/>
  <c r="P964" i="2"/>
  <c r="BI960" i="2"/>
  <c r="BH960" i="2"/>
  <c r="BG960" i="2"/>
  <c r="BF960" i="2"/>
  <c r="T960" i="2"/>
  <c r="R960" i="2"/>
  <c r="P960" i="2"/>
  <c r="BI956" i="2"/>
  <c r="BH956" i="2"/>
  <c r="BG956" i="2"/>
  <c r="BF956" i="2"/>
  <c r="T956" i="2"/>
  <c r="T955" i="2" s="1"/>
  <c r="R956" i="2"/>
  <c r="R955" i="2" s="1"/>
  <c r="P956" i="2"/>
  <c r="P955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48" i="2"/>
  <c r="BH948" i="2"/>
  <c r="BG948" i="2"/>
  <c r="BF948" i="2"/>
  <c r="T948" i="2"/>
  <c r="R948" i="2"/>
  <c r="P948" i="2"/>
  <c r="BI946" i="2"/>
  <c r="BH946" i="2"/>
  <c r="BG946" i="2"/>
  <c r="BF946" i="2"/>
  <c r="T946" i="2"/>
  <c r="R946" i="2"/>
  <c r="P946" i="2"/>
  <c r="BI943" i="2"/>
  <c r="BH943" i="2"/>
  <c r="BG943" i="2"/>
  <c r="BF943" i="2"/>
  <c r="T943" i="2"/>
  <c r="R943" i="2"/>
  <c r="P943" i="2"/>
  <c r="BI940" i="2"/>
  <c r="BH940" i="2"/>
  <c r="BG940" i="2"/>
  <c r="BF940" i="2"/>
  <c r="T940" i="2"/>
  <c r="R940" i="2"/>
  <c r="P940" i="2"/>
  <c r="BI939" i="2"/>
  <c r="BH939" i="2"/>
  <c r="BG939" i="2"/>
  <c r="BF939" i="2"/>
  <c r="T939" i="2"/>
  <c r="R939" i="2"/>
  <c r="P939" i="2"/>
  <c r="BI938" i="2"/>
  <c r="BH938" i="2"/>
  <c r="BG938" i="2"/>
  <c r="BF938" i="2"/>
  <c r="T938" i="2"/>
  <c r="R938" i="2"/>
  <c r="P938" i="2"/>
  <c r="BI937" i="2"/>
  <c r="BH937" i="2"/>
  <c r="BG937" i="2"/>
  <c r="BF937" i="2"/>
  <c r="T937" i="2"/>
  <c r="R937" i="2"/>
  <c r="P937" i="2"/>
  <c r="BI934" i="2"/>
  <c r="BH934" i="2"/>
  <c r="BG934" i="2"/>
  <c r="BF934" i="2"/>
  <c r="T934" i="2"/>
  <c r="R934" i="2"/>
  <c r="P934" i="2"/>
  <c r="BI928" i="2"/>
  <c r="BH928" i="2"/>
  <c r="BG928" i="2"/>
  <c r="BF928" i="2"/>
  <c r="T928" i="2"/>
  <c r="T927" i="2" s="1"/>
  <c r="R928" i="2"/>
  <c r="R927" i="2" s="1"/>
  <c r="P928" i="2"/>
  <c r="P927" i="2" s="1"/>
  <c r="BI926" i="2"/>
  <c r="BH926" i="2"/>
  <c r="BG926" i="2"/>
  <c r="BF926" i="2"/>
  <c r="T926" i="2"/>
  <c r="R926" i="2"/>
  <c r="P926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14" i="2"/>
  <c r="BH914" i="2"/>
  <c r="BG914" i="2"/>
  <c r="BF914" i="2"/>
  <c r="T914" i="2"/>
  <c r="T913" i="2" s="1"/>
  <c r="R914" i="2"/>
  <c r="R913" i="2"/>
  <c r="P914" i="2"/>
  <c r="P913" i="2" s="1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901" i="2"/>
  <c r="BH901" i="2"/>
  <c r="BG901" i="2"/>
  <c r="BF901" i="2"/>
  <c r="T901" i="2"/>
  <c r="R901" i="2"/>
  <c r="P901" i="2"/>
  <c r="BI897" i="2"/>
  <c r="BH897" i="2"/>
  <c r="BG897" i="2"/>
  <c r="BF897" i="2"/>
  <c r="T897" i="2"/>
  <c r="R897" i="2"/>
  <c r="P897" i="2"/>
  <c r="BI893" i="2"/>
  <c r="BH893" i="2"/>
  <c r="BG893" i="2"/>
  <c r="BF893" i="2"/>
  <c r="T893" i="2"/>
  <c r="R893" i="2"/>
  <c r="P893" i="2"/>
  <c r="BI889" i="2"/>
  <c r="BH889" i="2"/>
  <c r="BG889" i="2"/>
  <c r="BF889" i="2"/>
  <c r="T889" i="2"/>
  <c r="R889" i="2"/>
  <c r="P889" i="2"/>
  <c r="BI887" i="2"/>
  <c r="BH887" i="2"/>
  <c r="BG887" i="2"/>
  <c r="BF887" i="2"/>
  <c r="T887" i="2"/>
  <c r="R887" i="2"/>
  <c r="P887" i="2"/>
  <c r="BI885" i="2"/>
  <c r="BH885" i="2"/>
  <c r="BG885" i="2"/>
  <c r="BF885" i="2"/>
  <c r="T885" i="2"/>
  <c r="R885" i="2"/>
  <c r="P885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69" i="2"/>
  <c r="BH869" i="2"/>
  <c r="BG869" i="2"/>
  <c r="BF869" i="2"/>
  <c r="T869" i="2"/>
  <c r="R869" i="2"/>
  <c r="P869" i="2"/>
  <c r="BI862" i="2"/>
  <c r="BH862" i="2"/>
  <c r="BG862" i="2"/>
  <c r="BF862" i="2"/>
  <c r="T862" i="2"/>
  <c r="R862" i="2"/>
  <c r="P862" i="2"/>
  <c r="BI860" i="2"/>
  <c r="BH860" i="2"/>
  <c r="BG860" i="2"/>
  <c r="BF860" i="2"/>
  <c r="T860" i="2"/>
  <c r="R860" i="2"/>
  <c r="P860" i="2"/>
  <c r="BI854" i="2"/>
  <c r="BH854" i="2"/>
  <c r="BG854" i="2"/>
  <c r="BF854" i="2"/>
  <c r="T854" i="2"/>
  <c r="R854" i="2"/>
  <c r="P854" i="2"/>
  <c r="BI852" i="2"/>
  <c r="BH852" i="2"/>
  <c r="BG852" i="2"/>
  <c r="BF852" i="2"/>
  <c r="T852" i="2"/>
  <c r="R852" i="2"/>
  <c r="P852" i="2"/>
  <c r="BI846" i="2"/>
  <c r="BH846" i="2"/>
  <c r="BG846" i="2"/>
  <c r="BF846" i="2"/>
  <c r="T846" i="2"/>
  <c r="R846" i="2"/>
  <c r="P846" i="2"/>
  <c r="BI844" i="2"/>
  <c r="BH844" i="2"/>
  <c r="BG844" i="2"/>
  <c r="BF844" i="2"/>
  <c r="T844" i="2"/>
  <c r="R844" i="2"/>
  <c r="P844" i="2"/>
  <c r="BI838" i="2"/>
  <c r="BH838" i="2"/>
  <c r="BG838" i="2"/>
  <c r="BF838" i="2"/>
  <c r="T838" i="2"/>
  <c r="R838" i="2"/>
  <c r="P838" i="2"/>
  <c r="BI835" i="2"/>
  <c r="BH835" i="2"/>
  <c r="BG835" i="2"/>
  <c r="BF835" i="2"/>
  <c r="T835" i="2"/>
  <c r="T834" i="2" s="1"/>
  <c r="R835" i="2"/>
  <c r="R834" i="2" s="1"/>
  <c r="P835" i="2"/>
  <c r="P834" i="2" s="1"/>
  <c r="BI831" i="2"/>
  <c r="BH831" i="2"/>
  <c r="BG831" i="2"/>
  <c r="BF831" i="2"/>
  <c r="T831" i="2"/>
  <c r="R831" i="2"/>
  <c r="P831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2" i="2"/>
  <c r="BH822" i="2"/>
  <c r="BG822" i="2"/>
  <c r="BF822" i="2"/>
  <c r="T822" i="2"/>
  <c r="R822" i="2"/>
  <c r="P822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07" i="2"/>
  <c r="BH807" i="2"/>
  <c r="BG807" i="2"/>
  <c r="BF807" i="2"/>
  <c r="T807" i="2"/>
  <c r="R807" i="2"/>
  <c r="P807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R792" i="2"/>
  <c r="P792" i="2"/>
  <c r="BI784" i="2"/>
  <c r="BH784" i="2"/>
  <c r="BG784" i="2"/>
  <c r="BF784" i="2"/>
  <c r="T784" i="2"/>
  <c r="R784" i="2"/>
  <c r="P784" i="2"/>
  <c r="BI778" i="2"/>
  <c r="BH778" i="2"/>
  <c r="BG778" i="2"/>
  <c r="BF778" i="2"/>
  <c r="T778" i="2"/>
  <c r="R778" i="2"/>
  <c r="P778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25" i="2"/>
  <c r="BH725" i="2"/>
  <c r="BG725" i="2"/>
  <c r="BF725" i="2"/>
  <c r="T725" i="2"/>
  <c r="R725" i="2"/>
  <c r="P725" i="2"/>
  <c r="BI701" i="2"/>
  <c r="BH701" i="2"/>
  <c r="BG701" i="2"/>
  <c r="BF701" i="2"/>
  <c r="T701" i="2"/>
  <c r="R701" i="2"/>
  <c r="P701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72" i="2"/>
  <c r="BH672" i="2"/>
  <c r="BG672" i="2"/>
  <c r="BF672" i="2"/>
  <c r="T672" i="2"/>
  <c r="R672" i="2"/>
  <c r="P672" i="2"/>
  <c r="BI663" i="2"/>
  <c r="BH663" i="2"/>
  <c r="BG663" i="2"/>
  <c r="BF663" i="2"/>
  <c r="T663" i="2"/>
  <c r="R663" i="2"/>
  <c r="P663" i="2"/>
  <c r="BI646" i="2"/>
  <c r="BH646" i="2"/>
  <c r="BG646" i="2"/>
  <c r="BF646" i="2"/>
  <c r="T646" i="2"/>
  <c r="R646" i="2"/>
  <c r="P646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06" i="2"/>
  <c r="BH606" i="2"/>
  <c r="BG606" i="2"/>
  <c r="BF606" i="2"/>
  <c r="T606" i="2"/>
  <c r="R606" i="2"/>
  <c r="P606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4" i="2"/>
  <c r="BH564" i="2"/>
  <c r="BG564" i="2"/>
  <c r="BF564" i="2"/>
  <c r="T564" i="2"/>
  <c r="R564" i="2"/>
  <c r="P564" i="2"/>
  <c r="BI559" i="2"/>
  <c r="BH559" i="2"/>
  <c r="BG559" i="2"/>
  <c r="BF559" i="2"/>
  <c r="T559" i="2"/>
  <c r="R559" i="2"/>
  <c r="P559" i="2"/>
  <c r="BI551" i="2"/>
  <c r="BH551" i="2"/>
  <c r="BG551" i="2"/>
  <c r="BF551" i="2"/>
  <c r="T551" i="2"/>
  <c r="R551" i="2"/>
  <c r="P551" i="2"/>
  <c r="BI546" i="2"/>
  <c r="BH546" i="2"/>
  <c r="BG546" i="2"/>
  <c r="BF546" i="2"/>
  <c r="T546" i="2"/>
  <c r="R546" i="2"/>
  <c r="P546" i="2"/>
  <c r="BI540" i="2"/>
  <c r="BH540" i="2"/>
  <c r="BG540" i="2"/>
  <c r="BF540" i="2"/>
  <c r="T540" i="2"/>
  <c r="R540" i="2"/>
  <c r="P540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69" i="2"/>
  <c r="BH469" i="2"/>
  <c r="BG469" i="2"/>
  <c r="BF469" i="2"/>
  <c r="T469" i="2"/>
  <c r="R469" i="2"/>
  <c r="P469" i="2"/>
  <c r="BI461" i="2"/>
  <c r="BH461" i="2"/>
  <c r="BG461" i="2"/>
  <c r="BF461" i="2"/>
  <c r="T461" i="2"/>
  <c r="R461" i="2"/>
  <c r="P461" i="2"/>
  <c r="BI454" i="2"/>
  <c r="BH454" i="2"/>
  <c r="BG454" i="2"/>
  <c r="BF454" i="2"/>
  <c r="T454" i="2"/>
  <c r="R454" i="2"/>
  <c r="P454" i="2"/>
  <c r="BI445" i="2"/>
  <c r="BH445" i="2"/>
  <c r="BG445" i="2"/>
  <c r="BF445" i="2"/>
  <c r="T445" i="2"/>
  <c r="R445" i="2"/>
  <c r="P445" i="2"/>
  <c r="BI438" i="2"/>
  <c r="BH438" i="2"/>
  <c r="BG438" i="2"/>
  <c r="BF438" i="2"/>
  <c r="T438" i="2"/>
  <c r="R438" i="2"/>
  <c r="P438" i="2"/>
  <c r="BI431" i="2"/>
  <c r="BH431" i="2"/>
  <c r="BG431" i="2"/>
  <c r="BF431" i="2"/>
  <c r="T431" i="2"/>
  <c r="R431" i="2"/>
  <c r="P431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3" i="2"/>
  <c r="BH393" i="2"/>
  <c r="BG393" i="2"/>
  <c r="BF393" i="2"/>
  <c r="T393" i="2"/>
  <c r="R393" i="2"/>
  <c r="P393" i="2"/>
  <c r="BI386" i="2"/>
  <c r="BH386" i="2"/>
  <c r="BG386" i="2"/>
  <c r="BF386" i="2"/>
  <c r="T386" i="2"/>
  <c r="R386" i="2"/>
  <c r="P386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F139" i="2"/>
  <c r="E137" i="2"/>
  <c r="F91" i="2"/>
  <c r="E89" i="2"/>
  <c r="J26" i="2"/>
  <c r="E26" i="2"/>
  <c r="J94" i="2" s="1"/>
  <c r="J25" i="2"/>
  <c r="J23" i="2"/>
  <c r="E23" i="2"/>
  <c r="J93" i="2" s="1"/>
  <c r="J22" i="2"/>
  <c r="J20" i="2"/>
  <c r="E20" i="2"/>
  <c r="F142" i="2" s="1"/>
  <c r="J19" i="2"/>
  <c r="J17" i="2"/>
  <c r="E17" i="2"/>
  <c r="F141" i="2" s="1"/>
  <c r="J16" i="2"/>
  <c r="J14" i="2"/>
  <c r="J139" i="2" s="1"/>
  <c r="E7" i="2"/>
  <c r="E85" i="2"/>
  <c r="L90" i="1"/>
  <c r="AM90" i="1"/>
  <c r="AM89" i="1"/>
  <c r="L89" i="1"/>
  <c r="AM87" i="1"/>
  <c r="L87" i="1"/>
  <c r="L85" i="1"/>
  <c r="L84" i="1"/>
  <c r="J968" i="2"/>
  <c r="J960" i="2"/>
  <c r="BK952" i="2"/>
  <c r="J948" i="2"/>
  <c r="BK940" i="2"/>
  <c r="J939" i="2"/>
  <c r="J937" i="2"/>
  <c r="J928" i="2"/>
  <c r="J912" i="2"/>
  <c r="BK893" i="2"/>
  <c r="J869" i="2"/>
  <c r="J838" i="2"/>
  <c r="BK816" i="2"/>
  <c r="BK795" i="2"/>
  <c r="J751" i="2"/>
  <c r="BK627" i="2"/>
  <c r="BK586" i="2"/>
  <c r="J574" i="2"/>
  <c r="J540" i="2"/>
  <c r="J497" i="2"/>
  <c r="BK431" i="2"/>
  <c r="J418" i="2"/>
  <c r="J400" i="2"/>
  <c r="BK358" i="2"/>
  <c r="BK320" i="2"/>
  <c r="BK287" i="2"/>
  <c r="J252" i="2"/>
  <c r="J233" i="2"/>
  <c r="BK189" i="2"/>
  <c r="BK169" i="2"/>
  <c r="BK157" i="2"/>
  <c r="BK982" i="2"/>
  <c r="J980" i="2"/>
  <c r="BK973" i="2"/>
  <c r="BK968" i="2"/>
  <c r="J778" i="2"/>
  <c r="J755" i="2"/>
  <c r="J672" i="2"/>
  <c r="BK616" i="2"/>
  <c r="BK590" i="2"/>
  <c r="J577" i="2"/>
  <c r="BK559" i="2"/>
  <c r="BK507" i="2"/>
  <c r="J491" i="2"/>
  <c r="J478" i="2"/>
  <c r="J445" i="2"/>
  <c r="BK412" i="2"/>
  <c r="J386" i="2"/>
  <c r="J358" i="2"/>
  <c r="J340" i="2"/>
  <c r="BK309" i="2"/>
  <c r="J289" i="2"/>
  <c r="J262" i="2"/>
  <c r="J244" i="2"/>
  <c r="J169" i="2"/>
  <c r="J910" i="2"/>
  <c r="J887" i="2"/>
  <c r="BK869" i="2"/>
  <c r="BK844" i="2"/>
  <c r="BK822" i="2"/>
  <c r="J784" i="2"/>
  <c r="BK701" i="2"/>
  <c r="J615" i="2"/>
  <c r="BK540" i="2"/>
  <c r="J485" i="2"/>
  <c r="J431" i="2"/>
  <c r="BK379" i="2"/>
  <c r="BK366" i="2"/>
  <c r="BK340" i="2"/>
  <c r="BK307" i="2"/>
  <c r="J292" i="2"/>
  <c r="J270" i="2"/>
  <c r="J256" i="2"/>
  <c r="BK200" i="2"/>
  <c r="BK154" i="2"/>
  <c r="J971" i="2"/>
  <c r="BK924" i="2"/>
  <c r="BK897" i="2"/>
  <c r="J885" i="2"/>
  <c r="J852" i="2"/>
  <c r="J835" i="2"/>
  <c r="BK807" i="2"/>
  <c r="BK758" i="2"/>
  <c r="J697" i="2"/>
  <c r="J620" i="2"/>
  <c r="J590" i="2"/>
  <c r="J564" i="2"/>
  <c r="BK479" i="2"/>
  <c r="J454" i="2"/>
  <c r="J393" i="2"/>
  <c r="J363" i="2"/>
  <c r="J276" i="2"/>
  <c r="J238" i="2"/>
  <c r="J200" i="2"/>
  <c r="BK166" i="2"/>
  <c r="BK160" i="3"/>
  <c r="J146" i="3"/>
  <c r="BK137" i="3"/>
  <c r="J131" i="3"/>
  <c r="BK158" i="3"/>
  <c r="J134" i="3"/>
  <c r="BK129" i="3"/>
  <c r="J147" i="3"/>
  <c r="J156" i="3"/>
  <c r="J136" i="3"/>
  <c r="J574" i="4"/>
  <c r="BK554" i="4"/>
  <c r="BK530" i="4"/>
  <c r="J515" i="4"/>
  <c r="BK497" i="4"/>
  <c r="BK458" i="4"/>
  <c r="BK388" i="4"/>
  <c r="J353" i="4"/>
  <c r="J321" i="4"/>
  <c r="J312" i="4"/>
  <c r="BK274" i="4"/>
  <c r="BK265" i="4"/>
  <c r="J243" i="4"/>
  <c r="J222" i="4"/>
  <c r="J213" i="4"/>
  <c r="BK145" i="4"/>
  <c r="J591" i="4"/>
  <c r="J589" i="4"/>
  <c r="BK580" i="4"/>
  <c r="BK564" i="4"/>
  <c r="J528" i="4"/>
  <c r="BK490" i="4"/>
  <c r="BK431" i="4"/>
  <c r="J396" i="4"/>
  <c r="BK373" i="4"/>
  <c r="BK363" i="4"/>
  <c r="J336" i="4"/>
  <c r="BK307" i="4"/>
  <c r="BK239" i="4"/>
  <c r="J226" i="4"/>
  <c r="BK181" i="4"/>
  <c r="J151" i="4"/>
  <c r="J580" i="4"/>
  <c r="BK562" i="4"/>
  <c r="J543" i="4"/>
  <c r="J500" i="4"/>
  <c r="J478" i="4"/>
  <c r="J420" i="4"/>
  <c r="J392" i="4"/>
  <c r="BK382" i="4"/>
  <c r="J348" i="4"/>
  <c r="J330" i="4"/>
  <c r="BK277" i="4"/>
  <c r="J250" i="4"/>
  <c r="J245" i="4"/>
  <c r="BK234" i="4"/>
  <c r="BK222" i="4"/>
  <c r="BK208" i="4"/>
  <c r="J181" i="4"/>
  <c r="J560" i="4"/>
  <c r="BK548" i="4"/>
  <c r="J538" i="4"/>
  <c r="BK506" i="4"/>
  <c r="J438" i="4"/>
  <c r="BK371" i="4"/>
  <c r="J339" i="4"/>
  <c r="J324" i="4"/>
  <c r="J298" i="4"/>
  <c r="BK271" i="4"/>
  <c r="BK250" i="4"/>
  <c r="BK213" i="4"/>
  <c r="BK170" i="4"/>
  <c r="BK151" i="4"/>
  <c r="J142" i="5"/>
  <c r="J151" i="5"/>
  <c r="J131" i="5"/>
  <c r="J156" i="5"/>
  <c r="BK151" i="5"/>
  <c r="BK140" i="5"/>
  <c r="BK129" i="5"/>
  <c r="J154" i="5"/>
  <c r="J145" i="5"/>
  <c r="BK142" i="5"/>
  <c r="BK131" i="5"/>
  <c r="J967" i="2"/>
  <c r="J956" i="2"/>
  <c r="J952" i="2"/>
  <c r="J946" i="2"/>
  <c r="J940" i="2"/>
  <c r="BK938" i="2"/>
  <c r="BK934" i="2"/>
  <c r="BK926" i="2"/>
  <c r="BK914" i="2"/>
  <c r="J901" i="2"/>
  <c r="J878" i="2"/>
  <c r="BK846" i="2"/>
  <c r="J831" i="2"/>
  <c r="J801" i="2"/>
  <c r="BK778" i="2"/>
  <c r="J646" i="2"/>
  <c r="BK593" i="2"/>
  <c r="J581" i="2"/>
  <c r="BK546" i="2"/>
  <c r="J499" i="2"/>
  <c r="J477" i="2"/>
  <c r="J409" i="2"/>
  <c r="BK369" i="2"/>
  <c r="BK355" i="2"/>
  <c r="J293" i="2"/>
  <c r="J283" i="2"/>
  <c r="J241" i="2"/>
  <c r="J203" i="2"/>
  <c r="BK182" i="2"/>
  <c r="J154" i="2"/>
  <c r="J982" i="2"/>
  <c r="BK977" i="2"/>
  <c r="J973" i="2"/>
  <c r="BK967" i="2"/>
  <c r="BK772" i="2"/>
  <c r="BK751" i="2"/>
  <c r="J696" i="2"/>
  <c r="J627" i="2"/>
  <c r="J593" i="2"/>
  <c r="BK578" i="2"/>
  <c r="BK564" i="2"/>
  <c r="BK500" i="2"/>
  <c r="J488" i="2"/>
  <c r="J461" i="2"/>
  <c r="J421" i="2"/>
  <c r="BK393" i="2"/>
  <c r="J366" i="2"/>
  <c r="J351" i="2"/>
  <c r="J320" i="2"/>
  <c r="BK295" i="2"/>
  <c r="BK264" i="2"/>
  <c r="BK248" i="2"/>
  <c r="J182" i="2"/>
  <c r="BK986" i="2"/>
  <c r="BK901" i="2"/>
  <c r="BK878" i="2"/>
  <c r="J854" i="2"/>
  <c r="BK831" i="2"/>
  <c r="BK801" i="2"/>
  <c r="BK769" i="2"/>
  <c r="BK696" i="2"/>
  <c r="BK581" i="2"/>
  <c r="J559" i="2"/>
  <c r="BK488" i="2"/>
  <c r="BK438" i="2"/>
  <c r="J406" i="2"/>
  <c r="J369" i="2"/>
  <c r="J348" i="2"/>
  <c r="J309" i="2"/>
  <c r="BK281" i="2"/>
  <c r="BK262" i="2"/>
  <c r="BK244" i="2"/>
  <c r="J192" i="2"/>
  <c r="J151" i="2"/>
  <c r="BK971" i="2"/>
  <c r="J914" i="2"/>
  <c r="J893" i="2"/>
  <c r="BK854" i="2"/>
  <c r="J844" i="2"/>
  <c r="J822" i="2"/>
  <c r="BK792" i="2"/>
  <c r="BK755" i="2"/>
  <c r="BK672" i="2"/>
  <c r="J616" i="2"/>
  <c r="J583" i="2"/>
  <c r="BK570" i="2"/>
  <c r="BK491" i="2"/>
  <c r="BK469" i="2"/>
  <c r="J415" i="2"/>
  <c r="J379" i="2"/>
  <c r="J361" i="2"/>
  <c r="J287" i="2"/>
  <c r="BK260" i="2"/>
  <c r="J208" i="2"/>
  <c r="J157" i="2"/>
  <c r="BK159" i="3"/>
  <c r="BK144" i="3"/>
  <c r="BK133" i="3"/>
  <c r="J159" i="3"/>
  <c r="BK136" i="3"/>
  <c r="J130" i="3"/>
  <c r="BK157" i="3"/>
  <c r="BK131" i="3"/>
  <c r="BK147" i="3"/>
  <c r="J129" i="3"/>
  <c r="J567" i="4"/>
  <c r="BK540" i="4"/>
  <c r="BK521" i="4"/>
  <c r="BK500" i="4"/>
  <c r="BK472" i="4"/>
  <c r="J394" i="4"/>
  <c r="BK327" i="4"/>
  <c r="J318" i="4"/>
  <c r="BK296" i="4"/>
  <c r="J271" i="4"/>
  <c r="J251" i="4"/>
  <c r="BK241" i="4"/>
  <c r="J220" i="4"/>
  <c r="J178" i="4"/>
  <c r="BK142" i="4"/>
  <c r="BK589" i="4"/>
  <c r="J585" i="4"/>
  <c r="BK574" i="4"/>
  <c r="J534" i="4"/>
  <c r="BK494" i="4"/>
  <c r="BK446" i="4"/>
  <c r="J405" i="4"/>
  <c r="BK392" i="4"/>
  <c r="J372" i="4"/>
  <c r="BK353" i="4"/>
  <c r="BK318" i="4"/>
  <c r="J277" i="4"/>
  <c r="J247" i="4"/>
  <c r="J230" i="4"/>
  <c r="BK178" i="4"/>
  <c r="J145" i="4"/>
  <c r="BK569" i="4"/>
  <c r="BK552" i="4"/>
  <c r="J536" i="4"/>
  <c r="J490" i="4"/>
  <c r="J472" i="4"/>
  <c r="J446" i="4"/>
  <c r="BK402" i="4"/>
  <c r="J373" i="4"/>
  <c r="BK333" i="4"/>
  <c r="BK281" i="4"/>
  <c r="BK251" i="4"/>
  <c r="BK243" i="4"/>
  <c r="J228" i="4"/>
  <c r="BK220" i="4"/>
  <c r="BK205" i="4"/>
  <c r="J148" i="4"/>
  <c r="J556" i="4"/>
  <c r="J546" i="4"/>
  <c r="BK534" i="4"/>
  <c r="J497" i="4"/>
  <c r="BK395" i="4"/>
  <c r="BK369" i="4"/>
  <c r="BK336" i="4"/>
  <c r="J307" i="4"/>
  <c r="J281" i="4"/>
  <c r="BK253" i="4"/>
  <c r="J216" i="4"/>
  <c r="J183" i="4"/>
  <c r="J160" i="4"/>
  <c r="J144" i="5"/>
  <c r="BK130" i="5"/>
  <c r="BK132" i="5"/>
  <c r="BK128" i="5"/>
  <c r="BK154" i="5"/>
  <c r="BK144" i="5"/>
  <c r="BK136" i="5"/>
  <c r="BK156" i="5"/>
  <c r="BK153" i="5"/>
  <c r="BK143" i="5"/>
  <c r="BK133" i="5"/>
  <c r="BK970" i="2"/>
  <c r="BK960" i="2"/>
  <c r="BK954" i="2"/>
  <c r="BK948" i="2"/>
  <c r="BK943" i="2"/>
  <c r="BK939" i="2"/>
  <c r="BK937" i="2"/>
  <c r="J934" i="2"/>
  <c r="J924" i="2"/>
  <c r="BK910" i="2"/>
  <c r="BK889" i="2"/>
  <c r="J860" i="2"/>
  <c r="BK825" i="2"/>
  <c r="J807" i="2"/>
  <c r="J772" i="2"/>
  <c r="BK663" i="2"/>
  <c r="BK596" i="2"/>
  <c r="BK577" i="2"/>
  <c r="J546" i="2"/>
  <c r="BK501" i="2"/>
  <c r="J483" i="2"/>
  <c r="J424" i="2"/>
  <c r="BK415" i="2"/>
  <c r="BK372" i="2"/>
  <c r="J337" i="2"/>
  <c r="BK292" i="2"/>
  <c r="J281" i="2"/>
  <c r="J248" i="2"/>
  <c r="BK208" i="2"/>
  <c r="J166" i="2"/>
  <c r="AS98" i="1"/>
  <c r="J798" i="2"/>
  <c r="J766" i="2"/>
  <c r="J749" i="2"/>
  <c r="BK631" i="2"/>
  <c r="J596" i="2"/>
  <c r="J580" i="2"/>
  <c r="J570" i="2"/>
  <c r="BK510" i="2"/>
  <c r="BK499" i="2"/>
  <c r="BK485" i="2"/>
  <c r="J469" i="2"/>
  <c r="J438" i="2"/>
  <c r="BK406" i="2"/>
  <c r="BK375" i="2"/>
  <c r="J355" i="2"/>
  <c r="J324" i="2"/>
  <c r="BK301" i="2"/>
  <c r="BK283" i="2"/>
  <c r="BK256" i="2"/>
  <c r="BK233" i="2"/>
  <c r="BK160" i="2"/>
  <c r="J897" i="2"/>
  <c r="BK876" i="2"/>
  <c r="BK852" i="2"/>
  <c r="BK828" i="2"/>
  <c r="J795" i="2"/>
  <c r="BK725" i="2"/>
  <c r="BK620" i="2"/>
  <c r="J579" i="2"/>
  <c r="J501" i="2"/>
  <c r="BK445" i="2"/>
  <c r="BK409" i="2"/>
  <c r="J375" i="2"/>
  <c r="BK351" i="2"/>
  <c r="BK337" i="2"/>
  <c r="BK293" i="2"/>
  <c r="BK276" i="2"/>
  <c r="BK258" i="2"/>
  <c r="J236" i="2"/>
  <c r="J160" i="2"/>
  <c r="AS95" i="1"/>
  <c r="BK912" i="2"/>
  <c r="J876" i="2"/>
  <c r="J846" i="2"/>
  <c r="J825" i="2"/>
  <c r="BK798" i="2"/>
  <c r="BK766" i="2"/>
  <c r="J725" i="2"/>
  <c r="J631" i="2"/>
  <c r="BK615" i="2"/>
  <c r="BK579" i="2"/>
  <c r="J500" i="2"/>
  <c r="BK478" i="2"/>
  <c r="BK461" i="2"/>
  <c r="J403" i="2"/>
  <c r="J372" i="2"/>
  <c r="J307" i="2"/>
  <c r="J291" i="2"/>
  <c r="BK270" i="2"/>
  <c r="BK205" i="2"/>
  <c r="BK192" i="2"/>
  <c r="BK151" i="2"/>
  <c r="J158" i="3"/>
  <c r="J145" i="3"/>
  <c r="J137" i="3"/>
  <c r="J161" i="3"/>
  <c r="BK156" i="3"/>
  <c r="J133" i="3"/>
  <c r="BK128" i="3"/>
  <c r="J144" i="3"/>
  <c r="BK145" i="3"/>
  <c r="J128" i="3"/>
  <c r="J548" i="4"/>
  <c r="BK528" i="4"/>
  <c r="J512" i="4"/>
  <c r="J470" i="4"/>
  <c r="J395" i="4"/>
  <c r="J359" i="4"/>
  <c r="BK324" i="4"/>
  <c r="BK315" i="4"/>
  <c r="J288" i="4"/>
  <c r="BK267" i="4"/>
  <c r="BK245" i="4"/>
  <c r="J224" i="4"/>
  <c r="BK216" i="4"/>
  <c r="BK161" i="4"/>
  <c r="J572" i="4"/>
  <c r="BK536" i="4"/>
  <c r="J521" i="4"/>
  <c r="J487" i="4"/>
  <c r="BK420" i="4"/>
  <c r="J402" i="4"/>
  <c r="BK391" i="4"/>
  <c r="BK359" i="4"/>
  <c r="BK321" i="4"/>
  <c r="J296" i="4"/>
  <c r="J253" i="4"/>
  <c r="J234" i="4"/>
  <c r="BK186" i="4"/>
  <c r="J167" i="4"/>
  <c r="J583" i="4"/>
  <c r="J564" i="4"/>
  <c r="BK560" i="4"/>
  <c r="BK538" i="4"/>
  <c r="BK487" i="4"/>
  <c r="J458" i="4"/>
  <c r="J431" i="4"/>
  <c r="J391" i="4"/>
  <c r="BK372" i="4"/>
  <c r="J342" i="4"/>
  <c r="BK302" i="4"/>
  <c r="J274" i="4"/>
  <c r="BK249" i="4"/>
  <c r="J239" i="4"/>
  <c r="BK224" i="4"/>
  <c r="J210" i="4"/>
  <c r="BK183" i="4"/>
  <c r="J562" i="4"/>
  <c r="J552" i="4"/>
  <c r="J540" i="4"/>
  <c r="BK512" i="4"/>
  <c r="J484" i="4"/>
  <c r="BK394" i="4"/>
  <c r="BK348" i="4"/>
  <c r="J327" i="4"/>
  <c r="J302" i="4"/>
  <c r="BK288" i="4"/>
  <c r="J259" i="4"/>
  <c r="BK230" i="4"/>
  <c r="J208" i="4"/>
  <c r="J161" i="4"/>
  <c r="BK145" i="5"/>
  <c r="J132" i="5"/>
  <c r="J134" i="5"/>
  <c r="J153" i="5"/>
  <c r="J143" i="5"/>
  <c r="J133" i="5"/>
  <c r="J155" i="5"/>
  <c r="J152" i="5"/>
  <c r="J136" i="5"/>
  <c r="J130" i="5"/>
  <c r="BK964" i="2"/>
  <c r="BK956" i="2"/>
  <c r="J954" i="2"/>
  <c r="BK946" i="2"/>
  <c r="J943" i="2"/>
  <c r="J938" i="2"/>
  <c r="BK928" i="2"/>
  <c r="J922" i="2"/>
  <c r="J908" i="2"/>
  <c r="BK887" i="2"/>
  <c r="J862" i="2"/>
  <c r="BK835" i="2"/>
  <c r="J813" i="2"/>
  <c r="J792" i="2"/>
  <c r="J701" i="2"/>
  <c r="BK624" i="2"/>
  <c r="BK583" i="2"/>
  <c r="J551" i="2"/>
  <c r="J510" i="2"/>
  <c r="J479" i="2"/>
  <c r="BK421" i="2"/>
  <c r="J412" i="2"/>
  <c r="BK363" i="2"/>
  <c r="BK324" i="2"/>
  <c r="BK289" i="2"/>
  <c r="J264" i="2"/>
  <c r="BK238" i="2"/>
  <c r="J205" i="2"/>
  <c r="J183" i="2"/>
  <c r="J163" i="2"/>
  <c r="J986" i="2"/>
  <c r="BK980" i="2"/>
  <c r="J977" i="2"/>
  <c r="J970" i="2"/>
  <c r="J964" i="2"/>
  <c r="J769" i="2"/>
  <c r="BK697" i="2"/>
  <c r="J663" i="2"/>
  <c r="J606" i="2"/>
  <c r="J586" i="2"/>
  <c r="BK574" i="2"/>
  <c r="BK551" i="2"/>
  <c r="BK497" i="2"/>
  <c r="J480" i="2"/>
  <c r="BK454" i="2"/>
  <c r="BK424" i="2"/>
  <c r="BK403" i="2"/>
  <c r="BK361" i="2"/>
  <c r="BK348" i="2"/>
  <c r="J313" i="2"/>
  <c r="BK291" i="2"/>
  <c r="J278" i="2"/>
  <c r="BK252" i="2"/>
  <c r="BK236" i="2"/>
  <c r="BK163" i="2"/>
  <c r="BK908" i="2"/>
  <c r="BK885" i="2"/>
  <c r="BK860" i="2"/>
  <c r="BK838" i="2"/>
  <c r="J816" i="2"/>
  <c r="J758" i="2"/>
  <c r="J624" i="2"/>
  <c r="BK580" i="2"/>
  <c r="J507" i="2"/>
  <c r="BK483" i="2"/>
  <c r="BK400" i="2"/>
  <c r="J364" i="2"/>
  <c r="BK313" i="2"/>
  <c r="J295" i="2"/>
  <c r="BK278" i="2"/>
  <c r="J260" i="2"/>
  <c r="BK241" i="2"/>
  <c r="BK183" i="2"/>
  <c r="J148" i="2"/>
  <c r="J926" i="2"/>
  <c r="BK922" i="2"/>
  <c r="J889" i="2"/>
  <c r="BK862" i="2"/>
  <c r="J828" i="2"/>
  <c r="BK813" i="2"/>
  <c r="BK784" i="2"/>
  <c r="BK749" i="2"/>
  <c r="BK646" i="2"/>
  <c r="BK606" i="2"/>
  <c r="J578" i="2"/>
  <c r="BK480" i="2"/>
  <c r="BK477" i="2"/>
  <c r="BK418" i="2"/>
  <c r="BK386" i="2"/>
  <c r="BK364" i="2"/>
  <c r="J301" i="2"/>
  <c r="J258" i="2"/>
  <c r="BK203" i="2"/>
  <c r="J189" i="2"/>
  <c r="BK148" i="2"/>
  <c r="J157" i="3"/>
  <c r="BK142" i="3"/>
  <c r="BK134" i="3"/>
  <c r="BK130" i="3"/>
  <c r="BK146" i="3"/>
  <c r="BK132" i="3"/>
  <c r="J160" i="3"/>
  <c r="BK161" i="3"/>
  <c r="J142" i="3"/>
  <c r="J132" i="3"/>
  <c r="BK556" i="4"/>
  <c r="BK532" i="4"/>
  <c r="BK525" i="4"/>
  <c r="J506" i="4"/>
  <c r="BK478" i="4"/>
  <c r="BK405" i="4"/>
  <c r="J363" i="4"/>
  <c r="BK330" i="4"/>
  <c r="BK295" i="4"/>
  <c r="J249" i="4"/>
  <c r="BK228" i="4"/>
  <c r="J218" i="4"/>
  <c r="BK160" i="4"/>
  <c r="BK591" i="4"/>
  <c r="BK585" i="4"/>
  <c r="BK583" i="4"/>
  <c r="J569" i="4"/>
  <c r="J530" i="4"/>
  <c r="BK515" i="4"/>
  <c r="BK470" i="4"/>
  <c r="BK409" i="4"/>
  <c r="J382" i="4"/>
  <c r="J369" i="4"/>
  <c r="BK339" i="4"/>
  <c r="J315" i="4"/>
  <c r="BK259" i="4"/>
  <c r="J237" i="4"/>
  <c r="J205" i="4"/>
  <c r="J170" i="4"/>
  <c r="J142" i="4"/>
  <c r="BK567" i="4"/>
  <c r="BK546" i="4"/>
  <c r="J525" i="4"/>
  <c r="BK484" i="4"/>
  <c r="BK438" i="4"/>
  <c r="BK396" i="4"/>
  <c r="J388" i="4"/>
  <c r="J371" i="4"/>
  <c r="J333" i="4"/>
  <c r="BK298" i="4"/>
  <c r="J265" i="4"/>
  <c r="BK247" i="4"/>
  <c r="J241" i="4"/>
  <c r="BK226" i="4"/>
  <c r="BK218" i="4"/>
  <c r="J186" i="4"/>
  <c r="BK572" i="4"/>
  <c r="J554" i="4"/>
  <c r="BK543" i="4"/>
  <c r="J532" i="4"/>
  <c r="J494" i="4"/>
  <c r="J409" i="4"/>
  <c r="BK342" i="4"/>
  <c r="BK312" i="4"/>
  <c r="J295" i="4"/>
  <c r="J267" i="4"/>
  <c r="BK237" i="4"/>
  <c r="BK210" i="4"/>
  <c r="BK167" i="4"/>
  <c r="BK148" i="4"/>
  <c r="J137" i="5"/>
  <c r="J140" i="5"/>
  <c r="J129" i="5"/>
  <c r="BK155" i="5"/>
  <c r="BK152" i="5"/>
  <c r="BK137" i="5"/>
  <c r="BK134" i="5"/>
  <c r="J128" i="5"/>
  <c r="T147" i="2" l="1"/>
  <c r="R243" i="2"/>
  <c r="P294" i="2"/>
  <c r="T294" i="2"/>
  <c r="R308" i="2"/>
  <c r="T323" i="2"/>
  <c r="R378" i="2"/>
  <c r="P476" i="2"/>
  <c r="T582" i="2"/>
  <c r="BK700" i="2"/>
  <c r="J700" i="2" s="1"/>
  <c r="J108" i="2" s="1"/>
  <c r="R837" i="2"/>
  <c r="P877" i="2"/>
  <c r="R888" i="2"/>
  <c r="P900" i="2"/>
  <c r="P921" i="2"/>
  <c r="BK933" i="2"/>
  <c r="J933" i="2" s="1"/>
  <c r="J118" i="2" s="1"/>
  <c r="R947" i="2"/>
  <c r="P959" i="2"/>
  <c r="BK969" i="2"/>
  <c r="J969" i="2"/>
  <c r="J122" i="2"/>
  <c r="P972" i="2"/>
  <c r="P127" i="3"/>
  <c r="BK135" i="3"/>
  <c r="J135" i="3" s="1"/>
  <c r="J101" i="3" s="1"/>
  <c r="P143" i="3"/>
  <c r="BK141" i="4"/>
  <c r="BK215" i="4"/>
  <c r="J215" i="4"/>
  <c r="J101" i="4" s="1"/>
  <c r="BK252" i="4"/>
  <c r="J252" i="4"/>
  <c r="J102" i="4" s="1"/>
  <c r="R270" i="4"/>
  <c r="BK280" i="4"/>
  <c r="J280" i="4"/>
  <c r="J105" i="4"/>
  <c r="R297" i="4"/>
  <c r="BK362" i="4"/>
  <c r="J362" i="4"/>
  <c r="J107" i="4" s="1"/>
  <c r="BK393" i="4"/>
  <c r="J393" i="4" s="1"/>
  <c r="J108" i="4" s="1"/>
  <c r="T445" i="4"/>
  <c r="BK527" i="4"/>
  <c r="J527" i="4" s="1"/>
  <c r="J112" i="4" s="1"/>
  <c r="BK547" i="4"/>
  <c r="J547" i="4" s="1"/>
  <c r="J113" i="4" s="1"/>
  <c r="R555" i="4"/>
  <c r="R579" i="4"/>
  <c r="R584" i="4"/>
  <c r="BK127" i="5"/>
  <c r="P135" i="5"/>
  <c r="R147" i="2"/>
  <c r="T243" i="2"/>
  <c r="R294" i="2"/>
  <c r="BK308" i="2"/>
  <c r="J308" i="2" s="1"/>
  <c r="J103" i="2" s="1"/>
  <c r="T308" i="2"/>
  <c r="BK323" i="2"/>
  <c r="J323" i="2"/>
  <c r="J104" i="2" s="1"/>
  <c r="T378" i="2"/>
  <c r="BK476" i="2"/>
  <c r="J476" i="2" s="1"/>
  <c r="J106" i="2" s="1"/>
  <c r="R582" i="2"/>
  <c r="T700" i="2"/>
  <c r="T837" i="2"/>
  <c r="T877" i="2"/>
  <c r="T888" i="2"/>
  <c r="R900" i="2"/>
  <c r="R921" i="2"/>
  <c r="P933" i="2"/>
  <c r="T947" i="2"/>
  <c r="T959" i="2"/>
  <c r="R969" i="2"/>
  <c r="R972" i="2"/>
  <c r="BK127" i="3"/>
  <c r="P135" i="3"/>
  <c r="R143" i="3"/>
  <c r="R141" i="4"/>
  <c r="T215" i="4"/>
  <c r="R252" i="4"/>
  <c r="T270" i="4"/>
  <c r="R280" i="4"/>
  <c r="T297" i="4"/>
  <c r="R362" i="4"/>
  <c r="T393" i="4"/>
  <c r="P445" i="4"/>
  <c r="P527" i="4"/>
  <c r="P547" i="4"/>
  <c r="P555" i="4"/>
  <c r="P579" i="4"/>
  <c r="T584" i="4"/>
  <c r="P147" i="2"/>
  <c r="P243" i="2"/>
  <c r="BK294" i="2"/>
  <c r="J294" i="2" s="1"/>
  <c r="J102" i="2" s="1"/>
  <c r="P308" i="2"/>
  <c r="P323" i="2"/>
  <c r="BK378" i="2"/>
  <c r="J378" i="2" s="1"/>
  <c r="J105" i="2" s="1"/>
  <c r="R476" i="2"/>
  <c r="P582" i="2"/>
  <c r="R700" i="2"/>
  <c r="BK837" i="2"/>
  <c r="J837" i="2" s="1"/>
  <c r="J111" i="2" s="1"/>
  <c r="BK877" i="2"/>
  <c r="J877" i="2"/>
  <c r="J112" i="2" s="1"/>
  <c r="BK888" i="2"/>
  <c r="J888" i="2"/>
  <c r="J113" i="2"/>
  <c r="T900" i="2"/>
  <c r="T921" i="2"/>
  <c r="R933" i="2"/>
  <c r="BK947" i="2"/>
  <c r="J947" i="2" s="1"/>
  <c r="J119" i="2" s="1"/>
  <c r="R959" i="2"/>
  <c r="P969" i="2"/>
  <c r="BK972" i="2"/>
  <c r="J972" i="2"/>
  <c r="J123" i="2"/>
  <c r="R127" i="3"/>
  <c r="R135" i="3"/>
  <c r="T143" i="3"/>
  <c r="P141" i="4"/>
  <c r="R215" i="4"/>
  <c r="T252" i="4"/>
  <c r="BK270" i="4"/>
  <c r="J270" i="4" s="1"/>
  <c r="J104" i="4" s="1"/>
  <c r="T280" i="4"/>
  <c r="P297" i="4"/>
  <c r="P362" i="4"/>
  <c r="R393" i="4"/>
  <c r="BK445" i="4"/>
  <c r="J445" i="4" s="1"/>
  <c r="J109" i="4" s="1"/>
  <c r="T527" i="4"/>
  <c r="T547" i="4"/>
  <c r="T555" i="4"/>
  <c r="BK579" i="4"/>
  <c r="J579" i="4" s="1"/>
  <c r="J116" i="4" s="1"/>
  <c r="BK584" i="4"/>
  <c r="J584" i="4" s="1"/>
  <c r="J117" i="4" s="1"/>
  <c r="R127" i="5"/>
  <c r="BK135" i="5"/>
  <c r="J135" i="5" s="1"/>
  <c r="J101" i="5" s="1"/>
  <c r="R135" i="5"/>
  <c r="P141" i="5"/>
  <c r="T141" i="5"/>
  <c r="BK147" i="2"/>
  <c r="J147" i="2" s="1"/>
  <c r="J100" i="2" s="1"/>
  <c r="BK243" i="2"/>
  <c r="J243" i="2" s="1"/>
  <c r="J101" i="2" s="1"/>
  <c r="R323" i="2"/>
  <c r="P378" i="2"/>
  <c r="T476" i="2"/>
  <c r="BK582" i="2"/>
  <c r="J582" i="2"/>
  <c r="J107" i="2" s="1"/>
  <c r="P700" i="2"/>
  <c r="P837" i="2"/>
  <c r="R877" i="2"/>
  <c r="P888" i="2"/>
  <c r="BK900" i="2"/>
  <c r="J900" i="2" s="1"/>
  <c r="J114" i="2" s="1"/>
  <c r="BK921" i="2"/>
  <c r="J921" i="2"/>
  <c r="J116" i="2" s="1"/>
  <c r="T933" i="2"/>
  <c r="P947" i="2"/>
  <c r="BK959" i="2"/>
  <c r="J959" i="2" s="1"/>
  <c r="J121" i="2" s="1"/>
  <c r="T969" i="2"/>
  <c r="T972" i="2"/>
  <c r="T127" i="3"/>
  <c r="T135" i="3"/>
  <c r="BK143" i="3"/>
  <c r="J143" i="3"/>
  <c r="J103" i="3" s="1"/>
  <c r="T141" i="4"/>
  <c r="P215" i="4"/>
  <c r="P252" i="4"/>
  <c r="P270" i="4"/>
  <c r="P280" i="4"/>
  <c r="BK297" i="4"/>
  <c r="J297" i="4" s="1"/>
  <c r="J106" i="4" s="1"/>
  <c r="T362" i="4"/>
  <c r="P393" i="4"/>
  <c r="R445" i="4"/>
  <c r="R527" i="4"/>
  <c r="R547" i="4"/>
  <c r="BK555" i="4"/>
  <c r="J555" i="4"/>
  <c r="J114" i="4" s="1"/>
  <c r="T579" i="4"/>
  <c r="P584" i="4"/>
  <c r="P127" i="5"/>
  <c r="T127" i="5"/>
  <c r="T135" i="5"/>
  <c r="BK141" i="5"/>
  <c r="J141" i="5" s="1"/>
  <c r="J103" i="5" s="1"/>
  <c r="R141" i="5"/>
  <c r="BK913" i="2"/>
  <c r="J913" i="2"/>
  <c r="J115" i="2" s="1"/>
  <c r="BK141" i="3"/>
  <c r="J141" i="3"/>
  <c r="J102" i="3"/>
  <c r="BK955" i="2"/>
  <c r="J955" i="2" s="1"/>
  <c r="J120" i="2" s="1"/>
  <c r="BK573" i="4"/>
  <c r="J573" i="4" s="1"/>
  <c r="J115" i="4" s="1"/>
  <c r="BK834" i="2"/>
  <c r="J834" i="2" s="1"/>
  <c r="J109" i="2" s="1"/>
  <c r="BK524" i="4"/>
  <c r="J524" i="4"/>
  <c r="J110" i="4"/>
  <c r="BK139" i="5"/>
  <c r="J139" i="5" s="1"/>
  <c r="J102" i="5" s="1"/>
  <c r="BK927" i="2"/>
  <c r="J927" i="2" s="1"/>
  <c r="J117" i="2" s="1"/>
  <c r="BK266" i="4"/>
  <c r="J266" i="4"/>
  <c r="J103" i="4" s="1"/>
  <c r="E85" i="5"/>
  <c r="F93" i="5"/>
  <c r="J94" i="5"/>
  <c r="F122" i="5"/>
  <c r="BE128" i="5"/>
  <c r="BE137" i="5"/>
  <c r="BE151" i="5"/>
  <c r="J141" i="4"/>
  <c r="J100" i="4" s="1"/>
  <c r="J91" i="5"/>
  <c r="BE129" i="5"/>
  <c r="BE131" i="5"/>
  <c r="BE152" i="5"/>
  <c r="BE153" i="5"/>
  <c r="BE155" i="5"/>
  <c r="J121" i="5"/>
  <c r="BE136" i="5"/>
  <c r="BE140" i="5"/>
  <c r="BE142" i="5"/>
  <c r="BE144" i="5"/>
  <c r="BE145" i="5"/>
  <c r="BE156" i="5"/>
  <c r="BE130" i="5"/>
  <c r="BE132" i="5"/>
  <c r="BE133" i="5"/>
  <c r="BE134" i="5"/>
  <c r="BE143" i="5"/>
  <c r="BE154" i="5"/>
  <c r="E85" i="4"/>
  <c r="F94" i="4"/>
  <c r="J136" i="4"/>
  <c r="BE142" i="4"/>
  <c r="BE145" i="4"/>
  <c r="BE178" i="4"/>
  <c r="BE218" i="4"/>
  <c r="BE222" i="4"/>
  <c r="BE224" i="4"/>
  <c r="BE228" i="4"/>
  <c r="BE239" i="4"/>
  <c r="BE241" i="4"/>
  <c r="BE245" i="4"/>
  <c r="BE247" i="4"/>
  <c r="BE259" i="4"/>
  <c r="BE274" i="4"/>
  <c r="BE330" i="4"/>
  <c r="BE353" i="4"/>
  <c r="BE372" i="4"/>
  <c r="BE373" i="4"/>
  <c r="BE388" i="4"/>
  <c r="BE392" i="4"/>
  <c r="BE402" i="4"/>
  <c r="BE420" i="4"/>
  <c r="BE431" i="4"/>
  <c r="BE438" i="4"/>
  <c r="BE446" i="4"/>
  <c r="BE470" i="4"/>
  <c r="BE487" i="4"/>
  <c r="BE500" i="4"/>
  <c r="BE515" i="4"/>
  <c r="BE564" i="4"/>
  <c r="BE567" i="4"/>
  <c r="BE574" i="4"/>
  <c r="J91" i="4"/>
  <c r="J135" i="4"/>
  <c r="BE160" i="4"/>
  <c r="BE161" i="4"/>
  <c r="BE170" i="4"/>
  <c r="BE210" i="4"/>
  <c r="BE213" i="4"/>
  <c r="BE267" i="4"/>
  <c r="BE295" i="4"/>
  <c r="BE296" i="4"/>
  <c r="BE307" i="4"/>
  <c r="BE312" i="4"/>
  <c r="BE315" i="4"/>
  <c r="BE318" i="4"/>
  <c r="BE348" i="4"/>
  <c r="BE359" i="4"/>
  <c r="BE363" i="4"/>
  <c r="BE405" i="4"/>
  <c r="BE458" i="4"/>
  <c r="BE494" i="4"/>
  <c r="BE506" i="4"/>
  <c r="BE512" i="4"/>
  <c r="BE528" i="4"/>
  <c r="BE530" i="4"/>
  <c r="BE532" i="4"/>
  <c r="BE534" i="4"/>
  <c r="BE572" i="4"/>
  <c r="BE583" i="4"/>
  <c r="J127" i="3"/>
  <c r="J100" i="3"/>
  <c r="F93" i="4"/>
  <c r="BE151" i="4"/>
  <c r="BE208" i="4"/>
  <c r="BE216" i="4"/>
  <c r="BE220" i="4"/>
  <c r="BE230" i="4"/>
  <c r="BE243" i="4"/>
  <c r="BE250" i="4"/>
  <c r="BE265" i="4"/>
  <c r="BE271" i="4"/>
  <c r="BE281" i="4"/>
  <c r="BE288" i="4"/>
  <c r="BE298" i="4"/>
  <c r="BE321" i="4"/>
  <c r="BE324" i="4"/>
  <c r="BE327" i="4"/>
  <c r="BE342" i="4"/>
  <c r="BE369" i="4"/>
  <c r="BE382" i="4"/>
  <c r="BE472" i="4"/>
  <c r="BE478" i="4"/>
  <c r="BE497" i="4"/>
  <c r="BE521" i="4"/>
  <c r="BE525" i="4"/>
  <c r="BE540" i="4"/>
  <c r="BE548" i="4"/>
  <c r="BE554" i="4"/>
  <c r="BE556" i="4"/>
  <c r="BE560" i="4"/>
  <c r="BE580" i="4"/>
  <c r="BE585" i="4"/>
  <c r="BE589" i="4"/>
  <c r="BE591" i="4"/>
  <c r="BE148" i="4"/>
  <c r="BE167" i="4"/>
  <c r="BE181" i="4"/>
  <c r="BE183" i="4"/>
  <c r="BE186" i="4"/>
  <c r="BE205" i="4"/>
  <c r="BE226" i="4"/>
  <c r="BE234" i="4"/>
  <c r="BE237" i="4"/>
  <c r="BE249" i="4"/>
  <c r="BE251" i="4"/>
  <c r="BE253" i="4"/>
  <c r="BE277" i="4"/>
  <c r="BE302" i="4"/>
  <c r="BE333" i="4"/>
  <c r="BE336" i="4"/>
  <c r="BE339" i="4"/>
  <c r="BE371" i="4"/>
  <c r="BE391" i="4"/>
  <c r="BE394" i="4"/>
  <c r="BE395" i="4"/>
  <c r="BE396" i="4"/>
  <c r="BE409" i="4"/>
  <c r="BE484" i="4"/>
  <c r="BE490" i="4"/>
  <c r="BE536" i="4"/>
  <c r="BE538" i="4"/>
  <c r="BE543" i="4"/>
  <c r="BE546" i="4"/>
  <c r="BE552" i="4"/>
  <c r="BE562" i="4"/>
  <c r="BE569" i="4"/>
  <c r="E85" i="3"/>
  <c r="F94" i="3"/>
  <c r="F121" i="3"/>
  <c r="BE129" i="3"/>
  <c r="BE136" i="3"/>
  <c r="BE156" i="3"/>
  <c r="BE157" i="3"/>
  <c r="BE161" i="3"/>
  <c r="J122" i="3"/>
  <c r="BE130" i="3"/>
  <c r="BE132" i="3"/>
  <c r="BE137" i="3"/>
  <c r="BE144" i="3"/>
  <c r="BE146" i="3"/>
  <c r="BE147" i="3"/>
  <c r="BE158" i="3"/>
  <c r="BE159" i="3"/>
  <c r="J93" i="3"/>
  <c r="BE133" i="3"/>
  <c r="BE134" i="3"/>
  <c r="BE142" i="3"/>
  <c r="BE145" i="3"/>
  <c r="J91" i="3"/>
  <c r="BE128" i="3"/>
  <c r="BE131" i="3"/>
  <c r="BE160" i="3"/>
  <c r="J91" i="2"/>
  <c r="E133" i="2"/>
  <c r="J142" i="2"/>
  <c r="BE157" i="2"/>
  <c r="BE169" i="2"/>
  <c r="BE182" i="2"/>
  <c r="BE233" i="2"/>
  <c r="BE241" i="2"/>
  <c r="BE248" i="2"/>
  <c r="BE256" i="2"/>
  <c r="BE262" i="2"/>
  <c r="BE278" i="2"/>
  <c r="BE281" i="2"/>
  <c r="BE291" i="2"/>
  <c r="BE293" i="2"/>
  <c r="BE313" i="2"/>
  <c r="BE324" i="2"/>
  <c r="BE337" i="2"/>
  <c r="BE348" i="2"/>
  <c r="BE358" i="2"/>
  <c r="BE366" i="2"/>
  <c r="BE372" i="2"/>
  <c r="BE406" i="2"/>
  <c r="BE409" i="2"/>
  <c r="BE421" i="2"/>
  <c r="BE424" i="2"/>
  <c r="BE431" i="2"/>
  <c r="BE483" i="2"/>
  <c r="BE485" i="2"/>
  <c r="BE497" i="2"/>
  <c r="BE501" i="2"/>
  <c r="BE507" i="2"/>
  <c r="BE510" i="2"/>
  <c r="BE551" i="2"/>
  <c r="BE559" i="2"/>
  <c r="BE574" i="2"/>
  <c r="BE580" i="2"/>
  <c r="BE593" i="2"/>
  <c r="BE672" i="2"/>
  <c r="BE769" i="2"/>
  <c r="BE795" i="2"/>
  <c r="BE801" i="2"/>
  <c r="BE852" i="2"/>
  <c r="BE860" i="2"/>
  <c r="BE876" i="2"/>
  <c r="BE889" i="2"/>
  <c r="BE922" i="2"/>
  <c r="BE924" i="2"/>
  <c r="BE970" i="2"/>
  <c r="BE971" i="2"/>
  <c r="F93" i="2"/>
  <c r="J141" i="2"/>
  <c r="BE160" i="2"/>
  <c r="BE163" i="2"/>
  <c r="BE189" i="2"/>
  <c r="BE205" i="2"/>
  <c r="BE208" i="2"/>
  <c r="BE236" i="2"/>
  <c r="BE283" i="2"/>
  <c r="BE287" i="2"/>
  <c r="BE289" i="2"/>
  <c r="BE320" i="2"/>
  <c r="BE355" i="2"/>
  <c r="BE361" i="2"/>
  <c r="BE386" i="2"/>
  <c r="BE400" i="2"/>
  <c r="BE412" i="2"/>
  <c r="BE418" i="2"/>
  <c r="BE469" i="2"/>
  <c r="BE477" i="2"/>
  <c r="BE479" i="2"/>
  <c r="BE491" i="2"/>
  <c r="BE499" i="2"/>
  <c r="BE500" i="2"/>
  <c r="BE546" i="2"/>
  <c r="BE564" i="2"/>
  <c r="BE570" i="2"/>
  <c r="BE577" i="2"/>
  <c r="BE583" i="2"/>
  <c r="BE586" i="2"/>
  <c r="BE596" i="2"/>
  <c r="BE624" i="2"/>
  <c r="BE627" i="2"/>
  <c r="BE631" i="2"/>
  <c r="BE646" i="2"/>
  <c r="BE663" i="2"/>
  <c r="BE697" i="2"/>
  <c r="BE755" i="2"/>
  <c r="BE772" i="2"/>
  <c r="BE807" i="2"/>
  <c r="BE813" i="2"/>
  <c r="BE825" i="2"/>
  <c r="BE828" i="2"/>
  <c r="BE835" i="2"/>
  <c r="BE846" i="2"/>
  <c r="BE854" i="2"/>
  <c r="BE862" i="2"/>
  <c r="BE885" i="2"/>
  <c r="BE893" i="2"/>
  <c r="BE897" i="2"/>
  <c r="BE901" i="2"/>
  <c r="BE912" i="2"/>
  <c r="BE968" i="2"/>
  <c r="BE154" i="2"/>
  <c r="BE166" i="2"/>
  <c r="BE183" i="2"/>
  <c r="BE203" i="2"/>
  <c r="BE238" i="2"/>
  <c r="BE258" i="2"/>
  <c r="BE292" i="2"/>
  <c r="BE307" i="2"/>
  <c r="BE340" i="2"/>
  <c r="BE351" i="2"/>
  <c r="BE363" i="2"/>
  <c r="BE369" i="2"/>
  <c r="BE415" i="2"/>
  <c r="BE480" i="2"/>
  <c r="BE581" i="2"/>
  <c r="BE590" i="2"/>
  <c r="BE620" i="2"/>
  <c r="BE701" i="2"/>
  <c r="BE758" i="2"/>
  <c r="BE778" i="2"/>
  <c r="BE784" i="2"/>
  <c r="BE792" i="2"/>
  <c r="BE973" i="2"/>
  <c r="BE977" i="2"/>
  <c r="BE980" i="2"/>
  <c r="BE982" i="2"/>
  <c r="F94" i="2"/>
  <c r="BE148" i="2"/>
  <c r="BE151" i="2"/>
  <c r="BE192" i="2"/>
  <c r="BE200" i="2"/>
  <c r="BE244" i="2"/>
  <c r="BE252" i="2"/>
  <c r="BE260" i="2"/>
  <c r="BE264" i="2"/>
  <c r="BE270" i="2"/>
  <c r="BE276" i="2"/>
  <c r="BE295" i="2"/>
  <c r="BE301" i="2"/>
  <c r="BE309" i="2"/>
  <c r="BE364" i="2"/>
  <c r="BE375" i="2"/>
  <c r="BE379" i="2"/>
  <c r="BE393" i="2"/>
  <c r="BE403" i="2"/>
  <c r="BE438" i="2"/>
  <c r="BE445" i="2"/>
  <c r="BE454" i="2"/>
  <c r="BE461" i="2"/>
  <c r="BE478" i="2"/>
  <c r="BE488" i="2"/>
  <c r="BE540" i="2"/>
  <c r="BE578" i="2"/>
  <c r="BE579" i="2"/>
  <c r="BE606" i="2"/>
  <c r="BE615" i="2"/>
  <c r="BE616" i="2"/>
  <c r="BE696" i="2"/>
  <c r="BE725" i="2"/>
  <c r="BE749" i="2"/>
  <c r="BE751" i="2"/>
  <c r="BE766" i="2"/>
  <c r="BE798" i="2"/>
  <c r="BE816" i="2"/>
  <c r="BE822" i="2"/>
  <c r="BE831" i="2"/>
  <c r="BE838" i="2"/>
  <c r="BE844" i="2"/>
  <c r="BE869" i="2"/>
  <c r="BE878" i="2"/>
  <c r="BE887" i="2"/>
  <c r="BE908" i="2"/>
  <c r="BE910" i="2"/>
  <c r="BE914" i="2"/>
  <c r="BE926" i="2"/>
  <c r="BE928" i="2"/>
  <c r="BE934" i="2"/>
  <c r="BE937" i="2"/>
  <c r="BE938" i="2"/>
  <c r="BE939" i="2"/>
  <c r="BE940" i="2"/>
  <c r="BE943" i="2"/>
  <c r="BE946" i="2"/>
  <c r="BE948" i="2"/>
  <c r="BE952" i="2"/>
  <c r="BE954" i="2"/>
  <c r="BE956" i="2"/>
  <c r="BE960" i="2"/>
  <c r="BE964" i="2"/>
  <c r="BE967" i="2"/>
  <c r="BE986" i="2"/>
  <c r="F39" i="2"/>
  <c r="BD96" i="1" s="1"/>
  <c r="J36" i="3"/>
  <c r="AW97" i="1" s="1"/>
  <c r="F38" i="3"/>
  <c r="BC97" i="1" s="1"/>
  <c r="F36" i="4"/>
  <c r="BA99" i="1" s="1"/>
  <c r="J36" i="5"/>
  <c r="AW100" i="1" s="1"/>
  <c r="F37" i="5"/>
  <c r="BB100" i="1" s="1"/>
  <c r="J36" i="2"/>
  <c r="AW96" i="1" s="1"/>
  <c r="F37" i="3"/>
  <c r="BB97" i="1" s="1"/>
  <c r="F39" i="3"/>
  <c r="BD97" i="1" s="1"/>
  <c r="F37" i="4"/>
  <c r="BB99" i="1" s="1"/>
  <c r="F38" i="4"/>
  <c r="BC99" i="1" s="1"/>
  <c r="AS94" i="1"/>
  <c r="F36" i="2"/>
  <c r="BA96" i="1" s="1"/>
  <c r="F38" i="2"/>
  <c r="BC96" i="1" s="1"/>
  <c r="F39" i="4"/>
  <c r="BD99" i="1" s="1"/>
  <c r="F37" i="2"/>
  <c r="BB96" i="1" s="1"/>
  <c r="F36" i="3"/>
  <c r="BA97" i="1"/>
  <c r="J36" i="4"/>
  <c r="AW99" i="1" s="1"/>
  <c r="F38" i="5"/>
  <c r="BC100" i="1" s="1"/>
  <c r="F36" i="5"/>
  <c r="BA100" i="1"/>
  <c r="F39" i="5"/>
  <c r="BD100" i="1" s="1"/>
  <c r="T126" i="3" l="1"/>
  <c r="T125" i="3" s="1"/>
  <c r="R126" i="3"/>
  <c r="R125" i="3" s="1"/>
  <c r="P126" i="5"/>
  <c r="P125" i="5" s="1"/>
  <c r="AU100" i="1" s="1"/>
  <c r="T140" i="4"/>
  <c r="R126" i="5"/>
  <c r="R125" i="5" s="1"/>
  <c r="P146" i="2"/>
  <c r="P526" i="4"/>
  <c r="R140" i="4"/>
  <c r="BK126" i="5"/>
  <c r="J126" i="5" s="1"/>
  <c r="J99" i="5" s="1"/>
  <c r="T126" i="5"/>
  <c r="T125" i="5" s="1"/>
  <c r="P140" i="4"/>
  <c r="BK126" i="3"/>
  <c r="BK125" i="3" s="1"/>
  <c r="J125" i="3" s="1"/>
  <c r="J98" i="3" s="1"/>
  <c r="T836" i="2"/>
  <c r="BK140" i="4"/>
  <c r="J140" i="4" s="1"/>
  <c r="J99" i="4" s="1"/>
  <c r="P126" i="3"/>
  <c r="P125" i="3" s="1"/>
  <c r="AU97" i="1" s="1"/>
  <c r="R836" i="2"/>
  <c r="R145" i="2" s="1"/>
  <c r="P836" i="2"/>
  <c r="R146" i="2"/>
  <c r="R526" i="4"/>
  <c r="T526" i="4"/>
  <c r="T146" i="2"/>
  <c r="T145" i="2" s="1"/>
  <c r="BK146" i="2"/>
  <c r="J146" i="2" s="1"/>
  <c r="J99" i="2" s="1"/>
  <c r="BK526" i="4"/>
  <c r="J526" i="4" s="1"/>
  <c r="J111" i="4" s="1"/>
  <c r="BK836" i="2"/>
  <c r="J836" i="2" s="1"/>
  <c r="J110" i="2" s="1"/>
  <c r="J127" i="5"/>
  <c r="J100" i="5"/>
  <c r="F35" i="2"/>
  <c r="AZ96" i="1" s="1"/>
  <c r="BB95" i="1"/>
  <c r="AX95" i="1" s="1"/>
  <c r="BD95" i="1"/>
  <c r="BC95" i="1"/>
  <c r="J35" i="3"/>
  <c r="AV97" i="1"/>
  <c r="AT97" i="1"/>
  <c r="F35" i="4"/>
  <c r="AZ99" i="1" s="1"/>
  <c r="F35" i="5"/>
  <c r="AZ100" i="1" s="1"/>
  <c r="J35" i="2"/>
  <c r="AV96" i="1" s="1"/>
  <c r="AT96" i="1" s="1"/>
  <c r="BA95" i="1"/>
  <c r="F35" i="3"/>
  <c r="AZ97" i="1" s="1"/>
  <c r="J35" i="4"/>
  <c r="AV99" i="1" s="1"/>
  <c r="AT99" i="1" s="1"/>
  <c r="BD98" i="1"/>
  <c r="BA98" i="1"/>
  <c r="AW98" i="1"/>
  <c r="BC98" i="1"/>
  <c r="AY98" i="1" s="1"/>
  <c r="BB98" i="1"/>
  <c r="AX98" i="1" s="1"/>
  <c r="J35" i="5"/>
  <c r="AV100" i="1"/>
  <c r="AT100" i="1" s="1"/>
  <c r="P139" i="4" l="1"/>
  <c r="AU99" i="1" s="1"/>
  <c r="AU98" i="1" s="1"/>
  <c r="P145" i="2"/>
  <c r="AU96" i="1" s="1"/>
  <c r="AU95" i="1" s="1"/>
  <c r="R139" i="4"/>
  <c r="T139" i="4"/>
  <c r="BK139" i="4"/>
  <c r="J139" i="4" s="1"/>
  <c r="J98" i="4" s="1"/>
  <c r="J126" i="3"/>
  <c r="J99" i="3" s="1"/>
  <c r="BK125" i="5"/>
  <c r="J125" i="5"/>
  <c r="J98" i="5" s="1"/>
  <c r="BK145" i="2"/>
  <c r="J145" i="2" s="1"/>
  <c r="J32" i="2" s="1"/>
  <c r="AG96" i="1" s="1"/>
  <c r="AY95" i="1"/>
  <c r="AW95" i="1"/>
  <c r="BA94" i="1"/>
  <c r="W30" i="1"/>
  <c r="BB94" i="1"/>
  <c r="W31" i="1" s="1"/>
  <c r="J32" i="3"/>
  <c r="AG97" i="1" s="1"/>
  <c r="BD94" i="1"/>
  <c r="W33" i="1" s="1"/>
  <c r="AZ95" i="1"/>
  <c r="BC94" i="1"/>
  <c r="W32" i="1"/>
  <c r="AZ98" i="1"/>
  <c r="AV98" i="1" s="1"/>
  <c r="AT98" i="1" s="1"/>
  <c r="AU94" i="1" l="1"/>
  <c r="J41" i="2"/>
  <c r="J41" i="3"/>
  <c r="J98" i="2"/>
  <c r="AN97" i="1"/>
  <c r="AN96" i="1"/>
  <c r="J32" i="5"/>
  <c r="AG100" i="1" s="1"/>
  <c r="J32" i="4"/>
  <c r="AG99" i="1" s="1"/>
  <c r="AV95" i="1"/>
  <c r="AT95" i="1" s="1"/>
  <c r="AZ94" i="1"/>
  <c r="W29" i="1"/>
  <c r="AX94" i="1"/>
  <c r="AG95" i="1"/>
  <c r="AW94" i="1"/>
  <c r="AK30" i="1" s="1"/>
  <c r="AY94" i="1"/>
  <c r="AG98" i="1" l="1"/>
  <c r="AN98" i="1" s="1"/>
  <c r="AN99" i="1"/>
  <c r="J41" i="4"/>
  <c r="J41" i="5"/>
  <c r="AN100" i="1"/>
  <c r="AN95" i="1"/>
  <c r="AV94" i="1"/>
  <c r="AK29" i="1" s="1"/>
  <c r="AG94" i="1" l="1"/>
  <c r="AK26" i="1" s="1"/>
  <c r="AK35" i="1" s="1"/>
  <c r="AT94" i="1"/>
  <c r="AN94" i="1" s="1"/>
</calcChain>
</file>

<file path=xl/sharedStrings.xml><?xml version="1.0" encoding="utf-8"?>
<sst xmlns="http://schemas.openxmlformats.org/spreadsheetml/2006/main" count="15303" uniqueCount="1575">
  <si>
    <t>Export Komplet</t>
  </si>
  <si>
    <t/>
  </si>
  <si>
    <t>2.0</t>
  </si>
  <si>
    <t>False</t>
  </si>
  <si>
    <t>{a65b6d7f-57c7-4ca9-baa0-579763f698ab}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</si>
  <si>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</si>
  <si>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</si>
  <si>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</si>
  <si>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</si>
  <si>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</si>
  <si>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</si>
  <si>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</si>
  <si>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</si>
  <si>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</si>
  <si>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PParchitects01733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</si>
  <si>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</si>
  <si>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</si>
  <si>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hydroizolace budovy ČNB, Roosveltova 18, Brno-revize3</t>
  </si>
  <si>
    <t>KSO:</t>
  </si>
  <si>
    <t>CC-CZ:</t>
  </si>
  <si>
    <t>Místo:</t>
  </si>
  <si>
    <t xml:space="preserve"> </t>
  </si>
  <si>
    <t>Datum:</t>
  </si>
  <si>
    <t>20. 10. 2023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</si>
  <si>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</si>
  <si>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</si>
  <si>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</si>
  <si>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</si>
  <si>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</si>
  <si>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</si>
  <si>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</si>
  <si>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</si>
  <si>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</si>
  <si>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</si>
  <si>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</si>
  <si>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</si>
  <si>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</si>
  <si>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</si>
  <si>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</si>
  <si>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</si>
  <si>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</si>
  <si>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</si>
  <si>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</si>
  <si>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</si>
  <si>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</si>
  <si>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</si>
  <si>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</si>
  <si>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</si>
  <si>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</si>
  <si>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</si>
  <si>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</si>
  <si>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</si>
  <si>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</si>
  <si>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</si>
  <si>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</si>
  <si>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</si>
  <si>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</si>
  <si>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</si>
  <si>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</si>
  <si>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</si>
  <si>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</si>
  <si>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</si>
  <si>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</si>
  <si>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</si>
  <si>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</si>
  <si>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</si>
  <si>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</si>
  <si>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</si>
  <si>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</si>
  <si>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</si>
  <si>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</si>
  <si>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</si>
  <si>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</si>
  <si>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</si>
  <si>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</si>
  <si>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</si>
  <si>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</si>
  <si>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</si>
  <si>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 etapa</t>
  </si>
  <si>
    <t>STA</t>
  </si>
  <si>
    <t>1</t>
  </si>
  <si>
    <t>{0cfa9596-2fef-45c5-b79e-e9b45ac8ead5}</t>
  </si>
  <si>
    <t>2</t>
  </si>
  <si>
    <t>/</t>
  </si>
  <si>
    <t>101</t>
  </si>
  <si>
    <t>1.etapa - stavební část</t>
  </si>
  <si>
    <t>Soupis</t>
  </si>
  <si>
    <t>{9a7800c9-270a-436b-b7d3-dde63bb658d9}</t>
  </si>
  <si>
    <t>102</t>
  </si>
  <si>
    <t>1.etapa - vedlejší rozpočtové náklady</t>
  </si>
  <si>
    <t>{e2c41d5f-736d-4d0c-aeb6-be867ba50a79}</t>
  </si>
  <si>
    <t>02</t>
  </si>
  <si>
    <t>2. etapa</t>
  </si>
  <si>
    <t>{2680469b-0776-4f4d-95f5-c63a44fb0659}</t>
  </si>
  <si>
    <t>201</t>
  </si>
  <si>
    <t>2.etapa - stavební část</t>
  </si>
  <si>
    <t>{46b40707-0433-48f5-abf3-e456235a5353}</t>
  </si>
  <si>
    <t>202</t>
  </si>
  <si>
    <t>2.etapa - vedlejší rozpočtové náklady</t>
  </si>
  <si>
    <t>{67258d68-ccff-4df6-baee-1dafbb3f8d8b}</t>
  </si>
  <si>
    <t>KRYCÍ LIST SOUPISU PRACÍ</t>
  </si>
  <si>
    <t>Objekt:</t>
  </si>
  <si>
    <t>01 - 1. etapa</t>
  </si>
  <si>
    <t>Soupis:</t>
  </si>
  <si>
    <t>101 - 1.etapa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</si>
  <si>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</si>
  <si>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</si>
  <si>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</si>
  <si>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</si>
  <si>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</si>
  <si>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</si>
  <si>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</si>
  <si>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150 - Záporové pažení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</si>
  <si>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</si>
  <si>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</si>
  <si>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</si>
  <si>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</si>
  <si>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</si>
  <si>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</si>
  <si>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</si>
  <si>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</si>
  <si>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</si>
  <si>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</si>
  <si>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</si>
  <si>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</si>
  <si>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</si>
  <si>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</si>
  <si>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</si>
  <si>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</si>
  <si>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</si>
  <si>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</si>
  <si>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775 - Podlahy skládané</t>
  </si>
  <si>
    <t xml:space="preserve">    776 - Podlahy povlakové</t>
  </si>
  <si>
    <t xml:space="preserve">    782 - Dokončovací práce - obklady z kamene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</si>
  <si>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</si>
  <si>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</si>
  <si>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</si>
  <si>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</si>
  <si>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</si>
  <si>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</si>
  <si>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</si>
  <si>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</si>
  <si>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</si>
  <si>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</si>
  <si>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</si>
  <si>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</si>
  <si>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</si>
  <si>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</si>
  <si>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</si>
  <si>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</si>
  <si>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</si>
  <si>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</si>
  <si>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175</t>
  </si>
  <si>
    <t>K</t>
  </si>
  <si>
    <t>113107022</t>
  </si>
  <si>
    <t>Odstranění podkladu z kameniva drceného tl přes 100 do 200 mm při překopech ručně</t>
  </si>
  <si>
    <t>m2</t>
  </si>
  <si>
    <t>CS ÚRS 2023 02</t>
  </si>
  <si>
    <t>4</t>
  </si>
  <si>
    <t>-1372856129</t>
  </si>
  <si>
    <t>VV</t>
  </si>
  <si>
    <t>skladba P5</t>
  </si>
  <si>
    <t>1,5</t>
  </si>
  <si>
    <t>176</t>
  </si>
  <si>
    <t>113107032</t>
  </si>
  <si>
    <t>Odstranění podkladu z betonu prostého tl přes 200 do 300 mm při překopech ručně</t>
  </si>
  <si>
    <t>142385115</t>
  </si>
  <si>
    <t>skladba P5 - KSC</t>
  </si>
  <si>
    <t>177</t>
  </si>
  <si>
    <t>113107041</t>
  </si>
  <si>
    <t>Odstranění podkladu živičných tl do 50 mm při překopech ručně</t>
  </si>
  <si>
    <t>424362973</t>
  </si>
  <si>
    <t>178</t>
  </si>
  <si>
    <t>113107042</t>
  </si>
  <si>
    <t>Odstranění podkladu živičných tl přes 50 do 100 mm při překopech ručně</t>
  </si>
  <si>
    <t>-1592092816</t>
  </si>
  <si>
    <t>skladba P5 - ACP</t>
  </si>
  <si>
    <t>115101201</t>
  </si>
  <si>
    <t>Čerpání vody na dopravní výšku do 10 m průměrný přítok do 500 l/min</t>
  </si>
  <si>
    <t>hod</t>
  </si>
  <si>
    <t>-753148440</t>
  </si>
  <si>
    <t>předpoklad 1 čerpadlo 5 dnů 24 hod</t>
  </si>
  <si>
    <t>5*24</t>
  </si>
  <si>
    <t>115101301</t>
  </si>
  <si>
    <t>Pohotovost čerpací soupravy pro dopravní výšku do 10 m přítok do 500 l/min</t>
  </si>
  <si>
    <t>den</t>
  </si>
  <si>
    <t>462779967</t>
  </si>
  <si>
    <t>předpoklad 1 čerpadlo 5 dnů</t>
  </si>
  <si>
    <t>5</t>
  </si>
  <si>
    <t>156</t>
  </si>
  <si>
    <t>129001101</t>
  </si>
  <si>
    <t>Příplatek za ztížení odkopávky nebo prokopávky v blízkosti inženýrských sítí</t>
  </si>
  <si>
    <t>m3</t>
  </si>
  <si>
    <t>-573644324</t>
  </si>
  <si>
    <t>uvažováno 30%</t>
  </si>
  <si>
    <t>366,933*0,3</t>
  </si>
  <si>
    <t>3</t>
  </si>
  <si>
    <t>132212222</t>
  </si>
  <si>
    <t>Hloubení zapažených rýh šířky do 2000 mm v nesoudržných horninách třídy těžitelnosti I skupiny 3 ručně</t>
  </si>
  <si>
    <t>-277256774</t>
  </si>
  <si>
    <t>ul.Sukova</t>
  </si>
  <si>
    <t>((0,5+0,95)*1,34+12,05*1,64+15*1,44+12*1,62+(7,8+7,4)/2*1,37)*(4,24-0,25)</t>
  </si>
  <si>
    <t>ul.Dvořákova</t>
  </si>
  <si>
    <t>(12,6+12,2)/2*(1,5+1,55)/2*((4,48+4,4)/2-0,25)</t>
  </si>
  <si>
    <t>Mezisoučet</t>
  </si>
  <si>
    <t>rozšíření výkopu</t>
  </si>
  <si>
    <t>(20+60+4+24-92,067)*0,39</t>
  </si>
  <si>
    <t>odečet anglických dvorků</t>
  </si>
  <si>
    <t>-(2,418*0,815+1,957*0,818+2,47*0,82)*(2,11-0,25)</t>
  </si>
  <si>
    <t>ruční výkop kolem IS - výkopek ponechán na místě</t>
  </si>
  <si>
    <t>30</t>
  </si>
  <si>
    <t>Součet</t>
  </si>
  <si>
    <t>155</t>
  </si>
  <si>
    <t>161111502</t>
  </si>
  <si>
    <t>Svislé přemístění výkopku z horniny třídy těžitelnosti I skupiny 1 až 3 hl výkopu přes 3 do 6 m nošením</t>
  </si>
  <si>
    <t>-506187662</t>
  </si>
  <si>
    <t>162211311</t>
  </si>
  <si>
    <t>Vodorovné přemístění výkopku z horniny třídy těžitelnosti I skupiny 1 až 3 stavebním kolečkem do 10 m</t>
  </si>
  <si>
    <t>-465322891</t>
  </si>
  <si>
    <t>výkopek</t>
  </si>
  <si>
    <t>366,933</t>
  </si>
  <si>
    <t>odečet zeminy pro zásypy</t>
  </si>
  <si>
    <t>-281,586*0,5*0</t>
  </si>
  <si>
    <t>162211319</t>
  </si>
  <si>
    <t>Příplatek k vodorovnému přemístění výkopku z horniny třídy těžitelnosti I skupiny 1 až 3 stavebním kolečkem za každých dalších 10 m</t>
  </si>
  <si>
    <t>-1620379919</t>
  </si>
  <si>
    <t>celkem do 50-ti m</t>
  </si>
  <si>
    <t>366,933*4</t>
  </si>
  <si>
    <t>6</t>
  </si>
  <si>
    <t>162751117</t>
  </si>
  <si>
    <t>Vodorovné přemístění přes 9 000 do 10000 m výkopku/sypaniny z horniny třídy těžitelnosti I skupiny 1 až 3</t>
  </si>
  <si>
    <t>-1223902038</t>
  </si>
  <si>
    <t>výkopek na řízenou skládku</t>
  </si>
  <si>
    <t>366,933-140,793</t>
  </si>
  <si>
    <t>odvoz výkopku pro zásypy na meziskládku</t>
  </si>
  <si>
    <t>140,793</t>
  </si>
  <si>
    <t>dovoz výkopku pro zásypy z meziskládky</t>
  </si>
  <si>
    <t>7</t>
  </si>
  <si>
    <t>167151111</t>
  </si>
  <si>
    <t>Nakládání výkopku z hornin třídy těžitelnosti I skupiny 1 až 3 přes 100 m3</t>
  </si>
  <si>
    <t>2130695207</t>
  </si>
  <si>
    <t>naložení zeminy pro zásypy na meziskládce</t>
  </si>
  <si>
    <t>8</t>
  </si>
  <si>
    <t>171201231</t>
  </si>
  <si>
    <t>Poplatek za uložení zeminy a kamení na recyklační skládce (skládkovné) kód odpadu 17 05 04</t>
  </si>
  <si>
    <t>t</t>
  </si>
  <si>
    <t>-1254000049</t>
  </si>
  <si>
    <t>226,14*1,8</t>
  </si>
  <si>
    <t>9</t>
  </si>
  <si>
    <t>171251201</t>
  </si>
  <si>
    <t>Uložení sypaniny na skládky nebo meziskládky</t>
  </si>
  <si>
    <t>1669071388</t>
  </si>
  <si>
    <t>zemina určená pro zásypy</t>
  </si>
  <si>
    <t>10</t>
  </si>
  <si>
    <t>174111101</t>
  </si>
  <si>
    <t>Zásyp jam, šachet rýh nebo kolem objektů sypaninou se zhutněním ručně</t>
  </si>
  <si>
    <t>1258640708</t>
  </si>
  <si>
    <t>výkop</t>
  </si>
  <si>
    <t>odečet vyšší skladby dlažby</t>
  </si>
  <si>
    <t>-(20+60+4+24)*(0,39-0,25)</t>
  </si>
  <si>
    <t>odečet jílového těsnění</t>
  </si>
  <si>
    <t>-51,097</t>
  </si>
  <si>
    <t>odečet XPS+OSB</t>
  </si>
  <si>
    <t>-(73,157*4,23+18,91*(4,4+4,47)/2+(2,418+1,957+2,42)*0,08)*0,075</t>
  </si>
  <si>
    <t>odečet zásypu za pažnicemi</t>
  </si>
  <si>
    <t>-15,835</t>
  </si>
  <si>
    <t>ruční zásyp kolem IS</t>
  </si>
  <si>
    <t>jílové těsnění</t>
  </si>
  <si>
    <t>((0,5+0,95)*1,34+12,05*1,64+15*1,44+12*1,62+(7,8+7,4)/2*1,37)*0,6</t>
  </si>
  <si>
    <t>(12,6+12,2)/2*(1,5+1,55)/2*0,6</t>
  </si>
  <si>
    <t>odečet XPS+OSB z jílového těsnění</t>
  </si>
  <si>
    <t>-(73,157+18,91)*0,6*0,075</t>
  </si>
  <si>
    <t>11</t>
  </si>
  <si>
    <t>M</t>
  </si>
  <si>
    <t>58337302</t>
  </si>
  <si>
    <t>štěrkopísek frakce 0/16</t>
  </si>
  <si>
    <t>231348039</t>
  </si>
  <si>
    <t>"50% zásypů"</t>
  </si>
  <si>
    <t>281,586*0,5*1,8</t>
  </si>
  <si>
    <t>56284514</t>
  </si>
  <si>
    <t>granulát bentonitový 0,5 - 2 mm</t>
  </si>
  <si>
    <t>1126550822</t>
  </si>
  <si>
    <t>51,097*1</t>
  </si>
  <si>
    <t>188</t>
  </si>
  <si>
    <t>-1714007977</t>
  </si>
  <si>
    <t>zásyp za pažnicemi</t>
  </si>
  <si>
    <t>63,34*0,25</t>
  </si>
  <si>
    <t>13</t>
  </si>
  <si>
    <t>181951112</t>
  </si>
  <si>
    <t>Úprava pláně v hornině třídy těžitelnosti I skupiny 1 až 3 se zhutněním strojně</t>
  </si>
  <si>
    <t>1042418736</t>
  </si>
  <si>
    <t>20+60+4+24</t>
  </si>
  <si>
    <t>150</t>
  </si>
  <si>
    <t>Záporové pažení</t>
  </si>
  <si>
    <t>14</t>
  </si>
  <si>
    <t>15000-000</t>
  </si>
  <si>
    <t>Vrty pro pažiny d300</t>
  </si>
  <si>
    <t>m</t>
  </si>
  <si>
    <t>1522792320</t>
  </si>
  <si>
    <t>(4,8-0,39+2,8)*37</t>
  </si>
  <si>
    <t>((4,8+4,6)/2-0,39+2,9)*12</t>
  </si>
  <si>
    <t>15</t>
  </si>
  <si>
    <t>15000-001</t>
  </si>
  <si>
    <t>Pata zápory - zálivka cementovou maltou, dodávka+montáž</t>
  </si>
  <si>
    <t>2135345470</t>
  </si>
  <si>
    <t>0,15*0,15*3,14*2,8*37</t>
  </si>
  <si>
    <t>0,15*0,15*3,14*2,9*12</t>
  </si>
  <si>
    <t>16</t>
  </si>
  <si>
    <t>15000-002</t>
  </si>
  <si>
    <t>Pata zápory - ocelová pažnice d300, montáž+dodávka</t>
  </si>
  <si>
    <t>1069418804</t>
  </si>
  <si>
    <t>17</t>
  </si>
  <si>
    <t>15000-003.1</t>
  </si>
  <si>
    <t>Zápora HEB 16, montáž</t>
  </si>
  <si>
    <t>2065560773</t>
  </si>
  <si>
    <t>8*49</t>
  </si>
  <si>
    <t>186</t>
  </si>
  <si>
    <t>13010976</t>
  </si>
  <si>
    <t>ocel profilová jakost S235JR (11 375) průřez HEB 160</t>
  </si>
  <si>
    <t>-320771318</t>
  </si>
  <si>
    <t>8*42,6/1000*49*1,08</t>
  </si>
  <si>
    <t>18</t>
  </si>
  <si>
    <t>15000-004</t>
  </si>
  <si>
    <t>Rozepření 2x Uč.14, montáž</t>
  </si>
  <si>
    <t>835376184</t>
  </si>
  <si>
    <t>(1,34*2+1,5*17+1,3*11+1,22*4+1,4*10)*2</t>
  </si>
  <si>
    <t>187</t>
  </si>
  <si>
    <t>13010820</t>
  </si>
  <si>
    <t>ocel profilová jakost S235JR (11 375) průřez U (UPN) 140</t>
  </si>
  <si>
    <t>1980801639</t>
  </si>
  <si>
    <t>(1,34*2+1,5*17+1,3*11+1,22*4+1,4*10)*2*16/1000*1,08</t>
  </si>
  <si>
    <t>157</t>
  </si>
  <si>
    <t>15000-004.3</t>
  </si>
  <si>
    <t>Ocelová převázka 2x Ič.14, montáž</t>
  </si>
  <si>
    <t>-821319170</t>
  </si>
  <si>
    <t>(0,5+0,95+12,05+15+12+7,8)*2</t>
  </si>
  <si>
    <t>12,6*2</t>
  </si>
  <si>
    <t>191</t>
  </si>
  <si>
    <t>13010716</t>
  </si>
  <si>
    <t>ocel profilová jakost S235JR (11 375) průřez I (IPN) 140</t>
  </si>
  <si>
    <t>-781851269</t>
  </si>
  <si>
    <t>(0,5+0,95+12,05+15+12+7,8)*2*14,3/1000*1,08</t>
  </si>
  <si>
    <t>12,6*2*14,3/1000*1,08</t>
  </si>
  <si>
    <t>19</t>
  </si>
  <si>
    <t>15000-005</t>
  </si>
  <si>
    <t>Výdřeva tl.100mm, montáž+dodávka</t>
  </si>
  <si>
    <t>-1191155749</t>
  </si>
  <si>
    <t>(0,34+0,5+47,415)*4,8+(15,195-1,66)*(4,8+4,6)/2+1,55*4,6</t>
  </si>
  <si>
    <t>159</t>
  </si>
  <si>
    <t>15000-006.1</t>
  </si>
  <si>
    <t>835162781</t>
  </si>
  <si>
    <t>Odstranění pažení - výdřevy vč. ekologické likvidace řeziva</t>
  </si>
  <si>
    <t>160</t>
  </si>
  <si>
    <t>15000-006.2</t>
  </si>
  <si>
    <t xml:space="preserve">Odstranění pažení - zápor a rozepření, kompletní provedení </t>
  </si>
  <si>
    <t>kg</t>
  </si>
  <si>
    <t>903873020</t>
  </si>
  <si>
    <t>16,699*1000+1963,52+1741,74</t>
  </si>
  <si>
    <t>161</t>
  </si>
  <si>
    <t>15000-006.3</t>
  </si>
  <si>
    <t xml:space="preserve">Odstranění pažení - vytažení pažnic, kompletní provedení </t>
  </si>
  <si>
    <t>1728051843</t>
  </si>
  <si>
    <t>15000-007</t>
  </si>
  <si>
    <t>Výzisk z prodeje ocelových zápor</t>
  </si>
  <si>
    <t>tun</t>
  </si>
  <si>
    <t>996485267</t>
  </si>
  <si>
    <t>-(1963,52/1000+16,699)</t>
  </si>
  <si>
    <t>158</t>
  </si>
  <si>
    <t>15000-007.1</t>
  </si>
  <si>
    <t>Výzisk z prodeje ocelových převázek</t>
  </si>
  <si>
    <t>354143776</t>
  </si>
  <si>
    <t>-1741,74/1000</t>
  </si>
  <si>
    <t>22</t>
  </si>
  <si>
    <t>15000-008</t>
  </si>
  <si>
    <t>Nátěr zápor kluznou vrstvou např.vazelínou</t>
  </si>
  <si>
    <t>1066628890</t>
  </si>
  <si>
    <t>172</t>
  </si>
  <si>
    <t>15000-010</t>
  </si>
  <si>
    <t>Zámečnická úprava - navaření přípravků pro vytahování zápor na každém HEB 160</t>
  </si>
  <si>
    <t>soub</t>
  </si>
  <si>
    <t>1939703017</t>
  </si>
  <si>
    <t>173</t>
  </si>
  <si>
    <t>15000-011</t>
  </si>
  <si>
    <t>Doprava vrtné soupravy</t>
  </si>
  <si>
    <t>-857165849</t>
  </si>
  <si>
    <t>Zakládání</t>
  </si>
  <si>
    <t>23</t>
  </si>
  <si>
    <t>275313511</t>
  </si>
  <si>
    <t>Základové patky z betonu tř. C 12/15</t>
  </si>
  <si>
    <t>-673795180</t>
  </si>
  <si>
    <t>P.03</t>
  </si>
  <si>
    <t>0,3*0,3*0,3*3</t>
  </si>
  <si>
    <t>zábradlí Z1, Z2, Z3</t>
  </si>
  <si>
    <t>0,3*0,3*0,3*2*3</t>
  </si>
  <si>
    <t>24</t>
  </si>
  <si>
    <t>275351121</t>
  </si>
  <si>
    <t>Zřízení bednění základových patek</t>
  </si>
  <si>
    <t>-2142580690</t>
  </si>
  <si>
    <t>(0,3+0,3)*2*0,3*3</t>
  </si>
  <si>
    <t>(0,3+0,3)*2*0,3*2*3</t>
  </si>
  <si>
    <t>25</t>
  </si>
  <si>
    <t>275351122</t>
  </si>
  <si>
    <t>Odstranění bednění základových patek</t>
  </si>
  <si>
    <t>1379368608</t>
  </si>
  <si>
    <t>Svislé a kompletní konstrukce</t>
  </si>
  <si>
    <t>26</t>
  </si>
  <si>
    <t>310239211</t>
  </si>
  <si>
    <t>Zazdívka otvorů pl přes 1 do 4 m2 ve zdivu nadzákladovém cihlami pálenými na MVC</t>
  </si>
  <si>
    <t>1018682461</t>
  </si>
  <si>
    <t>Pzn. P.02</t>
  </si>
  <si>
    <t>po angl. dvorcích</t>
  </si>
  <si>
    <t>(2,1*0,86+1,6*0,86+2,1*0,86)*0,3</t>
  </si>
  <si>
    <t>27</t>
  </si>
  <si>
    <t>319201321</t>
  </si>
  <si>
    <t>Vyrovnání nerovného povrchu zdiva tl do 30 mm maltou</t>
  </si>
  <si>
    <t>349566563</t>
  </si>
  <si>
    <t>skladba SE1</t>
  </si>
  <si>
    <t>Sukova</t>
  </si>
  <si>
    <t>(0,95+0,2+12,05+0,2+15+0,2+12+5,75+0,15+0,5*3,14/2)*4,23</t>
  </si>
  <si>
    <t>Dvořákova</t>
  </si>
  <si>
    <t>(0,15+11,6)*(4,4+4,47)/2+(2,415+1,957+2,42)*0,08</t>
  </si>
  <si>
    <t>28</t>
  </si>
  <si>
    <t>342241162</t>
  </si>
  <si>
    <t>Příčky z cihel plných dl 290 mm pevnosti P 7,5 až 15 na MC tl 140 mm</t>
  </si>
  <si>
    <t>-500440274</t>
  </si>
  <si>
    <t>přizdívka po angl. dvorcích</t>
  </si>
  <si>
    <t>(2,145+1,955+2,435)*1,59</t>
  </si>
  <si>
    <t>Komunikace pozemní</t>
  </si>
  <si>
    <t>29</t>
  </si>
  <si>
    <t>564851011</t>
  </si>
  <si>
    <t>Podklad ze štěrkodrtě ŠD plochy do 100 m2 tl 150 mm</t>
  </si>
  <si>
    <t>2105211570</t>
  </si>
  <si>
    <t>frakce 0/32</t>
  </si>
  <si>
    <t>skladba P1</t>
  </si>
  <si>
    <t>skladba P2</t>
  </si>
  <si>
    <t>60</t>
  </si>
  <si>
    <t>skladba P3</t>
  </si>
  <si>
    <t>skladba P4</t>
  </si>
  <si>
    <t>167</t>
  </si>
  <si>
    <t>565175101</t>
  </si>
  <si>
    <t>Asfaltový beton vrstva podkladní ACP 16 (obalované kamenivo OKS) tl 100 mm š do 1,5 m</t>
  </si>
  <si>
    <t>-1780236726</t>
  </si>
  <si>
    <t>567122114</t>
  </si>
  <si>
    <t>Podklad ze směsi stmelené cementem SC C 8/10 (KSC I) tl 150 mm</t>
  </si>
  <si>
    <t>-230301660</t>
  </si>
  <si>
    <t>168</t>
  </si>
  <si>
    <t>567143115</t>
  </si>
  <si>
    <t>Podklad ze směsi stmelené cementem SC C 5/6 (KSC II) tl 250 mm</t>
  </si>
  <si>
    <t>-814323900</t>
  </si>
  <si>
    <t>166</t>
  </si>
  <si>
    <t>573111112</t>
  </si>
  <si>
    <t>Postřik živičný infiltrační s posypem z asfaltu množství 1 kg/m2</t>
  </si>
  <si>
    <t>-1671499545</t>
  </si>
  <si>
    <t>0,8kg/m2</t>
  </si>
  <si>
    <t>165</t>
  </si>
  <si>
    <t>573211109</t>
  </si>
  <si>
    <t>Postřik živičný spojovací z asfaltu v množství 0,50 kg/m2</t>
  </si>
  <si>
    <t>-911210045</t>
  </si>
  <si>
    <t>164</t>
  </si>
  <si>
    <t>577144111</t>
  </si>
  <si>
    <t>Asfaltový beton vrstva obrusná ACO 11 (ABS) tř. I tl 50 mm š do 3 m z nemodifikovaného asfaltu</t>
  </si>
  <si>
    <t>-1717188310</t>
  </si>
  <si>
    <t>31</t>
  </si>
  <si>
    <t>591412111</t>
  </si>
  <si>
    <t>Kladení dlažby z mozaiky dvou a vícebarevné komunikací pro pěší lože z kameniva</t>
  </si>
  <si>
    <t>1245734651</t>
  </si>
  <si>
    <t>20+6</t>
  </si>
  <si>
    <t>32</t>
  </si>
  <si>
    <t>58381004</t>
  </si>
  <si>
    <t>kostka štípaná dlažební mozaika žula  - použita mozaika stávající</t>
  </si>
  <si>
    <t>782895608</t>
  </si>
  <si>
    <t>33</t>
  </si>
  <si>
    <t>58381005</t>
  </si>
  <si>
    <t>kostka štípaná dlažební mozaika žula 4/6 šedá</t>
  </si>
  <si>
    <t>1587766231</t>
  </si>
  <si>
    <t>6*1,02</t>
  </si>
  <si>
    <t>34</t>
  </si>
  <si>
    <t>596211111</t>
  </si>
  <si>
    <t>Kladení zámkové dlažby komunikací pro pěší ručně tl 60 mm skupiny A pl přes 50 do 100 m2</t>
  </si>
  <si>
    <t>378036724</t>
  </si>
  <si>
    <t>35</t>
  </si>
  <si>
    <t>59245021</t>
  </si>
  <si>
    <t>dlažba tvar čtverec betonová 200x200x60mm  - použita dlažba stávající</t>
  </si>
  <si>
    <t>2092439923</t>
  </si>
  <si>
    <t>36</t>
  </si>
  <si>
    <t>596212210</t>
  </si>
  <si>
    <t>Kladení zámkové dlažby pozemních komunikací ručně tl 80 mm skupiny A pl do 50 m2</t>
  </si>
  <si>
    <t>109643958</t>
  </si>
  <si>
    <t>37</t>
  </si>
  <si>
    <t>592450131</t>
  </si>
  <si>
    <t>dlažba zámková 240/160/80 - použita stávající</t>
  </si>
  <si>
    <t>444752899</t>
  </si>
  <si>
    <t>Úpravy povrchů, podlahy a osazování výplní</t>
  </si>
  <si>
    <t>38</t>
  </si>
  <si>
    <t>62000-000</t>
  </si>
  <si>
    <t>Hloubková penetrace (zpevnění a hydrofobizace)</t>
  </si>
  <si>
    <t>956221792</t>
  </si>
  <si>
    <t>39</t>
  </si>
  <si>
    <t>62000-001</t>
  </si>
  <si>
    <t>Minerální hydroizolační stěrka s krystalizační vazbou a odolnostů vůči síranům (2kg/m2)</t>
  </si>
  <si>
    <t>-1561624698</t>
  </si>
  <si>
    <t>40</t>
  </si>
  <si>
    <t>62000-002</t>
  </si>
  <si>
    <t>Vyrovnání z rychlovazné těsnící (izolační) malty na cementové bázi (do 20kg/m2) tl.10mm</t>
  </si>
  <si>
    <t>539998406</t>
  </si>
  <si>
    <t>41</t>
  </si>
  <si>
    <t>62000-003.1</t>
  </si>
  <si>
    <t>Vrty příklepovými vrtáky o  pr. 12 mm</t>
  </si>
  <si>
    <t>-1350209881</t>
  </si>
  <si>
    <t>dle nabídkového rozpočtu firmy Zejda - specialista na sanace</t>
  </si>
  <si>
    <t>1857,2</t>
  </si>
  <si>
    <t>42</t>
  </si>
  <si>
    <t>62000-003.2</t>
  </si>
  <si>
    <t>Dodatečná izolace zdiva, aplikace injektážní látky tlakovým čerpadlem, 2 řady, horizontální (odečet - půdorysná plocha s přesahy zdiva</t>
  </si>
  <si>
    <t>-2108583786</t>
  </si>
  <si>
    <t>89,86</t>
  </si>
  <si>
    <t>43</t>
  </si>
  <si>
    <t>62000-003.3</t>
  </si>
  <si>
    <t>Dodatečná izolace zdiva, aplikace injektážní látky tlakovým čerpadlem, 2 řady, vertikální</t>
  </si>
  <si>
    <t>-1220107595</t>
  </si>
  <si>
    <t>44</t>
  </si>
  <si>
    <t>62000-003.4</t>
  </si>
  <si>
    <t>Osazení a demontáž pakrů pro nízkotlakou injektáž (horizontální / vertikální)</t>
  </si>
  <si>
    <t>ks</t>
  </si>
  <si>
    <t>1479700535</t>
  </si>
  <si>
    <t>3282</t>
  </si>
  <si>
    <t>45</t>
  </si>
  <si>
    <t>5810001</t>
  </si>
  <si>
    <t>Injektážní 2-komponentní roztok na bázi silikonátů a esterů do velmi vysokého stupně zavlhčení (95% nasycení zdiva vodou), princip působení: zúžení, vyplnění pórů / hydrofobizace / zpevnění</t>
  </si>
  <si>
    <t>-2114859702</t>
  </si>
  <si>
    <t>1764</t>
  </si>
  <si>
    <t>46</t>
  </si>
  <si>
    <t>62000-003.5</t>
  </si>
  <si>
    <t>Injektáž vrtů - utěsnění zálivkou (Utěsňující injektáž (horizontální / vertikální))</t>
  </si>
  <si>
    <t>-650268189</t>
  </si>
  <si>
    <t>92,86</t>
  </si>
  <si>
    <t>47</t>
  </si>
  <si>
    <t>5810001.1</t>
  </si>
  <si>
    <t>Výplňová malta injektážní s pevností do 10 MPa, zrnitost do 0,3 mm. Pojivo hydraulické, omezené smrštění</t>
  </si>
  <si>
    <t>993963461</t>
  </si>
  <si>
    <t>336,08</t>
  </si>
  <si>
    <t>48</t>
  </si>
  <si>
    <t>62000-003.6</t>
  </si>
  <si>
    <t>Osazení a demontáž pakrů pro výplňovou injektáž (horizontální / vertikální)</t>
  </si>
  <si>
    <t>290054002</t>
  </si>
  <si>
    <t>49</t>
  </si>
  <si>
    <t>622131100</t>
  </si>
  <si>
    <t>Vápenný postřik vnějších stěn nanášený celoplošně ručně</t>
  </si>
  <si>
    <t>-2086626274</t>
  </si>
  <si>
    <t>ostění</t>
  </si>
  <si>
    <t>celková plocha</t>
  </si>
  <si>
    <t>odečet Roosveltova</t>
  </si>
  <si>
    <t>-4,015</t>
  </si>
  <si>
    <t>50</t>
  </si>
  <si>
    <t>622311141</t>
  </si>
  <si>
    <t>Vápenná omítka štuková dvouvrstvá vnějších stěn nanášená ručně</t>
  </si>
  <si>
    <t>1214377081</t>
  </si>
  <si>
    <t>51</t>
  </si>
  <si>
    <t>628631111.1</t>
  </si>
  <si>
    <t>Stěrka z těsnící malty dvouvrstvá vnějších rovinných ploch konstrukcí</t>
  </si>
  <si>
    <t>-590689113</t>
  </si>
  <si>
    <t>vyrovnání cca 50% soklů</t>
  </si>
  <si>
    <t>(50,05+0,5*3,14/2+0,1*2+0,3*3+0,2-1,1*6-1,8*2-1,4-0,9-3,22)*(1,75+0,55)/2*0,5</t>
  </si>
  <si>
    <t>(0,1+11,65+0,1+0,5*3,14/2-2,198-1,695-2,198)*(0,55+0,65)/2*0,5</t>
  </si>
  <si>
    <t>52</t>
  </si>
  <si>
    <t>62890-001</t>
  </si>
  <si>
    <t>M+D antistatická mikroporézní omítka se vzhledem pískovce na bázi akrylátových pryskyřic s obsahem křemičitého plniva, vč. penetrace</t>
  </si>
  <si>
    <t>-202254681</t>
  </si>
  <si>
    <t>sokl</t>
  </si>
  <si>
    <t>(50,05+0,5*3,14/2+0,1*2+0,3*3+0,2-1,1*6-1,8*2-1,4-0,9-3,22)*(1,75+0,55)/2</t>
  </si>
  <si>
    <t>(0,1+11,65+0,1+0,5*3,14/2-2,198-1,695-2,198)*(0,55+0,65)/2</t>
  </si>
  <si>
    <t>10-4,015</t>
  </si>
  <si>
    <t>53</t>
  </si>
  <si>
    <t>62890-002</t>
  </si>
  <si>
    <t>Oprava stávajícího soklu - vyrovnání lepidlem odpadnutého stávajícího nástřiku</t>
  </si>
  <si>
    <t>-1870817968</t>
  </si>
  <si>
    <t>"cca 50% soklů"</t>
  </si>
  <si>
    <t>54</t>
  </si>
  <si>
    <t>62890-003</t>
  </si>
  <si>
    <t>Nástřik soklu speciální směsí Ceramitz - umělý kámen</t>
  </si>
  <si>
    <t>-1728463998</t>
  </si>
  <si>
    <t>55</t>
  </si>
  <si>
    <t>629995101</t>
  </si>
  <si>
    <t>Očištění vnějších ploch tlakovou vodou</t>
  </si>
  <si>
    <t>1209331825</t>
  </si>
  <si>
    <t>vnější sokl</t>
  </si>
  <si>
    <t>Ostatní konstrukce a práce, bourání</t>
  </si>
  <si>
    <t>189</t>
  </si>
  <si>
    <t>915111115</t>
  </si>
  <si>
    <t>Vodorovné dopravní značení dělící čáry souvislé š 125 mm základní žlutá barva</t>
  </si>
  <si>
    <t>-2045007240</t>
  </si>
  <si>
    <t>56</t>
  </si>
  <si>
    <t>916241213</t>
  </si>
  <si>
    <t>Osazení obrubníku kamenného stojatého s boční opěrou do lože z betonu prostého</t>
  </si>
  <si>
    <t>1563607331</t>
  </si>
  <si>
    <t>57</t>
  </si>
  <si>
    <t>58380002</t>
  </si>
  <si>
    <t>obrubník kamenný žulový - použit stávající obrubník</t>
  </si>
  <si>
    <t>-413779504</t>
  </si>
  <si>
    <t>190</t>
  </si>
  <si>
    <t>916921111</t>
  </si>
  <si>
    <t>Monolitické příkopy, krajníky nebo obrubníky pl do 0,10 m2 v přímce nebo oblouku r přes 20 m</t>
  </si>
  <si>
    <t>-1741771966</t>
  </si>
  <si>
    <t>pro odvedení vody</t>
  </si>
  <si>
    <t>58</t>
  </si>
  <si>
    <t>916991121</t>
  </si>
  <si>
    <t>Lože pod obrubníky, krajníky nebo obruby z dlažebních kostek z betonu prostého</t>
  </si>
  <si>
    <t>1721053817</t>
  </si>
  <si>
    <t>48*0,4*0,25</t>
  </si>
  <si>
    <t>183</t>
  </si>
  <si>
    <t>919124121</t>
  </si>
  <si>
    <t>Dilatační spáry vkládané v cementobetonovém krytu s vyplněním spár asfaltovou zálivkou</t>
  </si>
  <si>
    <t>558411370</t>
  </si>
  <si>
    <t>skladba P5 - zalití styčné spáry asfaltem</t>
  </si>
  <si>
    <t>182</t>
  </si>
  <si>
    <t>919735113</t>
  </si>
  <si>
    <t>Řezání stávajícího živičného krytu hl přes 100 do 150 mm</t>
  </si>
  <si>
    <t>27793873</t>
  </si>
  <si>
    <t xml:space="preserve">skladba P5 - zařezání styčné spáry </t>
  </si>
  <si>
    <t>169</t>
  </si>
  <si>
    <t>941311111</t>
  </si>
  <si>
    <t>Montáž lešení řadového modulového lehkého zatížení do 200 kg/m2 š od 0,6 do 0,9 m v do 10 m</t>
  </si>
  <si>
    <t>1975555542</t>
  </si>
  <si>
    <t>(0,5+0,95+12,05+15+12+(7,8+7,4)/2)*4,24</t>
  </si>
  <si>
    <t>(12,6+12,2)/2*(4,48+4,4)/2</t>
  </si>
  <si>
    <t>170</t>
  </si>
  <si>
    <t>941311211</t>
  </si>
  <si>
    <t>Příplatek k lešení řadovému modulovému lehkému do 200 kg/m2 š od 0,6 do 0,9 m v do 10 m za každý den použití</t>
  </si>
  <si>
    <t>-1038202580</t>
  </si>
  <si>
    <t>259*30</t>
  </si>
  <si>
    <t>171</t>
  </si>
  <si>
    <t>941311811</t>
  </si>
  <si>
    <t>Demontáž lešení řadového modulového lehkého zatížení do 200 kg/m2 š od 0,6 do 0,9 m v do 10 m</t>
  </si>
  <si>
    <t>-2003833</t>
  </si>
  <si>
    <t>59</t>
  </si>
  <si>
    <t>979024443</t>
  </si>
  <si>
    <t>Očištění vybouraných obrubníků a krajníků silničních</t>
  </si>
  <si>
    <t>1305983615</t>
  </si>
  <si>
    <t>979054451</t>
  </si>
  <si>
    <t>Očištění vybouraných zámkových dlaždic s původním spárováním z kameniva těženého</t>
  </si>
  <si>
    <t>1256074054</t>
  </si>
  <si>
    <t>61</t>
  </si>
  <si>
    <t>979071031</t>
  </si>
  <si>
    <t>Očištění dlažebních kostek mozaikových kamenivem těženým nebo MV při překopech inženýrských sítí</t>
  </si>
  <si>
    <t>1320928422</t>
  </si>
  <si>
    <t>20</t>
  </si>
  <si>
    <t>62</t>
  </si>
  <si>
    <t>985131311</t>
  </si>
  <si>
    <t>Ruční dočištění ploch stěn, rubu kleneb a podlah ocelových kartáči</t>
  </si>
  <si>
    <t>-1068282092</t>
  </si>
  <si>
    <t>vnitřní sanace</t>
  </si>
  <si>
    <t>mč.024-028</t>
  </si>
  <si>
    <t>(2,15+0,495+0,1+0,1+4,305+1,55+1,485+1,41+2,96+3,68)*0,5</t>
  </si>
  <si>
    <t>mč.029</t>
  </si>
  <si>
    <t>3,305*0,5</t>
  </si>
  <si>
    <t>mč.083</t>
  </si>
  <si>
    <t>1,35*0,5</t>
  </si>
  <si>
    <t>mč.036-040</t>
  </si>
  <si>
    <t>(2,31+1,2*4+1,26)*0,5</t>
  </si>
  <si>
    <t>mč.033</t>
  </si>
  <si>
    <t>(3,6+0,835+1,605+0,95+0,835+1,15+0,285+1,175)*0,5</t>
  </si>
  <si>
    <t>mč.001</t>
  </si>
  <si>
    <t>(4,315+10,545+4,52)*0,5</t>
  </si>
  <si>
    <t>(0,15+11,6)*(4,4+4,47)/2</t>
  </si>
  <si>
    <t>odečet ang.dvorků</t>
  </si>
  <si>
    <t>-(2,145+1,955+2,435)*1,59</t>
  </si>
  <si>
    <t>63</t>
  </si>
  <si>
    <t>99002-001</t>
  </si>
  <si>
    <t>Datové rozváděče - odsunutí od stěny, protiprašné zakrytí , po dokončení sančních prací posunutí na původní místo</t>
  </si>
  <si>
    <t>kus</t>
  </si>
  <si>
    <t>-1912309641</t>
  </si>
  <si>
    <t>mč.026</t>
  </si>
  <si>
    <t>mč.027</t>
  </si>
  <si>
    <t>64</t>
  </si>
  <si>
    <t>99002-002</t>
  </si>
  <si>
    <t>Demontáž kamenného soklu v=150mm, očištění, uložení ve skladu, po dokončení sančních prací zpětná montáž</t>
  </si>
  <si>
    <t>-2120138419</t>
  </si>
  <si>
    <t>pzn.P.12</t>
  </si>
  <si>
    <t>1,35</t>
  </si>
  <si>
    <t>65</t>
  </si>
  <si>
    <t>99002-003</t>
  </si>
  <si>
    <t>Skříňky a nábytek - odsunutí od stěny, protiprašné zakrytí , po dokončení sančních prací posunutí na původní místo</t>
  </si>
  <si>
    <t>1778206543</t>
  </si>
  <si>
    <t>mč.002</t>
  </si>
  <si>
    <t>ostatní</t>
  </si>
  <si>
    <t>66</t>
  </si>
  <si>
    <t>99002-004</t>
  </si>
  <si>
    <t>Dřevěné sedadlo na ocelových úhelnících kotvených do stěnyk - demontáž, odsunutí od stěny, protiprašné zakrytí , po dokončení sančních prací montáž na původní místo</t>
  </si>
  <si>
    <t>262533944</t>
  </si>
  <si>
    <t>pzn.P.11</t>
  </si>
  <si>
    <t xml:space="preserve">mč.037 - 040 </t>
  </si>
  <si>
    <t>67</t>
  </si>
  <si>
    <t>99002-005</t>
  </si>
  <si>
    <t>Protiprašné zakrytí konstrukcí</t>
  </si>
  <si>
    <t>-661810111</t>
  </si>
  <si>
    <t>mč.025 - dieselagregát</t>
  </si>
  <si>
    <t>2*1,2+(2+1,2)*2*2</t>
  </si>
  <si>
    <t>mč.029 - pororošty + technologie</t>
  </si>
  <si>
    <t>1,725*2,34+36,04*2</t>
  </si>
  <si>
    <t>68</t>
  </si>
  <si>
    <t>99002-006</t>
  </si>
  <si>
    <t>Demontáž dřevěné skříně, uschování ve skladu, po dokončení sančních prací zpětná montáž</t>
  </si>
  <si>
    <t>-1307520888</t>
  </si>
  <si>
    <t>69</t>
  </si>
  <si>
    <t>99002-007</t>
  </si>
  <si>
    <t>Mč.001 - odsunutí všech posilovacích strojů od stěny, protiprašné zakrytí , po dokončení sančních prací posunutí na původní místo</t>
  </si>
  <si>
    <t>320839488</t>
  </si>
  <si>
    <t>pzn.P.17</t>
  </si>
  <si>
    <t>70</t>
  </si>
  <si>
    <t>99002-008</t>
  </si>
  <si>
    <t>Zaslepení venkovní kanalizace d100m</t>
  </si>
  <si>
    <t>-1954486185</t>
  </si>
  <si>
    <t>71</t>
  </si>
  <si>
    <t>99002-009</t>
  </si>
  <si>
    <t>M+D plastové chráničky pro odvrtání mikrozápor</t>
  </si>
  <si>
    <t>-52399467</t>
  </si>
  <si>
    <t>162</t>
  </si>
  <si>
    <t>99002-010</t>
  </si>
  <si>
    <t>Demontáž a zpětná montáž dopravní značky</t>
  </si>
  <si>
    <t>-1818934162</t>
  </si>
  <si>
    <t>163</t>
  </si>
  <si>
    <t>99002-011</t>
  </si>
  <si>
    <t>Demontáž a zpětná montáž uliční vpusti vč. betonáže</t>
  </si>
  <si>
    <t>-1884912154</t>
  </si>
  <si>
    <t>174</t>
  </si>
  <si>
    <t>99002-012</t>
  </si>
  <si>
    <t>Zajištění ochrany fasády pomocí plachty o ploše cca 80m2, která se bude průběžně posunovat dle postupu prací</t>
  </si>
  <si>
    <t>407969193</t>
  </si>
  <si>
    <t>96</t>
  </si>
  <si>
    <t>Bourání konstrukcí</t>
  </si>
  <si>
    <t>72</t>
  </si>
  <si>
    <t>113106111</t>
  </si>
  <si>
    <t>Rozebrání dlažeb z mozaiky komunikací pro pěší ručně</t>
  </si>
  <si>
    <t>-105613306</t>
  </si>
  <si>
    <t>73</t>
  </si>
  <si>
    <t>113106122</t>
  </si>
  <si>
    <t>Rozebrání dlažeb z kamenných dlaždic komunikací pro pěší ručně</t>
  </si>
  <si>
    <t>-855670959</t>
  </si>
  <si>
    <t>74</t>
  </si>
  <si>
    <t>113106123</t>
  </si>
  <si>
    <t>Rozebrání dlažeb ze zámkových dlaždic komunikací pro pěší ručně</t>
  </si>
  <si>
    <t>-686627162</t>
  </si>
  <si>
    <t>75</t>
  </si>
  <si>
    <t>113106171</t>
  </si>
  <si>
    <t>Rozebrání dlažeb vozovek ze zámkové dlažby s ložem z kameniva ručně</t>
  </si>
  <si>
    <t>1235143685</t>
  </si>
  <si>
    <t>76</t>
  </si>
  <si>
    <t>113107122</t>
  </si>
  <si>
    <t>Odstranění podkladu z kameniva drceného tl přes 100 do 200 mm ručně</t>
  </si>
  <si>
    <t>-1636677128</t>
  </si>
  <si>
    <t>77</t>
  </si>
  <si>
    <t>113107130</t>
  </si>
  <si>
    <t>Odstranění podkladu z betonu prostého tl do 100 mm ručně</t>
  </si>
  <si>
    <t>2128929390</t>
  </si>
  <si>
    <t>beton tl.50mm pod mozaikou a žul.deskami</t>
  </si>
  <si>
    <t>78</t>
  </si>
  <si>
    <t>113202111</t>
  </si>
  <si>
    <t>Vytrhání obrub krajníků obrubníků stojatých</t>
  </si>
  <si>
    <t>-485794790</t>
  </si>
  <si>
    <t>79</t>
  </si>
  <si>
    <t>961055111</t>
  </si>
  <si>
    <t>Bourání základů ze ŽB</t>
  </si>
  <si>
    <t>1235944856</t>
  </si>
  <si>
    <t>anglický dvorek</t>
  </si>
  <si>
    <t>žb desky</t>
  </si>
  <si>
    <t>(2,418*0,815+1,957*0,818+2,42*0,82)*0,15</t>
  </si>
  <si>
    <t>80</t>
  </si>
  <si>
    <t>962041315</t>
  </si>
  <si>
    <t>Bourání příček z betonu prostého tl do 150 mm</t>
  </si>
  <si>
    <t>-1653200837</t>
  </si>
  <si>
    <t>stěny</t>
  </si>
  <si>
    <t>((0,815-0,15)*2+2,418+(0,818-0,15)*2+1,957+(0,82-0,15)*2+2,42)*1,96</t>
  </si>
  <si>
    <t>81</t>
  </si>
  <si>
    <t>968082016</t>
  </si>
  <si>
    <t>Vybourání plastových rámů oken včetně křídel plochy přes 1 do 2 m2</t>
  </si>
  <si>
    <t>-100707047</t>
  </si>
  <si>
    <t>Pzn. P.02 - vybourání oken</t>
  </si>
  <si>
    <t>2,1*0,86*2+1,6*0,86</t>
  </si>
  <si>
    <t>82</t>
  </si>
  <si>
    <t>871275811</t>
  </si>
  <si>
    <t>Bourání stávajícího potrubí z PVC nebo PP DN 150</t>
  </si>
  <si>
    <t>-1403511611</t>
  </si>
  <si>
    <t>pzn.P.10</t>
  </si>
  <si>
    <t>odvodnění angl.dvorků - z venkovní strany</t>
  </si>
  <si>
    <t>7,5</t>
  </si>
  <si>
    <t>83</t>
  </si>
  <si>
    <t>965081611</t>
  </si>
  <si>
    <t>Odsekání soklíků rovných</t>
  </si>
  <si>
    <t>1354444676</t>
  </si>
  <si>
    <t>pzn.P.07</t>
  </si>
  <si>
    <t>mč.024</t>
  </si>
  <si>
    <t xml:space="preserve">2,15+0,495+0,1      </t>
  </si>
  <si>
    <t>mč.025</t>
  </si>
  <si>
    <t>0,1+4,305</t>
  </si>
  <si>
    <t>2,96</t>
  </si>
  <si>
    <t>mč.028</t>
  </si>
  <si>
    <t>3,68</t>
  </si>
  <si>
    <t>2,31+1,2*4+1,26</t>
  </si>
  <si>
    <t>3,6+0,835+1,605+0,95+0,835+1,15+0,285+1,175+3,7</t>
  </si>
  <si>
    <t>84</t>
  </si>
  <si>
    <t>978013191</t>
  </si>
  <si>
    <t>Otlučení (osekání) vnitřní vápenné nebo vápenocementové omítky stěn v rozsahu přes 50 do 100 %</t>
  </si>
  <si>
    <t>-1137741228</t>
  </si>
  <si>
    <t>pzn.P.08</t>
  </si>
  <si>
    <t>(3,6+0,835+1,605+0,95+0,835+1,15+0,285+1,175+0,465+1,915+1,27)*0,5</t>
  </si>
  <si>
    <t>(4,315+10,545+4,52+9,485)*0,5</t>
  </si>
  <si>
    <t>(0,2+1,835)*0,5</t>
  </si>
  <si>
    <t>85</t>
  </si>
  <si>
    <t>978015391</t>
  </si>
  <si>
    <t>Otlučení (osekání) vnější vápenné nebo vápenocementové omítky stupně členitosti 1 a 2 v rozsahu přes 80 do 100 %</t>
  </si>
  <si>
    <t>-322901548</t>
  </si>
  <si>
    <t>(0,15+11,6)*(4,4+4,47)/2-(2,145+1,955+2,435)*1,59</t>
  </si>
  <si>
    <t>86</t>
  </si>
  <si>
    <t>978023411</t>
  </si>
  <si>
    <t>Vyškrabání spár zdiva cihelného mimo komínového</t>
  </si>
  <si>
    <t>1239138667</t>
  </si>
  <si>
    <t>87</t>
  </si>
  <si>
    <t>97803-xx1</t>
  </si>
  <si>
    <t>Odstranění ŽB neizolovaného kanálu 600x500mm tl stěny 150mm s nefunkční přípojkou parovodu, v délce 1500mm, vč. odvozu a likvidace suti na řízené skládce a zazdění pokračujícího kanálu a zaizolování zazdívky z CPP</t>
  </si>
  <si>
    <t>-625813285</t>
  </si>
  <si>
    <t>88</t>
  </si>
  <si>
    <t>97803-xx2</t>
  </si>
  <si>
    <t xml:space="preserve">Demontáž kuchyňské linky vč. odpojnení od přívodu vody. kanalizace a elektro. posun od stěny, protiprašně zakrýt, vč. posunu zpět na místo, zpětné montáže, připojení na vodu, kanalizaci a elektro </t>
  </si>
  <si>
    <t>-400684987</t>
  </si>
  <si>
    <t>997</t>
  </si>
  <si>
    <t>Přesun sutě</t>
  </si>
  <si>
    <t>89</t>
  </si>
  <si>
    <t>997013211</t>
  </si>
  <si>
    <t>Vnitrostaveništní doprava suti a vybouraných hmot pro budovy v do 6 m ručně</t>
  </si>
  <si>
    <t>1476948211</t>
  </si>
  <si>
    <t>otlučené omítky, spáry+soklíky</t>
  </si>
  <si>
    <t>30,539*0,046+247,722*0,059+32,595*0,009+278,2*0,014</t>
  </si>
  <si>
    <t xml:space="preserve">kamenná dlažba </t>
  </si>
  <si>
    <t>4*0,235</t>
  </si>
  <si>
    <t>podkladní beton</t>
  </si>
  <si>
    <t>84*0,24</t>
  </si>
  <si>
    <t>anglické dvorky</t>
  </si>
  <si>
    <t>0,833*2,4+21,17*0,297</t>
  </si>
  <si>
    <t>SDK</t>
  </si>
  <si>
    <t>1,653*0,01725</t>
  </si>
  <si>
    <t>vpustě</t>
  </si>
  <si>
    <t>3*0,01705</t>
  </si>
  <si>
    <t>PVC potrubí</t>
  </si>
  <si>
    <t>5,5*0,0021+7,5*0,005</t>
  </si>
  <si>
    <t>ocel.rošty z ang.dvorků</t>
  </si>
  <si>
    <t>0,169313</t>
  </si>
  <si>
    <t>ochranná prkna</t>
  </si>
  <si>
    <t>1,565*0,01965</t>
  </si>
  <si>
    <t>plastová okna</t>
  </si>
  <si>
    <t>4,988*0,059</t>
  </si>
  <si>
    <t>zábradlí anglických dvorků</t>
  </si>
  <si>
    <t>(2,425+0,795*2+1,955+0,79*2+2,145+0,79*2)*0,016</t>
  </si>
  <si>
    <t>90</t>
  </si>
  <si>
    <t>997013501</t>
  </si>
  <si>
    <t>Odvoz suti a vybouraných hmot na skládku nebo meziskládku do 1 km se složením</t>
  </si>
  <si>
    <t>1389586593</t>
  </si>
  <si>
    <t>91</t>
  </si>
  <si>
    <t>997013509</t>
  </si>
  <si>
    <t>Příplatek k odvozu suti a vybouraných hmot na skládku ZKD 1 km přes 1 km</t>
  </si>
  <si>
    <t>-1345234572</t>
  </si>
  <si>
    <t>50,399*9</t>
  </si>
  <si>
    <t>92</t>
  </si>
  <si>
    <t>997013601</t>
  </si>
  <si>
    <t>Poplatek za uložení na skládce (skládkovné) stavebního odpadu betonového kód odpadu 17 01 01</t>
  </si>
  <si>
    <t>606039523</t>
  </si>
  <si>
    <t>93</t>
  </si>
  <si>
    <t>997013602</t>
  </si>
  <si>
    <t>Poplatek za uložení na skládce (skládkovné) stavebního odpadu železobetonového kód odpadu 17 01 01</t>
  </si>
  <si>
    <t>-1280617919</t>
  </si>
  <si>
    <t>94</t>
  </si>
  <si>
    <t>997013631</t>
  </si>
  <si>
    <t>Poplatek za uložení na skládce (skládkovné) stavebního odpadu směsného kód odpadu 17 09 04</t>
  </si>
  <si>
    <t>-2144175874</t>
  </si>
  <si>
    <t>95</t>
  </si>
  <si>
    <t>997013811</t>
  </si>
  <si>
    <t>Poplatek za uložení na skládce (skládkovné) stavebního odpadu dřevěného kód odpadu 17 02 01</t>
  </si>
  <si>
    <t>-1401183675</t>
  </si>
  <si>
    <t>ochranné prkno</t>
  </si>
  <si>
    <t>997013812</t>
  </si>
  <si>
    <t>Poplatek za uložení na skládce (skládkovné) stavebního odpadu na bázi sádry kód odpadu 17 08 02</t>
  </si>
  <si>
    <t>2083171597</t>
  </si>
  <si>
    <t>sádrokarton</t>
  </si>
  <si>
    <t>97</t>
  </si>
  <si>
    <t>997013813</t>
  </si>
  <si>
    <t>Poplatek za uložení na skládce (skládkovné) stavebního odpadu z plastických hmot kód odpadu 17 02 03</t>
  </si>
  <si>
    <t>1413760274</t>
  </si>
  <si>
    <t>98</t>
  </si>
  <si>
    <t>9970138x1</t>
  </si>
  <si>
    <t>Výzisk z prodeje železa</t>
  </si>
  <si>
    <t>542694949</t>
  </si>
  <si>
    <t>anglické dvorky - rošty</t>
  </si>
  <si>
    <t>-0,169313</t>
  </si>
  <si>
    <t>-(2,425+0,795*2+1,955+0,79*2+2,145+0,79*2)*0,016</t>
  </si>
  <si>
    <t>99</t>
  </si>
  <si>
    <t>997221131</t>
  </si>
  <si>
    <t>Vodorovná doprava vybouraných hmot nošením do 50 m</t>
  </si>
  <si>
    <t>1574841298</t>
  </si>
  <si>
    <t>mozaika</t>
  </si>
  <si>
    <t>20*0,281</t>
  </si>
  <si>
    <t>zámková dlažba</t>
  </si>
  <si>
    <t>60*0,26+24*0,295</t>
  </si>
  <si>
    <t>obrubníky</t>
  </si>
  <si>
    <t>48*0,205</t>
  </si>
  <si>
    <t>100</t>
  </si>
  <si>
    <t>997221111</t>
  </si>
  <si>
    <t>Vodorovná doprava suti ze sypkých materiálů nošením do 50 m</t>
  </si>
  <si>
    <t>1575818591</t>
  </si>
  <si>
    <t>odtěžené kamenivo - podklad pod dlažbami</t>
  </si>
  <si>
    <t>108*0,29</t>
  </si>
  <si>
    <t>997221551</t>
  </si>
  <si>
    <t>Vodorovná doprava suti ze sypkých materiálů do 1 km</t>
  </si>
  <si>
    <t>-335548081</t>
  </si>
  <si>
    <t>997221559</t>
  </si>
  <si>
    <t>Příplatek ZKD 1 km u vodorovné dopravy suti ze sypkých materiálů</t>
  </si>
  <si>
    <t>2126925133</t>
  </si>
  <si>
    <t>odvoz do 10-ti km</t>
  </si>
  <si>
    <t>31,32*9</t>
  </si>
  <si>
    <t>103</t>
  </si>
  <si>
    <t>997221571</t>
  </si>
  <si>
    <t>Vodorovná doprava vybouraných hmot do 1 km</t>
  </si>
  <si>
    <t>1089245094</t>
  </si>
  <si>
    <t>dlažba na mezideponii</t>
  </si>
  <si>
    <t>20*0,281+60*0,26+24*0,295</t>
  </si>
  <si>
    <t>dlažba z mezideponie</t>
  </si>
  <si>
    <t>104</t>
  </si>
  <si>
    <t>997221579</t>
  </si>
  <si>
    <t>Příplatek ZKD 1 km u vodorovné dopravy vybouraných hmot</t>
  </si>
  <si>
    <t>209602038</t>
  </si>
  <si>
    <t>(20*0,281+60*0,26+24*0,295)*9</t>
  </si>
  <si>
    <t>105</t>
  </si>
  <si>
    <t>997221611</t>
  </si>
  <si>
    <t>Nakládání suti na dopravní prostředky pro vodorovnou dopravu</t>
  </si>
  <si>
    <t>-893132399</t>
  </si>
  <si>
    <t>31,32*0,29</t>
  </si>
  <si>
    <t>106</t>
  </si>
  <si>
    <t>997221612</t>
  </si>
  <si>
    <t>Nakládání vybouraných hmot na dopravní prostředky pro vodorovnou dopravu</t>
  </si>
  <si>
    <t>-1801999701</t>
  </si>
  <si>
    <t>179</t>
  </si>
  <si>
    <t>997221615</t>
  </si>
  <si>
    <t>-470628584</t>
  </si>
  <si>
    <t>1,5*0,625</t>
  </si>
  <si>
    <t>180</t>
  </si>
  <si>
    <t>997221645</t>
  </si>
  <si>
    <t>Poplatek za uložení na skládce (skládkovné) odpadu asfaltového bez dehtu kód odpadu 17 03 02</t>
  </si>
  <si>
    <t>-486046367</t>
  </si>
  <si>
    <t>skladba P5 - ACO+ACP</t>
  </si>
  <si>
    <t>1,5*(0,068+0,22)</t>
  </si>
  <si>
    <t>181</t>
  </si>
  <si>
    <t>997221655</t>
  </si>
  <si>
    <t>Poplatek za uložení na skládce (skládkovné) zeminy a kamení kód odpadu 17 05 04</t>
  </si>
  <si>
    <t>203022742</t>
  </si>
  <si>
    <t>skladba P5 - štěrkodrť</t>
  </si>
  <si>
    <t>1,5*0,29</t>
  </si>
  <si>
    <t>107</t>
  </si>
  <si>
    <t>997221873</t>
  </si>
  <si>
    <t>Poplatek za uložení na recyklační skládce (skládkovné) stavebního odpadu zeminy a kamení zatříděného do Katalogu odpadů pod kódem 17 05 04</t>
  </si>
  <si>
    <t>-1065893602</t>
  </si>
  <si>
    <t>998</t>
  </si>
  <si>
    <t>Přesun hmot</t>
  </si>
  <si>
    <t>108</t>
  </si>
  <si>
    <t>998018001</t>
  </si>
  <si>
    <t>Přesun hmot ruční pro budovy v do 6 m</t>
  </si>
  <si>
    <t>-853041291</t>
  </si>
  <si>
    <t>PSV</t>
  </si>
  <si>
    <t>Práce a dodávky PSV</t>
  </si>
  <si>
    <t>711</t>
  </si>
  <si>
    <t>Izolace proti vodě, vlhkosti a plynům</t>
  </si>
  <si>
    <t>109</t>
  </si>
  <si>
    <t>711161273</t>
  </si>
  <si>
    <t>Provedení izolace proti zemní vlhkosti svislé z nopové fólie</t>
  </si>
  <si>
    <t>1915713515</t>
  </si>
  <si>
    <t>(0,95+0,2+12,05+0,2+15+0,2+12+5,75+0,15+0,5*3,14/2)*1</t>
  </si>
  <si>
    <t>(0,15+11,6)*1</t>
  </si>
  <si>
    <t>110</t>
  </si>
  <si>
    <t>28323005</t>
  </si>
  <si>
    <t>fólie profilovaná (nopová) drenážní HDPE s výškou nopů 8mm</t>
  </si>
  <si>
    <t>449986285</t>
  </si>
  <si>
    <t>59,035*1,221</t>
  </si>
  <si>
    <t>111</t>
  </si>
  <si>
    <t>711491176</t>
  </si>
  <si>
    <t>Připevnění doplňků izolace proti vodě ukončovací lištou</t>
  </si>
  <si>
    <t>1216685340</t>
  </si>
  <si>
    <t>(0,95+0,2+12,05+0,2+15+0,2+12+5,75+0,15+0,5*3,14/2)</t>
  </si>
  <si>
    <t>(0,15+11,6)</t>
  </si>
  <si>
    <t>112</t>
  </si>
  <si>
    <t>28323009</t>
  </si>
  <si>
    <t>lišta ukončovací pro drenážní fólie profilované tl 8mm</t>
  </si>
  <si>
    <t>-1699213378</t>
  </si>
  <si>
    <t>59,035*1,02</t>
  </si>
  <si>
    <t>113</t>
  </si>
  <si>
    <t>711491272</t>
  </si>
  <si>
    <t>Provedení doplňků izolace proti vodě na ploše svislé z textilií vrstva ochranná</t>
  </si>
  <si>
    <t>1802588673</t>
  </si>
  <si>
    <t>114</t>
  </si>
  <si>
    <t>69311082</t>
  </si>
  <si>
    <t>geotextilie netkaná separační, ochranná, filtrační, drenážní PP 500g/m2</t>
  </si>
  <si>
    <t>-1168541517</t>
  </si>
  <si>
    <t>59,035*1,05</t>
  </si>
  <si>
    <t>115</t>
  </si>
  <si>
    <t>7114931x1</t>
  </si>
  <si>
    <t>Flexibilní dvoukomponentní polymercementová hydroizolační stěrka (6kg/m2)</t>
  </si>
  <si>
    <t>-1532004470</t>
  </si>
  <si>
    <t>116</t>
  </si>
  <si>
    <t>7114931x2</t>
  </si>
  <si>
    <t>Příplatek za výztužnou tkaninu do hydroizolační stěrky</t>
  </si>
  <si>
    <t>1376370639</t>
  </si>
  <si>
    <t>117</t>
  </si>
  <si>
    <t>998711101</t>
  </si>
  <si>
    <t>Přesun hmot tonážní pro izolace proti vodě, vlhkosti a plynům v objektech v do 6 m</t>
  </si>
  <si>
    <t>1041606189</t>
  </si>
  <si>
    <t>713</t>
  </si>
  <si>
    <t>Izolace tepelné</t>
  </si>
  <si>
    <t>118</t>
  </si>
  <si>
    <t>713131141</t>
  </si>
  <si>
    <t>Montáž izolace tepelné stěn lepením celoplošně rohoží, pásů, dílců, desek</t>
  </si>
  <si>
    <t>-1784691532</t>
  </si>
  <si>
    <t>dvořákova</t>
  </si>
  <si>
    <t>119</t>
  </si>
  <si>
    <t>28376418</t>
  </si>
  <si>
    <t>deska XPS hrana polodrážková a hladký povrch 300kPA λ=0,035 tl 60mm</t>
  </si>
  <si>
    <t>1144769880</t>
  </si>
  <si>
    <t>252,671*1,05</t>
  </si>
  <si>
    <t>120</t>
  </si>
  <si>
    <t>998713101</t>
  </si>
  <si>
    <t>Přesun hmot tonážní pro izolace tepelné v objektech v do 6 m</t>
  </si>
  <si>
    <t>720829181</t>
  </si>
  <si>
    <t>721</t>
  </si>
  <si>
    <t>Zdravotechnika - vnitřní kanalizace</t>
  </si>
  <si>
    <t>121</t>
  </si>
  <si>
    <t>721171803</t>
  </si>
  <si>
    <t>Demontáž potrubí z PVC D do 75</t>
  </si>
  <si>
    <t>-977583385</t>
  </si>
  <si>
    <t>odvodnění angl.dvorků - z vnitřní strany</t>
  </si>
  <si>
    <t>5,5</t>
  </si>
  <si>
    <t>122</t>
  </si>
  <si>
    <t>721210822</t>
  </si>
  <si>
    <t>Demontáž vpustí střešních DN 100</t>
  </si>
  <si>
    <t>-1284521236</t>
  </si>
  <si>
    <t>123</t>
  </si>
  <si>
    <t>72190-001</t>
  </si>
  <si>
    <t>Zaslepení odpadu DN 75 - po zrušení odvodnění anglických dvorků</t>
  </si>
  <si>
    <t>-2056930352</t>
  </si>
  <si>
    <t>762</t>
  </si>
  <si>
    <t>Konstrukce tesařské</t>
  </si>
  <si>
    <t>124</t>
  </si>
  <si>
    <t>762431220</t>
  </si>
  <si>
    <t>Montáž obložení stěn deskami dřevotřískovými na sraz</t>
  </si>
  <si>
    <t>-891949134</t>
  </si>
  <si>
    <t>125</t>
  </si>
  <si>
    <t>60726242</t>
  </si>
  <si>
    <t>deska dřevoštěpková OSB 3 ostrá hrana nebroušená tl 15mm</t>
  </si>
  <si>
    <t>-1992027002</t>
  </si>
  <si>
    <t>252,671*1,1</t>
  </si>
  <si>
    <t>126</t>
  </si>
  <si>
    <t>762495000</t>
  </si>
  <si>
    <t>Spojovací prostředky pro montáž olištování, obložení stropů, střešních podhledů a stěn</t>
  </si>
  <si>
    <t>252182693</t>
  </si>
  <si>
    <t>252,671*0,015</t>
  </si>
  <si>
    <t>127</t>
  </si>
  <si>
    <t>998762101</t>
  </si>
  <si>
    <t>Přesun hmot tonážní pro kce tesařské v objektech v do 6 m</t>
  </si>
  <si>
    <t>1048229051</t>
  </si>
  <si>
    <t>763</t>
  </si>
  <si>
    <t>Konstrukce suché výstavby</t>
  </si>
  <si>
    <t>128</t>
  </si>
  <si>
    <t>763121811</t>
  </si>
  <si>
    <t>Demontáž SDK předsazené/šachtové stěny s jednoduchou nosnou kcí opláštění jednoduché</t>
  </si>
  <si>
    <t>-1612738895</t>
  </si>
  <si>
    <t>pzn.P.09</t>
  </si>
  <si>
    <t>mč. 029 - vč. odřezání</t>
  </si>
  <si>
    <t>3,305*0,5+1,7</t>
  </si>
  <si>
    <t>(3,385+5,04)*0,5</t>
  </si>
  <si>
    <t>764</t>
  </si>
  <si>
    <t>Konstrukce klempířské</t>
  </si>
  <si>
    <t>129</t>
  </si>
  <si>
    <t>7642364x1</t>
  </si>
  <si>
    <t>K/01 Oplechování dřevěného rámu z Cu plechu tl. 0,6 mm, š.110mm</t>
  </si>
  <si>
    <t>366826690</t>
  </si>
  <si>
    <t>0,45*4</t>
  </si>
  <si>
    <t>130</t>
  </si>
  <si>
    <t>7642364x2</t>
  </si>
  <si>
    <t>K/02 Oplechování dřevěného rámu z Cu plechu tl. 0,6 mm, š.30mm</t>
  </si>
  <si>
    <t>2110794717</t>
  </si>
  <si>
    <t>0,45*6</t>
  </si>
  <si>
    <t>131</t>
  </si>
  <si>
    <t>998764101</t>
  </si>
  <si>
    <t>Přesun hmot tonážní pro konstrukce klempířské v objektech v do 6 m</t>
  </si>
  <si>
    <t>567962346</t>
  </si>
  <si>
    <t>766</t>
  </si>
  <si>
    <t>Konstrukce truhlářské</t>
  </si>
  <si>
    <t>132</t>
  </si>
  <si>
    <t>766211812</t>
  </si>
  <si>
    <t>Demontáž schodišťového madla upevněného na stěnovou konstrukci</t>
  </si>
  <si>
    <t>277691507</t>
  </si>
  <si>
    <t>pzn.P.13</t>
  </si>
  <si>
    <t>ochranné madlo (prkno)</t>
  </si>
  <si>
    <t>23-21,435</t>
  </si>
  <si>
    <t>767</t>
  </si>
  <si>
    <t>Konstrukce zámečnické</t>
  </si>
  <si>
    <t>133</t>
  </si>
  <si>
    <t>76700-001</t>
  </si>
  <si>
    <t>Zábradlí P1 - rozebrání zábradlí, mechanické odstranění rzi, chemické ošetření povrchu, zdrsnění, nový nátěr 2x antikorozní a 1x barevný , zpětná montáž</t>
  </si>
  <si>
    <t>1447875947</t>
  </si>
  <si>
    <t>pzn.P.03</t>
  </si>
  <si>
    <t>3,22</t>
  </si>
  <si>
    <t>134</t>
  </si>
  <si>
    <t>76700-101</t>
  </si>
  <si>
    <t>Z/01  M+D zábradlí  - zhotovení kovaného zábradlí (přesná replika zábradlí v ul.Roosveltova), nátěr 2x antikorozní a 1x barevný , kompletní provedení dle PD</t>
  </si>
  <si>
    <t>-1579913396</t>
  </si>
  <si>
    <t>135</t>
  </si>
  <si>
    <t>76700-102</t>
  </si>
  <si>
    <t>Z/02  M+D zábradlí  - zhotovení kovaného zábradlí (přesná replika zábradlí v ul.Roosveltova), nátěr 2x antikorozní a 1x barevný , kompletní provedení dle PD</t>
  </si>
  <si>
    <t>1568541168</t>
  </si>
  <si>
    <t>136</t>
  </si>
  <si>
    <t>76700-103</t>
  </si>
  <si>
    <t>Z/03  M+D zábradlí  - zhotovení kovaného zábradlí (přesná replika zábradlí v ul.Roosveltova), nátěr 2x antikorozní a 1x barevný , kompletní provedení dle PD</t>
  </si>
  <si>
    <t>-181029728</t>
  </si>
  <si>
    <t>137</t>
  </si>
  <si>
    <t>767161813</t>
  </si>
  <si>
    <t>Demontáž zábradlí rovného nerozebíratelného hmotnosti 1 m zábradlí do 20 kg do suti</t>
  </si>
  <si>
    <t>-1489928280</t>
  </si>
  <si>
    <t>(2,425+0,795*2+1,955+0,79*2+2,145+0,79*2)</t>
  </si>
  <si>
    <t>138</t>
  </si>
  <si>
    <t>767996801</t>
  </si>
  <si>
    <t>Demontáž atypických zámečnických konstrukcí rozebráním hm jednotlivých dílů do 50 kg</t>
  </si>
  <si>
    <t>994964454</t>
  </si>
  <si>
    <t>anglický dvorek - krycí rošt</t>
  </si>
  <si>
    <t>(0,75*2,3+0,75*1,85+0,75*2,3)*35</t>
  </si>
  <si>
    <t>139</t>
  </si>
  <si>
    <t>998767201</t>
  </si>
  <si>
    <t>Přesun hmot procentní pro zámečnické konstrukce v objektech v do 6 m</t>
  </si>
  <si>
    <t>%</t>
  </si>
  <si>
    <t>1602803693</t>
  </si>
  <si>
    <t>772</t>
  </si>
  <si>
    <t>Podlahy z kamene</t>
  </si>
  <si>
    <t>140</t>
  </si>
  <si>
    <t>772521140</t>
  </si>
  <si>
    <t>Kladení dlažby z kamene z pravoúhlých desek a dlaždic do malty tl do 30 mm</t>
  </si>
  <si>
    <t>1745593849</t>
  </si>
  <si>
    <t>kamenná dlažba</t>
  </si>
  <si>
    <t>141</t>
  </si>
  <si>
    <t>58381099</t>
  </si>
  <si>
    <t>deska dlažební leštěná žula tl 50mm</t>
  </si>
  <si>
    <t>-143899037</t>
  </si>
  <si>
    <t>4*1,1</t>
  </si>
  <si>
    <t>142</t>
  </si>
  <si>
    <t>998772101</t>
  </si>
  <si>
    <t>Přesun hmot tonážní pro podlahy z kamene v objektech v do 6 m</t>
  </si>
  <si>
    <t>1760882775</t>
  </si>
  <si>
    <t>775</t>
  </si>
  <si>
    <t>Podlahy skládané</t>
  </si>
  <si>
    <t>143</t>
  </si>
  <si>
    <t>775411821</t>
  </si>
  <si>
    <t>Demontáž soklíků nebo lišt dřevěných připevňovaných vruty k dalšímu použití</t>
  </si>
  <si>
    <t>193604927</t>
  </si>
  <si>
    <t>pzn.P.06</t>
  </si>
  <si>
    <t>40,2</t>
  </si>
  <si>
    <t>776</t>
  </si>
  <si>
    <t>Podlahy povlakové</t>
  </si>
  <si>
    <t>144</t>
  </si>
  <si>
    <t>776201814</t>
  </si>
  <si>
    <t>Demontáž povlakových podlahovin volně položených podlepených páskou</t>
  </si>
  <si>
    <t>1512802380</t>
  </si>
  <si>
    <t>mč.001 - kobercové čtverce</t>
  </si>
  <si>
    <t>47,7</t>
  </si>
  <si>
    <t>145</t>
  </si>
  <si>
    <t>776212121</t>
  </si>
  <si>
    <t>Volné položení textilních čtverců s podlepením spojů páskou</t>
  </si>
  <si>
    <t>628724907</t>
  </si>
  <si>
    <t>146</t>
  </si>
  <si>
    <t>69751077</t>
  </si>
  <si>
    <t>kobercové čtverce - stávající , neoceňovat</t>
  </si>
  <si>
    <t>1772418796</t>
  </si>
  <si>
    <t>147</t>
  </si>
  <si>
    <t>998776102</t>
  </si>
  <si>
    <t>Přesun hmot tonážní pro podlahy povlakové v objektech v přes 6 do 12 m</t>
  </si>
  <si>
    <t>-1961058745</t>
  </si>
  <si>
    <t>782</t>
  </si>
  <si>
    <t>Dokončovací práce - obklady z kamene</t>
  </si>
  <si>
    <t>148</t>
  </si>
  <si>
    <t>78200-001</t>
  </si>
  <si>
    <t>M+D prapetní deska 2200x250mm, žula</t>
  </si>
  <si>
    <t>1827397703</t>
  </si>
  <si>
    <t>149</t>
  </si>
  <si>
    <t>78200-002</t>
  </si>
  <si>
    <t>M+D prapetní deska 1700x250mm, žula</t>
  </si>
  <si>
    <t>-1943850845</t>
  </si>
  <si>
    <t>784</t>
  </si>
  <si>
    <t>Dokončovací práce - malby a tapety</t>
  </si>
  <si>
    <t>784171101</t>
  </si>
  <si>
    <t>Zakrytí vnitřních podlah včetně pozdějšího odkrytí</t>
  </si>
  <si>
    <t>-1770149707</t>
  </si>
  <si>
    <t>vč. vytažení na stěny a přelepení spojů</t>
  </si>
  <si>
    <t>151</t>
  </si>
  <si>
    <t>58124844</t>
  </si>
  <si>
    <t>fólie pro malířské potřeby zakrývací tl 25µ 4x5m</t>
  </si>
  <si>
    <t>1948619671</t>
  </si>
  <si>
    <t>22*1,15</t>
  </si>
  <si>
    <t>25,3*1,05 'Přepočtené koeficientem množství</t>
  </si>
  <si>
    <t>152</t>
  </si>
  <si>
    <t>28323152</t>
  </si>
  <si>
    <t>fólie s papírovou samolepící páskou pro vnitřní malířské potřeby 1,8mx33m</t>
  </si>
  <si>
    <t>-1770497923</t>
  </si>
  <si>
    <t>5,5*5*1,1</t>
  </si>
  <si>
    <t>153</t>
  </si>
  <si>
    <t>784171111</t>
  </si>
  <si>
    <t>Zakrytí vnitřních ploch stěn v místnostech v do 3,80 m</t>
  </si>
  <si>
    <t>1764058122</t>
  </si>
  <si>
    <t>zakrytí odříznutého SDK</t>
  </si>
  <si>
    <t>8,5</t>
  </si>
  <si>
    <t>154</t>
  </si>
  <si>
    <t>693110811</t>
  </si>
  <si>
    <t>geotextilie ochranná bílá</t>
  </si>
  <si>
    <t>-218781473</t>
  </si>
  <si>
    <t>8,5*1,15</t>
  </si>
  <si>
    <t>102 - 1.etapa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</si>
  <si>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</si>
  <si>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</si>
  <si>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</si>
  <si>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Další předpokládané náklady investora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</si>
  <si>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</si>
  <si>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</si>
  <si>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</si>
  <si>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</si>
  <si>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</si>
  <si>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001-001</t>
  </si>
  <si>
    <t>Vytýčení inženýrských sítí , vytýčení ochranných pásem, provedení ověřovacích sond pozice vytýčených sítí</t>
  </si>
  <si>
    <t>-1681276907</t>
  </si>
  <si>
    <t>001-002</t>
  </si>
  <si>
    <t>Při provádění mikrozápor musí být prováděn průběžný dohled a zaznamenáván skutečný geologický profil - dohled provádí geolog</t>
  </si>
  <si>
    <t>2048162223</t>
  </si>
  <si>
    <t>001-003</t>
  </si>
  <si>
    <t>Geodetické zaměření skutečného stavu</t>
  </si>
  <si>
    <t>955090365</t>
  </si>
  <si>
    <t>001-004</t>
  </si>
  <si>
    <t>Zpracování POV</t>
  </si>
  <si>
    <t>-1596546263</t>
  </si>
  <si>
    <t>001-005</t>
  </si>
  <si>
    <t>Inženýrské práce pro splnění podmínek DOSS, podmínky viz příloha souhrnné technické zprávy P1 – realizační podmínky, vč. všech poplatků</t>
  </si>
  <si>
    <t>1661997434</t>
  </si>
  <si>
    <t>001-006</t>
  </si>
  <si>
    <t xml:space="preserve">Provádění hutnících zkoušek zásypů včetně zpracování protokolu o výsledku měření provedené zkoušky </t>
  </si>
  <si>
    <t>-1298099911</t>
  </si>
  <si>
    <t>001-007</t>
  </si>
  <si>
    <t>-1921817954</t>
  </si>
  <si>
    <t>VRN3</t>
  </si>
  <si>
    <t>Zařízení staveniště</t>
  </si>
  <si>
    <t>003-001</t>
  </si>
  <si>
    <t>Zařízení staveniště (buňky, kontejner-sklad, hygyenické prostory, energie, podružné měření, atd.) -  zřízení, nájem odstranění</t>
  </si>
  <si>
    <t>899343620</t>
  </si>
  <si>
    <t>003-002</t>
  </si>
  <si>
    <t>Dočasné staveništní oplocení (zřízení, nájem odstranění)</t>
  </si>
  <si>
    <t>1748557935</t>
  </si>
  <si>
    <t>5,8+17,75+11,65+3,55+5+3,55+4,85+20,1+3,6+3,6+4,2+3,6+3,6+17,65+3,6+3,6</t>
  </si>
  <si>
    <t>3,75+3,6+3,6+5,7+3,6+14,05</t>
  </si>
  <si>
    <t>VRN4</t>
  </si>
  <si>
    <t>Další předpokládané náklady investora</t>
  </si>
  <si>
    <t>004-004</t>
  </si>
  <si>
    <t>Zajištění a ochrana stávajících IS</t>
  </si>
  <si>
    <t>-2096449240</t>
  </si>
  <si>
    <t>VRN9</t>
  </si>
  <si>
    <t>Ostatní náklady</t>
  </si>
  <si>
    <t>009-001</t>
  </si>
  <si>
    <t>Zábory veřejných prostranství po dobu výstavby (460m2)</t>
  </si>
  <si>
    <t>568421283</t>
  </si>
  <si>
    <t>009-002</t>
  </si>
  <si>
    <t>Povolení k vjezdu</t>
  </si>
  <si>
    <t>1207893581</t>
  </si>
  <si>
    <t>009-003</t>
  </si>
  <si>
    <t>Lávka přes výkopy (zřízení, nájem, odstranění)</t>
  </si>
  <si>
    <t>1199129698</t>
  </si>
  <si>
    <t>009-004</t>
  </si>
  <si>
    <t>Zakrytí stávající dlažby (např. krycími plechy)</t>
  </si>
  <si>
    <t>222452960</t>
  </si>
  <si>
    <t>"Dvořákova"</t>
  </si>
  <si>
    <t>(22,51-7,04+12,54)/2*6,9-3,48*4,94</t>
  </si>
  <si>
    <t>"Sukova"</t>
  </si>
  <si>
    <t>(56,42+50,76)/2*(5,28+4,63)/2</t>
  </si>
  <si>
    <t>"odečet mozaiky, betonové a kamenné dlažby"</t>
  </si>
  <si>
    <t>-20-4-24</t>
  </si>
  <si>
    <t>009-005</t>
  </si>
  <si>
    <t>Oprava vzniklých vad souvisejících s dotvarovaním (sedáním) zásypů po dobu 2 let</t>
  </si>
  <si>
    <t>-1397900329</t>
  </si>
  <si>
    <t>009-006</t>
  </si>
  <si>
    <t>Vyřízení ZUK + DIR</t>
  </si>
  <si>
    <t>512735474</t>
  </si>
  <si>
    <t>009-008</t>
  </si>
  <si>
    <t>Dodavatel zajistí prodloužení platnosti stanovisek DOSS</t>
  </si>
  <si>
    <t>337699568</t>
  </si>
  <si>
    <t>009-009</t>
  </si>
  <si>
    <t>2115411968</t>
  </si>
  <si>
    <t>009-011</t>
  </si>
  <si>
    <t>Zajištění, pronájem, provedení a oodstranění přechodného dopravního značení</t>
  </si>
  <si>
    <t>-1711347332</t>
  </si>
  <si>
    <t>009-012</t>
  </si>
  <si>
    <t>Ztížený pohyb vozidel v centrech měst</t>
  </si>
  <si>
    <t>1456670191</t>
  </si>
  <si>
    <t>02 - 2. etapa</t>
  </si>
  <si>
    <t>201 - 2.etapa - stavební část</t>
  </si>
  <si>
    <t xml:space="preserve">    4 - Vodorovné konstrukce</t>
  </si>
  <si>
    <t>-1795399103</t>
  </si>
  <si>
    <t>"předpoklad 1 čerpadlo 5 dnů 24 hod"</t>
  </si>
  <si>
    <t>-1656526266</t>
  </si>
  <si>
    <t>"předpoklad 1 čerpadlo 5 dnů"</t>
  </si>
  <si>
    <t>489647890</t>
  </si>
  <si>
    <t>311,035*0,3</t>
  </si>
  <si>
    <t>-752338964</t>
  </si>
  <si>
    <t>"ul.Roosveltova"</t>
  </si>
  <si>
    <t>((0,5+14,8)*1,5+4,55*1,51+4,3*1,435+3,75*1,555)*((3,94+3,75+3,8)/3-0,25)</t>
  </si>
  <si>
    <t>(4,3*1,375+4,55*1,5+14,8*1,66)*((3,94+3,75+3,8)/3-0,39)</t>
  </si>
  <si>
    <t>(2,06*1,66+1*1,55+1*3,14/4+(0,5*0,5-0,5*3,14/2))*((3,94+3,75+3,8)/3-0,25)</t>
  </si>
  <si>
    <t>489551764</t>
  </si>
  <si>
    <t>-32203608</t>
  </si>
  <si>
    <t>"výkopek"</t>
  </si>
  <si>
    <t>311,035</t>
  </si>
  <si>
    <t>"odečet zeminy pro zásypy"</t>
  </si>
  <si>
    <t>-229,089*0,5*0</t>
  </si>
  <si>
    <t>-723161133</t>
  </si>
  <si>
    <t>"celkem do 50-ti m"</t>
  </si>
  <si>
    <t>311,035*4</t>
  </si>
  <si>
    <t>30482087</t>
  </si>
  <si>
    <t>311,035-114,545</t>
  </si>
  <si>
    <t>114,545</t>
  </si>
  <si>
    <t>-1933339941</t>
  </si>
  <si>
    <t>1668967799</t>
  </si>
  <si>
    <t>196,49*1,8</t>
  </si>
  <si>
    <t>-1456893884</t>
  </si>
  <si>
    <t>-761490794</t>
  </si>
  <si>
    <t>-(26+95)*(0,39-0,25)</t>
  </si>
  <si>
    <t>-50,609</t>
  </si>
  <si>
    <t>-(51,05+0,5*3,14/2)*((3,75+4,2+4,33)/3-0,39)*0,075</t>
  </si>
  <si>
    <t>-14,134</t>
  </si>
  <si>
    <t>((0,5+14,8)*1,5+4,55*1,51+4,3*1,435+3,75*1,555+4,3*1,375)*0,6</t>
  </si>
  <si>
    <t>(4,55*1,5+14,8*1,66+2,06*1,66+1*1,55+1*3,14/4+(0,5*0,5-0,5*3,14/2))*0,6</t>
  </si>
  <si>
    <t>-(51,05+0,5*3,14/2)*0,6*0,075</t>
  </si>
  <si>
    <t>1888358347</t>
  </si>
  <si>
    <t>229,089*0,5*1,8</t>
  </si>
  <si>
    <t>1600395265</t>
  </si>
  <si>
    <t>48,276*1</t>
  </si>
  <si>
    <t>1026742687</t>
  </si>
  <si>
    <t>(1,5+0,5+53,11+1,425)*0,25</t>
  </si>
  <si>
    <t>1710505836</t>
  </si>
  <si>
    <t>95+26</t>
  </si>
  <si>
    <t>-645552923</t>
  </si>
  <si>
    <t>((3,9+4,1)/2+2,8)*43</t>
  </si>
  <si>
    <t>847182018</t>
  </si>
  <si>
    <t>0,15*0,15*3,14*2,8*43</t>
  </si>
  <si>
    <t>108387057</t>
  </si>
  <si>
    <t>1789473597</t>
  </si>
  <si>
    <t>8*43</t>
  </si>
  <si>
    <t>-1195259676</t>
  </si>
  <si>
    <t>8*42,6/1000*43*1,08</t>
  </si>
  <si>
    <t>818977401</t>
  </si>
  <si>
    <t>1,55*2*41</t>
  </si>
  <si>
    <t>-548419776</t>
  </si>
  <si>
    <t>1,55*2*16*41/1000*1,08</t>
  </si>
  <si>
    <t>15000-004.1</t>
  </si>
  <si>
    <t>682434133</t>
  </si>
  <si>
    <t>(0,5+14,8+4,55+4,3+3,75+4,3+4,55+14,8+2,06+1+1*3,14/4+0,5)*2</t>
  </si>
  <si>
    <t>-730101433</t>
  </si>
  <si>
    <t>(0,5+14,8+4,55+4,3+3,75+4,3+4,55+14,8+2,06+1+1*3,14/4+0,5)*2*14,3/1000*1,08</t>
  </si>
  <si>
    <t>123180392</t>
  </si>
  <si>
    <t>(1,5+0,5+53,11+1,425)*(4,3+4,6)/2</t>
  </si>
  <si>
    <t>966941127</t>
  </si>
  <si>
    <t xml:space="preserve">Odstranění pažení -  zápor a rozepření, kompletní provedení </t>
  </si>
  <si>
    <t>-946083751</t>
  </si>
  <si>
    <t>14,654*1000+2033,6+1598,597</t>
  </si>
  <si>
    <t>-437897970</t>
  </si>
  <si>
    <t>-685934751</t>
  </si>
  <si>
    <t>-(2033,6/1000+14,654)</t>
  </si>
  <si>
    <t>-270352697</t>
  </si>
  <si>
    <t>-1598,597/1000</t>
  </si>
  <si>
    <t>1690286586</t>
  </si>
  <si>
    <t>-872310808</t>
  </si>
  <si>
    <t>-1259553556</t>
  </si>
  <si>
    <t>1043554525</t>
  </si>
  <si>
    <t>P.04</t>
  </si>
  <si>
    <t>1,79*0,2*0,3</t>
  </si>
  <si>
    <t>0,3*0,3*0,3*3*8</t>
  </si>
  <si>
    <t>1521365192</t>
  </si>
  <si>
    <t>(0,2+1,79+0,2)*0,3</t>
  </si>
  <si>
    <t>(0,3+0,3)*2*0,3*3*8</t>
  </si>
  <si>
    <t>663611815</t>
  </si>
  <si>
    <t>-1637127078</t>
  </si>
  <si>
    <t>(51,05+0,27+0,15*6+0,35+0,5*3,14/2+0,5)*(3,75+4,2+4,33)/2</t>
  </si>
  <si>
    <t>Vodorovné konstrukce</t>
  </si>
  <si>
    <t>434191423</t>
  </si>
  <si>
    <t>Osazení schodišťových stupňů kamenných pemrlovaných na desku</t>
  </si>
  <si>
    <t>597657343</t>
  </si>
  <si>
    <t>1,79</t>
  </si>
  <si>
    <t>963022819</t>
  </si>
  <si>
    <t>Bourání kamenných schodišťových stupňů zhotovených na místě</t>
  </si>
  <si>
    <t>-1179281353</t>
  </si>
  <si>
    <t>979054442</t>
  </si>
  <si>
    <t>Očištění vybouraných z desek nebo dlaždic s původním spárováním z MC</t>
  </si>
  <si>
    <t>1120265427</t>
  </si>
  <si>
    <t>1,79*0,5</t>
  </si>
  <si>
    <t>1813042375</t>
  </si>
  <si>
    <t>žulové desky</t>
  </si>
  <si>
    <t>-583251864</t>
  </si>
  <si>
    <t>599389047</t>
  </si>
  <si>
    <t>1033991790</t>
  </si>
  <si>
    <t>-545165309</t>
  </si>
  <si>
    <t>Roosveltova</t>
  </si>
  <si>
    <t>-959639215</t>
  </si>
  <si>
    <t>"skladba SE1"</t>
  </si>
  <si>
    <t>"Roosveltova"</t>
  </si>
  <si>
    <t>-1954780845</t>
  </si>
  <si>
    <t>-1360582180</t>
  </si>
  <si>
    <t>1022,6</t>
  </si>
  <si>
    <t>-618507665</t>
  </si>
  <si>
    <t>51,13</t>
  </si>
  <si>
    <t>-968380541</t>
  </si>
  <si>
    <t>1844</t>
  </si>
  <si>
    <t>-1808868109</t>
  </si>
  <si>
    <t>971</t>
  </si>
  <si>
    <t>1196615578</t>
  </si>
  <si>
    <t>1058998307</t>
  </si>
  <si>
    <t>185,05</t>
  </si>
  <si>
    <t>1290915682</t>
  </si>
  <si>
    <t>2118859848</t>
  </si>
  <si>
    <t>4,015</t>
  </si>
  <si>
    <t>1955798424</t>
  </si>
  <si>
    <t>432277387</t>
  </si>
  <si>
    <t>"vyrovnání cca 50% soklů"</t>
  </si>
  <si>
    <t>(51,849-3,395-3,34-3,295-2,59-1,79*2-2,82-2,59-3,31-3,28-3,3)*(0,5+1,75)/2*0,5</t>
  </si>
  <si>
    <t>242907650</t>
  </si>
  <si>
    <t>(51,849-3,395-3,34-3,295-2,59-1,79*2-2,82-2,59-3,31-3,28-3,3)*(0,5+1,75)/2</t>
  </si>
  <si>
    <t>-515902894</t>
  </si>
  <si>
    <t>"ulice Roosveltova"</t>
  </si>
  <si>
    <t>-1203313052</t>
  </si>
  <si>
    <t>"ostění"</t>
  </si>
  <si>
    <t>-2002238268</t>
  </si>
  <si>
    <t>"vnější sokl"</t>
  </si>
  <si>
    <t>-1576338619</t>
  </si>
  <si>
    <t>(0,5+14,8+4,55+4,3+3,75)*(3,94+3,75+3,8)/3</t>
  </si>
  <si>
    <t>(4,3+4,55+14,8)*(3,94+3,75+3,8)/3</t>
  </si>
  <si>
    <t>(2,06+1+1*3,14/4+0,5)*(3,94+3,75+3,8)/3</t>
  </si>
  <si>
    <t>1591603643</t>
  </si>
  <si>
    <t>214,078*30</t>
  </si>
  <si>
    <t>-224208914</t>
  </si>
  <si>
    <t>510480640</t>
  </si>
  <si>
    <t>2019310088</t>
  </si>
  <si>
    <t>"vnitřní sanace"</t>
  </si>
  <si>
    <t>15,376</t>
  </si>
  <si>
    <t>99001-001</t>
  </si>
  <si>
    <t>Vyklizení skladu, odsunutí regálů, zakrytí, po dokončení sančních prací posunutí regálů na původní místo</t>
  </si>
  <si>
    <t>-1002488828</t>
  </si>
  <si>
    <t>mč.005</t>
  </si>
  <si>
    <t>mč.006</t>
  </si>
  <si>
    <t>99001-004</t>
  </si>
  <si>
    <t>Rozebrání kamenného stupně, vyspravení podkladu pro uložení a zpětná montáž, dl.1790mm</t>
  </si>
  <si>
    <t>283087024</t>
  </si>
  <si>
    <t>pzn.P.04</t>
  </si>
  <si>
    <t>1954513443</t>
  </si>
  <si>
    <t>-150418595</t>
  </si>
  <si>
    <t>-1525053340</t>
  </si>
  <si>
    <t>1035430576</t>
  </si>
  <si>
    <t>-2070680094</t>
  </si>
  <si>
    <t>žulová dlažba</t>
  </si>
  <si>
    <t>614065613</t>
  </si>
  <si>
    <t>961044111</t>
  </si>
  <si>
    <t>Bourání základů z betonu prostého</t>
  </si>
  <si>
    <t>21239522</t>
  </si>
  <si>
    <t>1,79*0,15*0,15</t>
  </si>
  <si>
    <t>-447235206</t>
  </si>
  <si>
    <t>mč.014</t>
  </si>
  <si>
    <t>21,435</t>
  </si>
  <si>
    <t>mč.007</t>
  </si>
  <si>
    <t>2,62</t>
  </si>
  <si>
    <t>4,05</t>
  </si>
  <si>
    <t>2,645</t>
  </si>
  <si>
    <t>2033909870</t>
  </si>
  <si>
    <t>21,435*0,5</t>
  </si>
  <si>
    <t>2,62*0,5</t>
  </si>
  <si>
    <t>4,05*0,5</t>
  </si>
  <si>
    <t>2,645*0,5</t>
  </si>
  <si>
    <t>718804597</t>
  </si>
  <si>
    <t>1909325503</t>
  </si>
  <si>
    <t>413049145</t>
  </si>
  <si>
    <t>15,376*0,046+334,685*0,059+346,046*0,14+30,75*0,09</t>
  </si>
  <si>
    <t>26*0,235</t>
  </si>
  <si>
    <t>121*0,24</t>
  </si>
  <si>
    <t>základy</t>
  </si>
  <si>
    <t>0,04*2</t>
  </si>
  <si>
    <t>ochrana čistící zóny</t>
  </si>
  <si>
    <t>2,5*1,5*0,03</t>
  </si>
  <si>
    <t>-250511598</t>
  </si>
  <si>
    <t>-1437301934</t>
  </si>
  <si>
    <t>107,011*9</t>
  </si>
  <si>
    <t>-1290558233</t>
  </si>
  <si>
    <t>612931240</t>
  </si>
  <si>
    <t>2124364727</t>
  </si>
  <si>
    <t>615387571</t>
  </si>
  <si>
    <t>"odtěžené kamenivo - podklad pod dlažbami"</t>
  </si>
  <si>
    <t>121*0,29</t>
  </si>
  <si>
    <t>-891654020</t>
  </si>
  <si>
    <t>95*0,281</t>
  </si>
  <si>
    <t>-1019673552</t>
  </si>
  <si>
    <t>-422212836</t>
  </si>
  <si>
    <t>"odvoz do 10-ti km"</t>
  </si>
  <si>
    <t>35,09*9</t>
  </si>
  <si>
    <t>-1011414954</t>
  </si>
  <si>
    <t>-1029435443</t>
  </si>
  <si>
    <t>95*0,281*9</t>
  </si>
  <si>
    <t>1638092927</t>
  </si>
  <si>
    <t>-1913395922</t>
  </si>
  <si>
    <t>-725109488</t>
  </si>
  <si>
    <t>-1780026713</t>
  </si>
  <si>
    <t>-641025537</t>
  </si>
  <si>
    <t>(51,05+0,27+0,15*6+0,35+0,5*3,14/2+0,5)*1</t>
  </si>
  <si>
    <t>-1664124849</t>
  </si>
  <si>
    <t>53,855*1,221</t>
  </si>
  <si>
    <t>841517132</t>
  </si>
  <si>
    <t>(51,05+0,27+0,15*6+0,35+0,5*3,14/2+0,5)</t>
  </si>
  <si>
    <t>-1606006001</t>
  </si>
  <si>
    <t>53,855*1,02</t>
  </si>
  <si>
    <t>1368675030</t>
  </si>
  <si>
    <t>-1417936357</t>
  </si>
  <si>
    <t>53,855*1,05</t>
  </si>
  <si>
    <t>-2141392502</t>
  </si>
  <si>
    <t>1642106503</t>
  </si>
  <si>
    <t>-1325034315</t>
  </si>
  <si>
    <t>-351407061</t>
  </si>
  <si>
    <t>-1270950413</t>
  </si>
  <si>
    <t>330,67*1,05</t>
  </si>
  <si>
    <t>-1803294907</t>
  </si>
  <si>
    <t>-748978803</t>
  </si>
  <si>
    <t>1958654367</t>
  </si>
  <si>
    <t>330,67*1,1</t>
  </si>
  <si>
    <t>-1879979157</t>
  </si>
  <si>
    <t>330,67*0,015</t>
  </si>
  <si>
    <t>762591140</t>
  </si>
  <si>
    <t>Montáž dočasného zakrytí prostupů a otvorů deskami volně kladenými</t>
  </si>
  <si>
    <t>-1874993952</t>
  </si>
  <si>
    <t>2,5*1,5</t>
  </si>
  <si>
    <t>60726248</t>
  </si>
  <si>
    <t>deska dřevoštěpková OSB 3 ostrá hrana nebroušená tl 22mm</t>
  </si>
  <si>
    <t>-181074107</t>
  </si>
  <si>
    <t>3,75*1,1</t>
  </si>
  <si>
    <t>762526811</t>
  </si>
  <si>
    <t>Demontáž podlah z dřevotřísky, překližky, sololitu tloušťky do 20 mm bez polštářů</t>
  </si>
  <si>
    <t>-1391108736</t>
  </si>
  <si>
    <t>-1450380708</t>
  </si>
  <si>
    <t>1381525276</t>
  </si>
  <si>
    <t>72250785</t>
  </si>
  <si>
    <t>3,395+3,34+3,295+2,59+2,59+3,31+3,28+3,3</t>
  </si>
  <si>
    <t>893503125</t>
  </si>
  <si>
    <t>-1890481990</t>
  </si>
  <si>
    <t>kamenná dlažba Roosveltova</t>
  </si>
  <si>
    <t>-2113139213</t>
  </si>
  <si>
    <t>26*1,1</t>
  </si>
  <si>
    <t>-377528323</t>
  </si>
  <si>
    <t>202 - 2.etapa - vedlejší rozpočtové náklady</t>
  </si>
  <si>
    <t>1046924062</t>
  </si>
  <si>
    <t>808081908</t>
  </si>
  <si>
    <t>617360730</t>
  </si>
  <si>
    <t>1443316301</t>
  </si>
  <si>
    <t>-227376911</t>
  </si>
  <si>
    <t>5,8+17,75+10+6,75+46,8</t>
  </si>
  <si>
    <t>Zábory veřejných prostranství po dobu výstavby (340m2)</t>
  </si>
  <si>
    <t>(58,42-8,75)*5+8,75*7,04</t>
  </si>
  <si>
    <t>"odečet mozaiky a kamenné dlažby"</t>
  </si>
  <si>
    <t>-95-26</t>
  </si>
  <si>
    <t>-1214578781</t>
  </si>
  <si>
    <t>-1510759631</t>
  </si>
  <si>
    <t>-542607133</t>
  </si>
  <si>
    <t>1568294196</t>
  </si>
  <si>
    <t xml:space="preserve">Zhotovení pasportu, řešené budovy a budov dotčených výstavbou. </t>
  </si>
  <si>
    <t>Vypracování technologického postupu a jeho předložení investorovi ke schválení před zahájením prací - pažení,provádění injektážních vrtů, provádění hydroizolačního souvrství, provádění zásypů</t>
  </si>
  <si>
    <t>rozšíření výkopu+ruční výkop kolem IS - výkopek ponechán na místě</t>
  </si>
  <si>
    <t>(95+26-84,348)*0,39+120</t>
  </si>
  <si>
    <t>výkop ruční + zásyp kolem IS</t>
  </si>
  <si>
    <t>311,035+120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</si>
</sst>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topLeftCell="U19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886718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4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2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R5" s="21"/>
      <c r="BE5" s="249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53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R6" s="21"/>
      <c r="BE6" s="250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50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50"/>
      <c r="BS8" s="18" t="s">
        <v>6</v>
      </c>
    </row>
    <row r="9" spans="1:74" s="1" customFormat="1" ht="14.4" customHeight="1">
      <c r="B9" s="21"/>
      <c r="AR9" s="21"/>
      <c r="BE9" s="250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50"/>
      <c r="BS10" s="18" t="s">
        <v>6</v>
      </c>
    </row>
    <row r="11" spans="1:74" s="1" customFormat="1" ht="18.5" customHeight="1">
      <c r="B11" s="21"/>
      <c r="E11" s="26" t="s">
        <v>21</v>
      </c>
      <c r="AK11" s="28" t="s">
        <v>26</v>
      </c>
      <c r="AN11" s="26" t="s">
        <v>1</v>
      </c>
      <c r="AR11" s="21"/>
      <c r="BE11" s="250"/>
      <c r="BS11" s="18" t="s">
        <v>6</v>
      </c>
    </row>
    <row r="12" spans="1:74" s="1" customFormat="1" ht="6.9" customHeight="1">
      <c r="B12" s="21"/>
      <c r="AR12" s="21"/>
      <c r="BE12" s="250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50"/>
      <c r="BS13" s="18" t="s">
        <v>6</v>
      </c>
    </row>
    <row r="14" spans="1:74" ht="12.5">
      <c r="B14" s="21"/>
      <c r="E14" s="254" t="s">
        <v>28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8" t="s">
        <v>26</v>
      </c>
      <c r="AN14" s="30" t="s">
        <v>28</v>
      </c>
      <c r="AR14" s="21"/>
      <c r="BE14" s="250"/>
      <c r="BS14" s="18" t="s">
        <v>6</v>
      </c>
    </row>
    <row r="15" spans="1:74" s="1" customFormat="1" ht="6.9" customHeight="1">
      <c r="B15" s="21"/>
      <c r="AR15" s="21"/>
      <c r="BE15" s="250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50"/>
      <c r="BS16" s="18" t="s">
        <v>3</v>
      </c>
    </row>
    <row r="17" spans="1:71" s="1" customFormat="1" ht="18.5" customHeight="1">
      <c r="B17" s="21"/>
      <c r="E17" s="26" t="s">
        <v>21</v>
      </c>
      <c r="AK17" s="28" t="s">
        <v>26</v>
      </c>
      <c r="AN17" s="26" t="s">
        <v>1</v>
      </c>
      <c r="AR17" s="21"/>
      <c r="BE17" s="250"/>
      <c r="BS17" s="18" t="s">
        <v>30</v>
      </c>
    </row>
    <row r="18" spans="1:71" s="1" customFormat="1" ht="6.9" customHeight="1">
      <c r="B18" s="21"/>
      <c r="AR18" s="21"/>
      <c r="BE18" s="250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25</v>
      </c>
      <c r="AN19" s="26" t="s">
        <v>1</v>
      </c>
      <c r="AR19" s="21"/>
      <c r="BE19" s="250"/>
      <c r="BS19" s="18" t="s">
        <v>6</v>
      </c>
    </row>
    <row r="20" spans="1:71" s="1" customFormat="1" ht="18.5" customHeight="1">
      <c r="B20" s="21"/>
      <c r="E20" s="26" t="s">
        <v>21</v>
      </c>
      <c r="AK20" s="28" t="s">
        <v>26</v>
      </c>
      <c r="AN20" s="26" t="s">
        <v>1</v>
      </c>
      <c r="AR20" s="21"/>
      <c r="BE20" s="250"/>
      <c r="BS20" s="18" t="s">
        <v>30</v>
      </c>
    </row>
    <row r="21" spans="1:71" s="1" customFormat="1" ht="6.9" customHeight="1">
      <c r="B21" s="21"/>
      <c r="AR21" s="21"/>
      <c r="BE21" s="250"/>
    </row>
    <row r="22" spans="1:71" s="1" customFormat="1" ht="12" customHeight="1">
      <c r="B22" s="21"/>
      <c r="D22" s="28" t="s">
        <v>32</v>
      </c>
      <c r="AR22" s="21"/>
      <c r="BE22" s="250"/>
    </row>
    <row r="23" spans="1:71" s="1" customFormat="1" ht="16.5" customHeight="1">
      <c r="B23" s="21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1"/>
      <c r="BE23" s="250"/>
    </row>
    <row r="24" spans="1:71" s="1" customFormat="1" ht="6.9" customHeight="1">
      <c r="B24" s="21"/>
      <c r="AR24" s="21"/>
      <c r="BE24" s="250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0"/>
    </row>
    <row r="26" spans="1:71" s="2" customFormat="1" ht="26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0">
        <f>ROUND(AG94,2)</f>
        <v>0</v>
      </c>
      <c r="AL26" s="241"/>
      <c r="AM26" s="241"/>
      <c r="AN26" s="241"/>
      <c r="AO26" s="241"/>
      <c r="AP26" s="33"/>
      <c r="AQ26" s="33"/>
      <c r="AR26" s="34"/>
      <c r="BE26" s="250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0"/>
    </row>
    <row r="28" spans="1:71" s="2" customFormat="1" ht="12.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2" t="s">
        <v>34</v>
      </c>
      <c r="M28" s="242"/>
      <c r="N28" s="242"/>
      <c r="O28" s="242"/>
      <c r="P28" s="242"/>
      <c r="Q28" s="33"/>
      <c r="R28" s="33"/>
      <c r="S28" s="33"/>
      <c r="T28" s="33"/>
      <c r="U28" s="33"/>
      <c r="V28" s="33"/>
      <c r="W28" s="242" t="s">
        <v>35</v>
      </c>
      <c r="X28" s="242"/>
      <c r="Y28" s="242"/>
      <c r="Z28" s="242"/>
      <c r="AA28" s="242"/>
      <c r="AB28" s="242"/>
      <c r="AC28" s="242"/>
      <c r="AD28" s="242"/>
      <c r="AE28" s="242"/>
      <c r="AF28" s="33"/>
      <c r="AG28" s="33"/>
      <c r="AH28" s="33"/>
      <c r="AI28" s="33"/>
      <c r="AJ28" s="33"/>
      <c r="AK28" s="242" t="s">
        <v>36</v>
      </c>
      <c r="AL28" s="242"/>
      <c r="AM28" s="242"/>
      <c r="AN28" s="242"/>
      <c r="AO28" s="242"/>
      <c r="AP28" s="33"/>
      <c r="AQ28" s="33"/>
      <c r="AR28" s="34"/>
      <c r="BE28" s="250"/>
    </row>
    <row r="29" spans="1:71" s="3" customFormat="1" ht="14.4" customHeight="1">
      <c r="B29" s="38"/>
      <c r="D29" s="28" t="s">
        <v>37</v>
      </c>
      <c r="F29" s="28" t="s">
        <v>38</v>
      </c>
      <c r="L29" s="236">
        <v>0.21</v>
      </c>
      <c r="M29" s="235"/>
      <c r="N29" s="235"/>
      <c r="O29" s="235"/>
      <c r="P29" s="235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ROUND(AV94, 2)</f>
        <v>0</v>
      </c>
      <c r="AL29" s="235"/>
      <c r="AM29" s="235"/>
      <c r="AN29" s="235"/>
      <c r="AO29" s="235"/>
      <c r="AR29" s="38"/>
      <c r="BE29" s="251"/>
    </row>
    <row r="30" spans="1:71" s="3" customFormat="1" ht="14.4" customHeight="1">
      <c r="B30" s="38"/>
      <c r="F30" s="28" t="s">
        <v>39</v>
      </c>
      <c r="L30" s="236">
        <v>0.12</v>
      </c>
      <c r="M30" s="235"/>
      <c r="N30" s="235"/>
      <c r="O30" s="235"/>
      <c r="P30" s="235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ROUND(AW94, 2)</f>
        <v>0</v>
      </c>
      <c r="AL30" s="235"/>
      <c r="AM30" s="235"/>
      <c r="AN30" s="235"/>
      <c r="AO30" s="235"/>
      <c r="AR30" s="38"/>
      <c r="BE30" s="251"/>
    </row>
    <row r="31" spans="1:71" s="3" customFormat="1" ht="14.4" hidden="1" customHeight="1">
      <c r="B31" s="38"/>
      <c r="F31" s="28" t="s">
        <v>40</v>
      </c>
      <c r="L31" s="236">
        <v>0.21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8"/>
      <c r="BE31" s="251"/>
    </row>
    <row r="32" spans="1:71" s="3" customFormat="1" ht="14.4" hidden="1" customHeight="1">
      <c r="B32" s="38"/>
      <c r="F32" s="28" t="s">
        <v>41</v>
      </c>
      <c r="L32" s="236">
        <v>0.12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8"/>
      <c r="BE32" s="251"/>
    </row>
    <row r="33" spans="1:57" s="3" customFormat="1" ht="14.4" hidden="1" customHeight="1">
      <c r="B33" s="38"/>
      <c r="F33" s="28" t="s">
        <v>42</v>
      </c>
      <c r="L33" s="236">
        <v>0</v>
      </c>
      <c r="M33" s="235"/>
      <c r="N33" s="235"/>
      <c r="O33" s="235"/>
      <c r="P33" s="235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8"/>
      <c r="BE33" s="251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0"/>
    </row>
    <row r="35" spans="1:57" s="2" customFormat="1" ht="26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48" t="s">
        <v>45</v>
      </c>
      <c r="Y35" s="246"/>
      <c r="Z35" s="246"/>
      <c r="AA35" s="246"/>
      <c r="AB35" s="246"/>
      <c r="AC35" s="41"/>
      <c r="AD35" s="41"/>
      <c r="AE35" s="41"/>
      <c r="AF35" s="41"/>
      <c r="AG35" s="41"/>
      <c r="AH35" s="41"/>
      <c r="AI35" s="41"/>
      <c r="AJ35" s="41"/>
      <c r="AK35" s="245">
        <f>SUM(AK26:AK33)</f>
        <v>0</v>
      </c>
      <c r="AL35" s="246"/>
      <c r="AM35" s="246"/>
      <c r="AN35" s="246"/>
      <c r="AO35" s="247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PParchitects01733</v>
      </c>
      <c r="AR84" s="52"/>
    </row>
    <row r="85" spans="1:91" s="5" customFormat="1" ht="36.9" customHeight="1">
      <c r="B85" s="53"/>
      <c r="C85" s="54" t="s">
        <v>16</v>
      </c>
      <c r="L85" s="237" t="str">
        <f>K6</f>
        <v>Oprava hydroizolace budovy ČNB, Roosveltova 18, Brno-revize3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9" t="str">
        <f>IF(AN8= "","",AN8)</f>
        <v>20. 10. 2023</v>
      </c>
      <c r="AN87" s="239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18" t="str">
        <f>IF(E17="","",E17)</f>
        <v xml:space="preserve"> </v>
      </c>
      <c r="AN89" s="219"/>
      <c r="AO89" s="219"/>
      <c r="AP89" s="219"/>
      <c r="AQ89" s="33"/>
      <c r="AR89" s="34"/>
      <c r="AS89" s="214" t="s">
        <v>53</v>
      </c>
      <c r="AT89" s="215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18" t="str">
        <f>IF(E20="","",E20)</f>
        <v xml:space="preserve"> </v>
      </c>
      <c r="AN90" s="219"/>
      <c r="AO90" s="219"/>
      <c r="AP90" s="219"/>
      <c r="AQ90" s="33"/>
      <c r="AR90" s="34"/>
      <c r="AS90" s="216"/>
      <c r="AT90" s="217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7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16"/>
      <c r="AT91" s="21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3" t="s">
        <v>54</v>
      </c>
      <c r="D92" s="224"/>
      <c r="E92" s="224"/>
      <c r="F92" s="224"/>
      <c r="G92" s="224"/>
      <c r="H92" s="61"/>
      <c r="I92" s="226" t="s">
        <v>55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5" t="s">
        <v>56</v>
      </c>
      <c r="AH92" s="224"/>
      <c r="AI92" s="224"/>
      <c r="AJ92" s="224"/>
      <c r="AK92" s="224"/>
      <c r="AL92" s="224"/>
      <c r="AM92" s="224"/>
      <c r="AN92" s="226" t="s">
        <v>57</v>
      </c>
      <c r="AO92" s="224"/>
      <c r="AP92" s="227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7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2">
        <f>ROUND(AG95+AG98,2)</f>
        <v>0</v>
      </c>
      <c r="AH94" s="232"/>
      <c r="AI94" s="232"/>
      <c r="AJ94" s="232"/>
      <c r="AK94" s="232"/>
      <c r="AL94" s="232"/>
      <c r="AM94" s="232"/>
      <c r="AN94" s="233">
        <f t="shared" ref="AN94:AN100" si="0">SUM(AG94,AT94)</f>
        <v>0</v>
      </c>
      <c r="AO94" s="233"/>
      <c r="AP94" s="233"/>
      <c r="AQ94" s="73" t="s">
        <v>1</v>
      </c>
      <c r="AR94" s="69"/>
      <c r="AS94" s="74">
        <f>ROUND(AS95+AS98,2)</f>
        <v>0</v>
      </c>
      <c r="AT94" s="75">
        <f t="shared" ref="AT94:AT100" si="1">ROUND(SUM(AV94:AW94),2)</f>
        <v>0</v>
      </c>
      <c r="AU94" s="76">
        <f>ROUND(AU95+AU98,5)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ROUND(AZ95+AZ98,2)</f>
        <v>0</v>
      </c>
      <c r="BA94" s="75">
        <f>ROUND(BA95+BA98,2)</f>
        <v>0</v>
      </c>
      <c r="BB94" s="75">
        <f>ROUND(BB95+BB98,2)</f>
        <v>0</v>
      </c>
      <c r="BC94" s="75">
        <f>ROUND(BC95+BC98,2)</f>
        <v>0</v>
      </c>
      <c r="BD94" s="77">
        <f>ROUND(BD95+BD98,2)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B95" s="80"/>
      <c r="C95" s="81"/>
      <c r="D95" s="231" t="s">
        <v>77</v>
      </c>
      <c r="E95" s="231"/>
      <c r="F95" s="231"/>
      <c r="G95" s="231"/>
      <c r="H95" s="231"/>
      <c r="I95" s="82"/>
      <c r="J95" s="231" t="s">
        <v>78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8">
        <f>ROUND(SUM(AG96:AG97),2)</f>
        <v>0</v>
      </c>
      <c r="AH95" s="229"/>
      <c r="AI95" s="229"/>
      <c r="AJ95" s="229"/>
      <c r="AK95" s="229"/>
      <c r="AL95" s="229"/>
      <c r="AM95" s="229"/>
      <c r="AN95" s="230">
        <f t="shared" si="0"/>
        <v>0</v>
      </c>
      <c r="AO95" s="229"/>
      <c r="AP95" s="229"/>
      <c r="AQ95" s="83" t="s">
        <v>79</v>
      </c>
      <c r="AR95" s="80"/>
      <c r="AS95" s="84">
        <f>ROUND(SUM(AS96:AS97),2)</f>
        <v>0</v>
      </c>
      <c r="AT95" s="85">
        <f t="shared" si="1"/>
        <v>0</v>
      </c>
      <c r="AU95" s="86">
        <f>ROUND(SUM(AU96:AU97),5)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ROUND(SUM(AZ96:AZ97),2)</f>
        <v>0</v>
      </c>
      <c r="BA95" s="85">
        <f>ROUND(SUM(BA96:BA97),2)</f>
        <v>0</v>
      </c>
      <c r="BB95" s="85">
        <f>ROUND(SUM(BB96:BB97),2)</f>
        <v>0</v>
      </c>
      <c r="BC95" s="85">
        <f>ROUND(SUM(BC96:BC97),2)</f>
        <v>0</v>
      </c>
      <c r="BD95" s="87">
        <f>ROUND(SUM(BD96:BD97),2)</f>
        <v>0</v>
      </c>
      <c r="BS95" s="88" t="s">
        <v>72</v>
      </c>
      <c r="BT95" s="88" t="s">
        <v>80</v>
      </c>
      <c r="BU95" s="88" t="s">
        <v>74</v>
      </c>
      <c r="BV95" s="88" t="s">
        <v>75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4" customFormat="1" ht="16.5" customHeight="1">
      <c r="A96" s="89" t="s">
        <v>83</v>
      </c>
      <c r="B96" s="52"/>
      <c r="C96" s="10"/>
      <c r="D96" s="10"/>
      <c r="E96" s="220" t="s">
        <v>84</v>
      </c>
      <c r="F96" s="220"/>
      <c r="G96" s="220"/>
      <c r="H96" s="220"/>
      <c r="I96" s="220"/>
      <c r="J96" s="10"/>
      <c r="K96" s="220" t="s">
        <v>85</v>
      </c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1">
        <f>'101 - 1.etapa - stavební ...'!J32</f>
        <v>0</v>
      </c>
      <c r="AH96" s="222"/>
      <c r="AI96" s="222"/>
      <c r="AJ96" s="222"/>
      <c r="AK96" s="222"/>
      <c r="AL96" s="222"/>
      <c r="AM96" s="222"/>
      <c r="AN96" s="221">
        <f t="shared" si="0"/>
        <v>0</v>
      </c>
      <c r="AO96" s="222"/>
      <c r="AP96" s="222"/>
      <c r="AQ96" s="90" t="s">
        <v>86</v>
      </c>
      <c r="AR96" s="52"/>
      <c r="AS96" s="91">
        <v>0</v>
      </c>
      <c r="AT96" s="92">
        <f t="shared" si="1"/>
        <v>0</v>
      </c>
      <c r="AU96" s="93">
        <f>'101 - 1.etapa - stavební ...'!P145</f>
        <v>0</v>
      </c>
      <c r="AV96" s="92">
        <f>'101 - 1.etapa - stavební ...'!J35</f>
        <v>0</v>
      </c>
      <c r="AW96" s="92">
        <f>'101 - 1.etapa - stavební ...'!J36</f>
        <v>0</v>
      </c>
      <c r="AX96" s="92">
        <f>'101 - 1.etapa - stavební ...'!J37</f>
        <v>0</v>
      </c>
      <c r="AY96" s="92">
        <f>'101 - 1.etapa - stavební ...'!J38</f>
        <v>0</v>
      </c>
      <c r="AZ96" s="92">
        <f>'101 - 1.etapa - stavební ...'!F35</f>
        <v>0</v>
      </c>
      <c r="BA96" s="92">
        <f>'101 - 1.etapa - stavební ...'!F36</f>
        <v>0</v>
      </c>
      <c r="BB96" s="92">
        <f>'101 - 1.etapa - stavební ...'!F37</f>
        <v>0</v>
      </c>
      <c r="BC96" s="92">
        <f>'101 - 1.etapa - stavební ...'!F38</f>
        <v>0</v>
      </c>
      <c r="BD96" s="94">
        <f>'101 - 1.etapa - stavební ...'!F39</f>
        <v>0</v>
      </c>
      <c r="BT96" s="26" t="s">
        <v>82</v>
      </c>
      <c r="BV96" s="26" t="s">
        <v>75</v>
      </c>
      <c r="BW96" s="26" t="s">
        <v>87</v>
      </c>
      <c r="BX96" s="26" t="s">
        <v>81</v>
      </c>
      <c r="CL96" s="26" t="s">
        <v>1</v>
      </c>
    </row>
    <row r="97" spans="1:91" s="4" customFormat="1" ht="16.5" customHeight="1">
      <c r="A97" s="89" t="s">
        <v>83</v>
      </c>
      <c r="B97" s="52"/>
      <c r="C97" s="10"/>
      <c r="D97" s="10"/>
      <c r="E97" s="220" t="s">
        <v>88</v>
      </c>
      <c r="F97" s="220"/>
      <c r="G97" s="220"/>
      <c r="H97" s="220"/>
      <c r="I97" s="220"/>
      <c r="J97" s="10"/>
      <c r="K97" s="220" t="s">
        <v>89</v>
      </c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1">
        <f>'102 - 1.etapa - vedlejší ...'!J32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90" t="s">
        <v>86</v>
      </c>
      <c r="AR97" s="52"/>
      <c r="AS97" s="91">
        <v>0</v>
      </c>
      <c r="AT97" s="92">
        <f t="shared" si="1"/>
        <v>0</v>
      </c>
      <c r="AU97" s="93">
        <f>'102 - 1.etapa - vedlejší ...'!P125</f>
        <v>0</v>
      </c>
      <c r="AV97" s="92">
        <f>'102 - 1.etapa - vedlejší ...'!J35</f>
        <v>0</v>
      </c>
      <c r="AW97" s="92">
        <f>'102 - 1.etapa - vedlejší ...'!J36</f>
        <v>0</v>
      </c>
      <c r="AX97" s="92">
        <f>'102 - 1.etapa - vedlejší ...'!J37</f>
        <v>0</v>
      </c>
      <c r="AY97" s="92">
        <f>'102 - 1.etapa - vedlejší ...'!J38</f>
        <v>0</v>
      </c>
      <c r="AZ97" s="92">
        <f>'102 - 1.etapa - vedlejší ...'!F35</f>
        <v>0</v>
      </c>
      <c r="BA97" s="92">
        <f>'102 - 1.etapa - vedlejší ...'!F36</f>
        <v>0</v>
      </c>
      <c r="BB97" s="92">
        <f>'102 - 1.etapa - vedlejší ...'!F37</f>
        <v>0</v>
      </c>
      <c r="BC97" s="92">
        <f>'102 - 1.etapa - vedlejší ...'!F38</f>
        <v>0</v>
      </c>
      <c r="BD97" s="94">
        <f>'102 - 1.etapa - vedlejší ...'!F39</f>
        <v>0</v>
      </c>
      <c r="BT97" s="26" t="s">
        <v>82</v>
      </c>
      <c r="BV97" s="26" t="s">
        <v>75</v>
      </c>
      <c r="BW97" s="26" t="s">
        <v>90</v>
      </c>
      <c r="BX97" s="26" t="s">
        <v>81</v>
      </c>
      <c r="CL97" s="26" t="s">
        <v>1</v>
      </c>
    </row>
    <row r="98" spans="1:91" s="7" customFormat="1" ht="16.5" customHeight="1">
      <c r="B98" s="80"/>
      <c r="C98" s="81"/>
      <c r="D98" s="231" t="s">
        <v>91</v>
      </c>
      <c r="E98" s="231"/>
      <c r="F98" s="231"/>
      <c r="G98" s="231"/>
      <c r="H98" s="231"/>
      <c r="I98" s="82"/>
      <c r="J98" s="231" t="s">
        <v>92</v>
      </c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28">
        <f>ROUND(SUM(AG99:AG100),2)</f>
        <v>0</v>
      </c>
      <c r="AH98" s="229"/>
      <c r="AI98" s="229"/>
      <c r="AJ98" s="229"/>
      <c r="AK98" s="229"/>
      <c r="AL98" s="229"/>
      <c r="AM98" s="229"/>
      <c r="AN98" s="230">
        <f t="shared" si="0"/>
        <v>0</v>
      </c>
      <c r="AO98" s="229"/>
      <c r="AP98" s="229"/>
      <c r="AQ98" s="83" t="s">
        <v>79</v>
      </c>
      <c r="AR98" s="80"/>
      <c r="AS98" s="84">
        <f>ROUND(SUM(AS99:AS100),2)</f>
        <v>0</v>
      </c>
      <c r="AT98" s="85">
        <f t="shared" si="1"/>
        <v>0</v>
      </c>
      <c r="AU98" s="86">
        <f>ROUND(SUM(AU99:AU100),5)</f>
        <v>0</v>
      </c>
      <c r="AV98" s="85">
        <f>ROUND(AZ98*L29,2)</f>
        <v>0</v>
      </c>
      <c r="AW98" s="85">
        <f>ROUND(BA98*L30,2)</f>
        <v>0</v>
      </c>
      <c r="AX98" s="85">
        <f>ROUND(BB98*L29,2)</f>
        <v>0</v>
      </c>
      <c r="AY98" s="85">
        <f>ROUND(BC98*L30,2)</f>
        <v>0</v>
      </c>
      <c r="AZ98" s="85">
        <f>ROUND(SUM(AZ99:AZ100),2)</f>
        <v>0</v>
      </c>
      <c r="BA98" s="85">
        <f>ROUND(SUM(BA99:BA100),2)</f>
        <v>0</v>
      </c>
      <c r="BB98" s="85">
        <f>ROUND(SUM(BB99:BB100),2)</f>
        <v>0</v>
      </c>
      <c r="BC98" s="85">
        <f>ROUND(SUM(BC99:BC100),2)</f>
        <v>0</v>
      </c>
      <c r="BD98" s="87">
        <f>ROUND(SUM(BD99:BD100),2)</f>
        <v>0</v>
      </c>
      <c r="BS98" s="88" t="s">
        <v>72</v>
      </c>
      <c r="BT98" s="88" t="s">
        <v>80</v>
      </c>
      <c r="BU98" s="88" t="s">
        <v>74</v>
      </c>
      <c r="BV98" s="88" t="s">
        <v>75</v>
      </c>
      <c r="BW98" s="88" t="s">
        <v>93</v>
      </c>
      <c r="BX98" s="88" t="s">
        <v>4</v>
      </c>
      <c r="CL98" s="88" t="s">
        <v>1</v>
      </c>
      <c r="CM98" s="88" t="s">
        <v>82</v>
      </c>
    </row>
    <row r="99" spans="1:91" s="4" customFormat="1" ht="16.5" customHeight="1">
      <c r="A99" s="89" t="s">
        <v>83</v>
      </c>
      <c r="B99" s="52"/>
      <c r="C99" s="10"/>
      <c r="D99" s="10"/>
      <c r="E99" s="220" t="s">
        <v>94</v>
      </c>
      <c r="F99" s="220"/>
      <c r="G99" s="220"/>
      <c r="H99" s="220"/>
      <c r="I99" s="220"/>
      <c r="J99" s="10"/>
      <c r="K99" s="220" t="s">
        <v>95</v>
      </c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1">
        <f>'201 - 2.etapa - stavební ...'!J32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90" t="s">
        <v>86</v>
      </c>
      <c r="AR99" s="52"/>
      <c r="AS99" s="91">
        <v>0</v>
      </c>
      <c r="AT99" s="92">
        <f t="shared" si="1"/>
        <v>0</v>
      </c>
      <c r="AU99" s="93">
        <f>'201 - 2.etapa - stavební ...'!P139</f>
        <v>0</v>
      </c>
      <c r="AV99" s="92">
        <f>'201 - 2.etapa - stavební ...'!J35</f>
        <v>0</v>
      </c>
      <c r="AW99" s="92">
        <f>'201 - 2.etapa - stavební ...'!J36</f>
        <v>0</v>
      </c>
      <c r="AX99" s="92">
        <f>'201 - 2.etapa - stavební ...'!J37</f>
        <v>0</v>
      </c>
      <c r="AY99" s="92">
        <f>'201 - 2.etapa - stavební ...'!J38</f>
        <v>0</v>
      </c>
      <c r="AZ99" s="92">
        <f>'201 - 2.etapa - stavební ...'!F35</f>
        <v>0</v>
      </c>
      <c r="BA99" s="92">
        <f>'201 - 2.etapa - stavební ...'!F36</f>
        <v>0</v>
      </c>
      <c r="BB99" s="92">
        <f>'201 - 2.etapa - stavební ...'!F37</f>
        <v>0</v>
      </c>
      <c r="BC99" s="92">
        <f>'201 - 2.etapa - stavební ...'!F38</f>
        <v>0</v>
      </c>
      <c r="BD99" s="94">
        <f>'201 - 2.etapa - stavební ...'!F39</f>
        <v>0</v>
      </c>
      <c r="BT99" s="26" t="s">
        <v>82</v>
      </c>
      <c r="BV99" s="26" t="s">
        <v>75</v>
      </c>
      <c r="BW99" s="26" t="s">
        <v>96</v>
      </c>
      <c r="BX99" s="26" t="s">
        <v>93</v>
      </c>
      <c r="CL99" s="26" t="s">
        <v>1</v>
      </c>
    </row>
    <row r="100" spans="1:91" s="4" customFormat="1" ht="16.5" customHeight="1">
      <c r="A100" s="89" t="s">
        <v>83</v>
      </c>
      <c r="B100" s="52"/>
      <c r="C100" s="10"/>
      <c r="D100" s="10"/>
      <c r="E100" s="220" t="s">
        <v>97</v>
      </c>
      <c r="F100" s="220"/>
      <c r="G100" s="220"/>
      <c r="H100" s="220"/>
      <c r="I100" s="220"/>
      <c r="J100" s="10"/>
      <c r="K100" s="220" t="s">
        <v>98</v>
      </c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1">
        <f>'202 - 2.etapa - vedlejší ...'!J32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Q100" s="90" t="s">
        <v>86</v>
      </c>
      <c r="AR100" s="52"/>
      <c r="AS100" s="95">
        <v>0</v>
      </c>
      <c r="AT100" s="96">
        <f t="shared" si="1"/>
        <v>0</v>
      </c>
      <c r="AU100" s="97">
        <f>'202 - 2.etapa - vedlejší ...'!P125</f>
        <v>0</v>
      </c>
      <c r="AV100" s="96">
        <f>'202 - 2.etapa - vedlejší ...'!J35</f>
        <v>0</v>
      </c>
      <c r="AW100" s="96">
        <f>'202 - 2.etapa - vedlejší ...'!J36</f>
        <v>0</v>
      </c>
      <c r="AX100" s="96">
        <f>'202 - 2.etapa - vedlejší ...'!J37</f>
        <v>0</v>
      </c>
      <c r="AY100" s="96">
        <f>'202 - 2.etapa - vedlejší ...'!J38</f>
        <v>0</v>
      </c>
      <c r="AZ100" s="96">
        <f>'202 - 2.etapa - vedlejší ...'!F35</f>
        <v>0</v>
      </c>
      <c r="BA100" s="96">
        <f>'202 - 2.etapa - vedlejší ...'!F36</f>
        <v>0</v>
      </c>
      <c r="BB100" s="96">
        <f>'202 - 2.etapa - vedlejší ...'!F37</f>
        <v>0</v>
      </c>
      <c r="BC100" s="96">
        <f>'202 - 2.etapa - vedlejší ...'!F38</f>
        <v>0</v>
      </c>
      <c r="BD100" s="98">
        <f>'202 - 2.etapa - vedlejší ...'!F39</f>
        <v>0</v>
      </c>
      <c r="BT100" s="26" t="s">
        <v>82</v>
      </c>
      <c r="BV100" s="26" t="s">
        <v>75</v>
      </c>
      <c r="BW100" s="26" t="s">
        <v>99</v>
      </c>
      <c r="BX100" s="26" t="s">
        <v>93</v>
      </c>
      <c r="CL100" s="26" t="s">
        <v>1</v>
      </c>
    </row>
    <row r="101" spans="1:91" s="2" customFormat="1" ht="30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  <row r="102" spans="1:91" s="2" customFormat="1" ht="6.9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34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</sheetData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K97:AF97"/>
    <mergeCell ref="AN97:AP97"/>
    <mergeCell ref="L85:AJ85"/>
    <mergeCell ref="AM87:AN87"/>
    <mergeCell ref="E100:I100"/>
    <mergeCell ref="K100:AF100"/>
    <mergeCell ref="AG94:AM94"/>
    <mergeCell ref="AN94:AP94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AS89:AT91"/>
    <mergeCell ref="AM89:AP89"/>
    <mergeCell ref="AM90:AP90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</mergeCells>
  <hyperlinks>
    <hyperlink ref="A96" location="'101 - 1.etapa - stavební ...'!C2" display="/"/>
    <hyperlink ref="A97" location="'102 - 1.etapa - vedlejší ...'!C2" display="/"/>
    <hyperlink ref="A99" location="'201 - 2.etapa - stavební ...'!C2" display="/"/>
    <hyperlink ref="A100" location="'202 - 2.etapa -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8"/>
  <sheetViews>
    <sheetView showGridLines="0" topLeftCell="A250" workbookViewId="0">
      <selection activeCell="Y217" sqref="Y217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.44140625" style="1" customWidth="1"/>
    <col min="8" max="8" width="14" style="1" customWidth="1"/>
    <col min="9" max="9" width="15.88671875" style="1" customWidth="1"/>
    <col min="10" max="11" width="22.33203125" style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100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>Oprava hydroizolace budovy ČNB, Roosveltova 18, Brno-revize3</v>
      </c>
      <c r="F7" s="259"/>
      <c r="G7" s="259"/>
      <c r="H7" s="259"/>
      <c r="L7" s="21"/>
    </row>
    <row r="8" spans="1:46" s="1" customFormat="1" ht="12" customHeight="1">
      <c r="B8" s="21"/>
      <c r="D8" s="28" t="s">
        <v>101</v>
      </c>
      <c r="L8" s="21"/>
    </row>
    <row r="9" spans="1:46" s="2" customFormat="1" ht="16.5" customHeight="1">
      <c r="A9" s="33"/>
      <c r="B9" s="34"/>
      <c r="C9" s="33"/>
      <c r="D9" s="33"/>
      <c r="E9" s="258" t="s">
        <v>102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7" t="s">
        <v>104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20. 10. 2023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7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4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ROUND(J145,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ROUND((SUM(BE145:BE987)),  2)</f>
        <v>0</v>
      </c>
      <c r="G35" s="33"/>
      <c r="H35" s="33"/>
      <c r="I35" s="106">
        <v>0.21</v>
      </c>
      <c r="J35" s="105">
        <f>ROUND(((SUM(BE145:BE987))*I35),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ROUND((SUM(BF145:BF987)),  2)</f>
        <v>0</v>
      </c>
      <c r="G36" s="33"/>
      <c r="H36" s="33"/>
      <c r="I36" s="106">
        <v>0.12</v>
      </c>
      <c r="J36" s="105">
        <f>ROUND(((SUM(BF145:BF987))*I36),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ROUND((SUM(BG145:BG987)),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ROUND((SUM(BH145:BH987)),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ROUND((SUM(BI145:BI987)),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4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Oprava hydroizolace budovy ČNB, Roosveltova 18, Brno-revize3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101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102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7" t="str">
        <f>E11</f>
        <v>101 - 1.etapa - stavební část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20. 10. 2023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4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106</v>
      </c>
      <c r="D96" s="107"/>
      <c r="E96" s="107"/>
      <c r="F96" s="107"/>
      <c r="G96" s="107"/>
      <c r="H96" s="107"/>
      <c r="I96" s="107"/>
      <c r="J96" s="116" t="s">
        <v>107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4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75" customHeight="1">
      <c r="A98" s="33"/>
      <c r="B98" s="34"/>
      <c r="C98" s="117" t="s">
        <v>108</v>
      </c>
      <c r="D98" s="33"/>
      <c r="E98" s="33"/>
      <c r="F98" s="33"/>
      <c r="G98" s="33"/>
      <c r="H98" s="33"/>
      <c r="I98" s="33"/>
      <c r="J98" s="72">
        <f>J145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109</v>
      </c>
    </row>
    <row r="99" spans="1:47" s="9" customFormat="1" ht="24.9" customHeight="1">
      <c r="B99" s="118"/>
      <c r="D99" s="119" t="s">
        <v>110</v>
      </c>
      <c r="E99" s="120"/>
      <c r="F99" s="120"/>
      <c r="G99" s="120"/>
      <c r="H99" s="120"/>
      <c r="I99" s="120"/>
      <c r="J99" s="121">
        <f>J146</f>
        <v>0</v>
      </c>
      <c r="L99" s="118"/>
    </row>
    <row r="100" spans="1:47" s="10" customFormat="1" ht="20" customHeight="1">
      <c r="B100" s="122"/>
      <c r="D100" s="123" t="s">
        <v>111</v>
      </c>
      <c r="E100" s="124"/>
      <c r="F100" s="124"/>
      <c r="G100" s="124"/>
      <c r="H100" s="124"/>
      <c r="I100" s="124"/>
      <c r="J100" s="125">
        <f>J147</f>
        <v>0</v>
      </c>
      <c r="L100" s="122"/>
    </row>
    <row r="101" spans="1:47" s="10" customFormat="1" ht="20" customHeight="1">
      <c r="B101" s="122"/>
      <c r="D101" s="123" t="s">
        <v>112</v>
      </c>
      <c r="E101" s="124"/>
      <c r="F101" s="124"/>
      <c r="G101" s="124"/>
      <c r="H101" s="124"/>
      <c r="I101" s="124"/>
      <c r="J101" s="125">
        <f>J243</f>
        <v>0</v>
      </c>
      <c r="L101" s="122"/>
    </row>
    <row r="102" spans="1:47" s="10" customFormat="1" ht="20" customHeight="1">
      <c r="B102" s="122"/>
      <c r="D102" s="123" t="s">
        <v>113</v>
      </c>
      <c r="E102" s="124"/>
      <c r="F102" s="124"/>
      <c r="G102" s="124"/>
      <c r="H102" s="124"/>
      <c r="I102" s="124"/>
      <c r="J102" s="125">
        <f>J294</f>
        <v>0</v>
      </c>
      <c r="L102" s="122"/>
    </row>
    <row r="103" spans="1:47" s="10" customFormat="1" ht="20" customHeight="1">
      <c r="B103" s="122"/>
      <c r="D103" s="123" t="s">
        <v>114</v>
      </c>
      <c r="E103" s="124"/>
      <c r="F103" s="124"/>
      <c r="G103" s="124"/>
      <c r="H103" s="124"/>
      <c r="I103" s="124"/>
      <c r="J103" s="125">
        <f>J308</f>
        <v>0</v>
      </c>
      <c r="L103" s="122"/>
    </row>
    <row r="104" spans="1:47" s="10" customFormat="1" ht="20" customHeight="1">
      <c r="B104" s="122"/>
      <c r="D104" s="123" t="s">
        <v>115</v>
      </c>
      <c r="E104" s="124"/>
      <c r="F104" s="124"/>
      <c r="G104" s="124"/>
      <c r="H104" s="124"/>
      <c r="I104" s="124"/>
      <c r="J104" s="125">
        <f>J323</f>
        <v>0</v>
      </c>
      <c r="L104" s="122"/>
    </row>
    <row r="105" spans="1:47" s="10" customFormat="1" ht="20" customHeight="1">
      <c r="B105" s="122"/>
      <c r="D105" s="123" t="s">
        <v>116</v>
      </c>
      <c r="E105" s="124"/>
      <c r="F105" s="124"/>
      <c r="G105" s="124"/>
      <c r="H105" s="124"/>
      <c r="I105" s="124"/>
      <c r="J105" s="125">
        <f>J378</f>
        <v>0</v>
      </c>
      <c r="L105" s="122"/>
    </row>
    <row r="106" spans="1:47" s="10" customFormat="1" ht="20" customHeight="1">
      <c r="B106" s="122"/>
      <c r="D106" s="123" t="s">
        <v>117</v>
      </c>
      <c r="E106" s="124"/>
      <c r="F106" s="124"/>
      <c r="G106" s="124"/>
      <c r="H106" s="124"/>
      <c r="I106" s="124"/>
      <c r="J106" s="125">
        <f>J476</f>
        <v>0</v>
      </c>
      <c r="L106" s="122"/>
    </row>
    <row r="107" spans="1:47" s="10" customFormat="1" ht="20" customHeight="1">
      <c r="B107" s="122"/>
      <c r="D107" s="123" t="s">
        <v>118</v>
      </c>
      <c r="E107" s="124"/>
      <c r="F107" s="124"/>
      <c r="G107" s="124"/>
      <c r="H107" s="124"/>
      <c r="I107" s="124"/>
      <c r="J107" s="125">
        <f>J582</f>
        <v>0</v>
      </c>
      <c r="L107" s="122"/>
    </row>
    <row r="108" spans="1:47" s="10" customFormat="1" ht="20" customHeight="1">
      <c r="B108" s="122"/>
      <c r="D108" s="123" t="s">
        <v>119</v>
      </c>
      <c r="E108" s="124"/>
      <c r="F108" s="124"/>
      <c r="G108" s="124"/>
      <c r="H108" s="124"/>
      <c r="I108" s="124"/>
      <c r="J108" s="125">
        <f>J700</f>
        <v>0</v>
      </c>
      <c r="L108" s="122"/>
    </row>
    <row r="109" spans="1:47" s="10" customFormat="1" ht="20" customHeight="1">
      <c r="B109" s="122"/>
      <c r="D109" s="123" t="s">
        <v>120</v>
      </c>
      <c r="E109" s="124"/>
      <c r="F109" s="124"/>
      <c r="G109" s="124"/>
      <c r="H109" s="124"/>
      <c r="I109" s="124"/>
      <c r="J109" s="125">
        <f>J834</f>
        <v>0</v>
      </c>
      <c r="L109" s="122"/>
    </row>
    <row r="110" spans="1:47" s="9" customFormat="1" ht="24.9" customHeight="1">
      <c r="B110" s="118"/>
      <c r="D110" s="119" t="s">
        <v>121</v>
      </c>
      <c r="E110" s="120"/>
      <c r="F110" s="120"/>
      <c r="G110" s="120"/>
      <c r="H110" s="120"/>
      <c r="I110" s="120"/>
      <c r="J110" s="121">
        <f>J836</f>
        <v>0</v>
      </c>
      <c r="L110" s="118"/>
    </row>
    <row r="111" spans="1:47" s="10" customFormat="1" ht="20" customHeight="1">
      <c r="B111" s="122"/>
      <c r="D111" s="123" t="s">
        <v>122</v>
      </c>
      <c r="E111" s="124"/>
      <c r="F111" s="124"/>
      <c r="G111" s="124"/>
      <c r="H111" s="124"/>
      <c r="I111" s="124"/>
      <c r="J111" s="125">
        <f>J837</f>
        <v>0</v>
      </c>
      <c r="L111" s="122"/>
    </row>
    <row r="112" spans="1:47" s="10" customFormat="1" ht="20" customHeight="1">
      <c r="B112" s="122"/>
      <c r="D112" s="123" t="s">
        <v>123</v>
      </c>
      <c r="E112" s="124"/>
      <c r="F112" s="124"/>
      <c r="G112" s="124"/>
      <c r="H112" s="124"/>
      <c r="I112" s="124"/>
      <c r="J112" s="125">
        <f>J877</f>
        <v>0</v>
      </c>
      <c r="L112" s="122"/>
    </row>
    <row r="113" spans="1:31" s="10" customFormat="1" ht="20" customHeight="1">
      <c r="B113" s="122"/>
      <c r="D113" s="123" t="s">
        <v>124</v>
      </c>
      <c r="E113" s="124"/>
      <c r="F113" s="124"/>
      <c r="G113" s="124"/>
      <c r="H113" s="124"/>
      <c r="I113" s="124"/>
      <c r="J113" s="125">
        <f>J888</f>
        <v>0</v>
      </c>
      <c r="L113" s="122"/>
    </row>
    <row r="114" spans="1:31" s="10" customFormat="1" ht="20" customHeight="1">
      <c r="B114" s="122"/>
      <c r="D114" s="123" t="s">
        <v>125</v>
      </c>
      <c r="E114" s="124"/>
      <c r="F114" s="124"/>
      <c r="G114" s="124"/>
      <c r="H114" s="124"/>
      <c r="I114" s="124"/>
      <c r="J114" s="125">
        <f>J900</f>
        <v>0</v>
      </c>
      <c r="L114" s="122"/>
    </row>
    <row r="115" spans="1:31" s="10" customFormat="1" ht="20" customHeight="1">
      <c r="B115" s="122"/>
      <c r="D115" s="123" t="s">
        <v>126</v>
      </c>
      <c r="E115" s="124"/>
      <c r="F115" s="124"/>
      <c r="G115" s="124"/>
      <c r="H115" s="124"/>
      <c r="I115" s="124"/>
      <c r="J115" s="125">
        <f>J913</f>
        <v>0</v>
      </c>
      <c r="L115" s="122"/>
    </row>
    <row r="116" spans="1:31" s="10" customFormat="1" ht="20" customHeight="1">
      <c r="B116" s="122"/>
      <c r="D116" s="123" t="s">
        <v>127</v>
      </c>
      <c r="E116" s="124"/>
      <c r="F116" s="124"/>
      <c r="G116" s="124"/>
      <c r="H116" s="124"/>
      <c r="I116" s="124"/>
      <c r="J116" s="125">
        <f>J921</f>
        <v>0</v>
      </c>
      <c r="L116" s="122"/>
    </row>
    <row r="117" spans="1:31" s="10" customFormat="1" ht="20" customHeight="1">
      <c r="B117" s="122"/>
      <c r="D117" s="123" t="s">
        <v>128</v>
      </c>
      <c r="E117" s="124"/>
      <c r="F117" s="124"/>
      <c r="G117" s="124"/>
      <c r="H117" s="124"/>
      <c r="I117" s="124"/>
      <c r="J117" s="125">
        <f>J927</f>
        <v>0</v>
      </c>
      <c r="L117" s="122"/>
    </row>
    <row r="118" spans="1:31" s="10" customFormat="1" ht="20" customHeight="1">
      <c r="B118" s="122"/>
      <c r="D118" s="123" t="s">
        <v>129</v>
      </c>
      <c r="E118" s="124"/>
      <c r="F118" s="124"/>
      <c r="G118" s="124"/>
      <c r="H118" s="124"/>
      <c r="I118" s="124"/>
      <c r="J118" s="125">
        <f>J933</f>
        <v>0</v>
      </c>
      <c r="L118" s="122"/>
    </row>
    <row r="119" spans="1:31" s="10" customFormat="1" ht="20" customHeight="1">
      <c r="B119" s="122"/>
      <c r="D119" s="123" t="s">
        <v>130</v>
      </c>
      <c r="E119" s="124"/>
      <c r="F119" s="124"/>
      <c r="G119" s="124"/>
      <c r="H119" s="124"/>
      <c r="I119" s="124"/>
      <c r="J119" s="125">
        <f>J947</f>
        <v>0</v>
      </c>
      <c r="L119" s="122"/>
    </row>
    <row r="120" spans="1:31" s="10" customFormat="1" ht="20" customHeight="1">
      <c r="B120" s="122"/>
      <c r="D120" s="123" t="s">
        <v>131</v>
      </c>
      <c r="E120" s="124"/>
      <c r="F120" s="124"/>
      <c r="G120" s="124"/>
      <c r="H120" s="124"/>
      <c r="I120" s="124"/>
      <c r="J120" s="125">
        <f>J955</f>
        <v>0</v>
      </c>
      <c r="L120" s="122"/>
    </row>
    <row r="121" spans="1:31" s="10" customFormat="1" ht="20" customHeight="1">
      <c r="B121" s="122"/>
      <c r="D121" s="123" t="s">
        <v>132</v>
      </c>
      <c r="E121" s="124"/>
      <c r="F121" s="124"/>
      <c r="G121" s="124"/>
      <c r="H121" s="124"/>
      <c r="I121" s="124"/>
      <c r="J121" s="125">
        <f>J959</f>
        <v>0</v>
      </c>
      <c r="L121" s="122"/>
    </row>
    <row r="122" spans="1:31" s="10" customFormat="1" ht="20" customHeight="1">
      <c r="B122" s="122"/>
      <c r="D122" s="123" t="s">
        <v>133</v>
      </c>
      <c r="E122" s="124"/>
      <c r="F122" s="124"/>
      <c r="G122" s="124"/>
      <c r="H122" s="124"/>
      <c r="I122" s="124"/>
      <c r="J122" s="125">
        <f>J969</f>
        <v>0</v>
      </c>
      <c r="L122" s="122"/>
    </row>
    <row r="123" spans="1:31" s="10" customFormat="1" ht="20" customHeight="1">
      <c r="B123" s="122"/>
      <c r="D123" s="123" t="s">
        <v>134</v>
      </c>
      <c r="E123" s="124"/>
      <c r="F123" s="124"/>
      <c r="G123" s="124"/>
      <c r="H123" s="124"/>
      <c r="I123" s="124"/>
      <c r="J123" s="125">
        <f>J972</f>
        <v>0</v>
      </c>
      <c r="L123" s="122"/>
    </row>
    <row r="124" spans="1:31" s="2" customFormat="1" ht="21.7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9" spans="1:31" s="2" customFormat="1" ht="6.9" customHeight="1">
      <c r="A129" s="33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31" s="2" customFormat="1" ht="24.9" customHeight="1">
      <c r="A130" s="33"/>
      <c r="B130" s="34"/>
      <c r="C130" s="22" t="s">
        <v>135</v>
      </c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31" s="2" customFormat="1" ht="6.9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31" s="2" customFormat="1" ht="12" customHeight="1">
      <c r="A132" s="33"/>
      <c r="B132" s="34"/>
      <c r="C132" s="28" t="s">
        <v>16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16.5" customHeight="1">
      <c r="A133" s="33"/>
      <c r="B133" s="34"/>
      <c r="C133" s="33"/>
      <c r="D133" s="33"/>
      <c r="E133" s="258" t="str">
        <f>E7</f>
        <v>Oprava hydroizolace budovy ČNB, Roosveltova 18, Brno-revize3</v>
      </c>
      <c r="F133" s="259"/>
      <c r="G133" s="259"/>
      <c r="H133" s="259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1" customFormat="1" ht="12" customHeight="1">
      <c r="B134" s="21"/>
      <c r="C134" s="28" t="s">
        <v>101</v>
      </c>
      <c r="L134" s="21"/>
    </row>
    <row r="135" spans="1:31" s="2" customFormat="1" ht="16.5" customHeight="1">
      <c r="A135" s="33"/>
      <c r="B135" s="34"/>
      <c r="C135" s="33"/>
      <c r="D135" s="33"/>
      <c r="E135" s="258" t="s">
        <v>102</v>
      </c>
      <c r="F135" s="257"/>
      <c r="G135" s="257"/>
      <c r="H135" s="257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2" customHeight="1">
      <c r="A136" s="33"/>
      <c r="B136" s="34"/>
      <c r="C136" s="28" t="s">
        <v>103</v>
      </c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16.5" customHeight="1">
      <c r="A137" s="33"/>
      <c r="B137" s="34"/>
      <c r="C137" s="33"/>
      <c r="D137" s="33"/>
      <c r="E137" s="237" t="str">
        <f>E11</f>
        <v>101 - 1.etapa - stavební část</v>
      </c>
      <c r="F137" s="257"/>
      <c r="G137" s="257"/>
      <c r="H137" s="257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6.9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12" customHeight="1">
      <c r="A139" s="33"/>
      <c r="B139" s="34"/>
      <c r="C139" s="28" t="s">
        <v>20</v>
      </c>
      <c r="D139" s="33"/>
      <c r="E139" s="33"/>
      <c r="F139" s="26" t="str">
        <f>F14</f>
        <v xml:space="preserve"> </v>
      </c>
      <c r="G139" s="33"/>
      <c r="H139" s="33"/>
      <c r="I139" s="28" t="s">
        <v>22</v>
      </c>
      <c r="J139" s="56" t="str">
        <f>IF(J14="","",J14)</f>
        <v>20. 10. 2023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6.9" customHeight="1">
      <c r="A140" s="33"/>
      <c r="B140" s="34"/>
      <c r="C140" s="33"/>
      <c r="D140" s="33"/>
      <c r="E140" s="33"/>
      <c r="F140" s="33"/>
      <c r="G140" s="33"/>
      <c r="H140" s="33"/>
      <c r="I140" s="3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15.15" customHeight="1">
      <c r="A141" s="33"/>
      <c r="B141" s="34"/>
      <c r="C141" s="28" t="s">
        <v>24</v>
      </c>
      <c r="D141" s="33"/>
      <c r="E141" s="33"/>
      <c r="F141" s="26" t="str">
        <f>E17</f>
        <v xml:space="preserve"> </v>
      </c>
      <c r="G141" s="33"/>
      <c r="H141" s="33"/>
      <c r="I141" s="28" t="s">
        <v>29</v>
      </c>
      <c r="J141" s="31" t="str">
        <f>E23</f>
        <v xml:space="preserve"> </v>
      </c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5.15" customHeight="1">
      <c r="A142" s="33"/>
      <c r="B142" s="34"/>
      <c r="C142" s="28" t="s">
        <v>27</v>
      </c>
      <c r="D142" s="33"/>
      <c r="E142" s="33"/>
      <c r="F142" s="26" t="str">
        <f>IF(E20="","",E20)</f>
        <v>Vyplň údaj</v>
      </c>
      <c r="G142" s="33"/>
      <c r="H142" s="33"/>
      <c r="I142" s="28" t="s">
        <v>31</v>
      </c>
      <c r="J142" s="31" t="str">
        <f>E26</f>
        <v xml:space="preserve"> </v>
      </c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0.4" customHeight="1">
      <c r="A143" s="33"/>
      <c r="B143" s="34"/>
      <c r="C143" s="33"/>
      <c r="D143" s="33"/>
      <c r="E143" s="33"/>
      <c r="F143" s="33"/>
      <c r="G143" s="33"/>
      <c r="H143" s="33"/>
      <c r="I143" s="33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11" customFormat="1" ht="29.25" customHeight="1">
      <c r="A144" s="126"/>
      <c r="B144" s="127"/>
      <c r="C144" s="128" t="s">
        <v>136</v>
      </c>
      <c r="D144" s="129" t="s">
        <v>58</v>
      </c>
      <c r="E144" s="129" t="s">
        <v>54</v>
      </c>
      <c r="F144" s="129" t="s">
        <v>55</v>
      </c>
      <c r="G144" s="129" t="s">
        <v>137</v>
      </c>
      <c r="H144" s="129" t="s">
        <v>138</v>
      </c>
      <c r="I144" s="129" t="s">
        <v>139</v>
      </c>
      <c r="J144" s="129" t="s">
        <v>107</v>
      </c>
      <c r="K144" s="130" t="s">
        <v>140</v>
      </c>
      <c r="L144" s="131"/>
      <c r="M144" s="63" t="s">
        <v>1</v>
      </c>
      <c r="N144" s="64" t="s">
        <v>37</v>
      </c>
      <c r="O144" s="64" t="s">
        <v>141</v>
      </c>
      <c r="P144" s="64" t="s">
        <v>142</v>
      </c>
      <c r="Q144" s="64" t="s">
        <v>143</v>
      </c>
      <c r="R144" s="64" t="s">
        <v>144</v>
      </c>
      <c r="S144" s="64" t="s">
        <v>145</v>
      </c>
      <c r="T144" s="65" t="s">
        <v>146</v>
      </c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</row>
    <row r="145" spans="1:65" s="2" customFormat="1" ht="22.75" customHeight="1">
      <c r="A145" s="33"/>
      <c r="B145" s="34"/>
      <c r="C145" s="70" t="s">
        <v>147</v>
      </c>
      <c r="D145" s="33"/>
      <c r="E145" s="33"/>
      <c r="F145" s="33"/>
      <c r="G145" s="33"/>
      <c r="H145" s="33"/>
      <c r="I145" s="33"/>
      <c r="J145" s="132">
        <f>BK145</f>
        <v>0</v>
      </c>
      <c r="K145" s="33"/>
      <c r="L145" s="34"/>
      <c r="M145" s="66"/>
      <c r="N145" s="57"/>
      <c r="O145" s="67"/>
      <c r="P145" s="133">
        <f>P146+P836</f>
        <v>0</v>
      </c>
      <c r="Q145" s="67"/>
      <c r="R145" s="133">
        <f>R146+R836</f>
        <v>398.20652972999994</v>
      </c>
      <c r="S145" s="67"/>
      <c r="T145" s="134">
        <f>T146+T836</f>
        <v>122.37661775000001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72</v>
      </c>
      <c r="AU145" s="18" t="s">
        <v>109</v>
      </c>
      <c r="BK145" s="135">
        <f>BK146+BK836</f>
        <v>0</v>
      </c>
    </row>
    <row r="146" spans="1:65" s="12" customFormat="1" ht="26" customHeight="1">
      <c r="B146" s="136"/>
      <c r="D146" s="137" t="s">
        <v>72</v>
      </c>
      <c r="E146" s="138" t="s">
        <v>148</v>
      </c>
      <c r="F146" s="138" t="s">
        <v>149</v>
      </c>
      <c r="I146" s="139"/>
      <c r="J146" s="140">
        <f>BK146</f>
        <v>0</v>
      </c>
      <c r="L146" s="136"/>
      <c r="M146" s="141"/>
      <c r="N146" s="142"/>
      <c r="O146" s="142"/>
      <c r="P146" s="143">
        <f>P147+P243+P294+P308+P323+P378+P476+P582+P700+P834</f>
        <v>0</v>
      </c>
      <c r="Q146" s="142"/>
      <c r="R146" s="143">
        <f>R147+R243+R294+R308+R323+R378+R476+R582+R700+R834</f>
        <v>391.15539020999995</v>
      </c>
      <c r="S146" s="142"/>
      <c r="T146" s="144">
        <f>T147+T243+T294+T308+T323+T378+T476+T582+T700+T834</f>
        <v>121.61963900000001</v>
      </c>
      <c r="AR146" s="137" t="s">
        <v>80</v>
      </c>
      <c r="AT146" s="145" t="s">
        <v>72</v>
      </c>
      <c r="AU146" s="145" t="s">
        <v>73</v>
      </c>
      <c r="AY146" s="137" t="s">
        <v>150</v>
      </c>
      <c r="BK146" s="146">
        <f>BK147+BK243+BK294+BK308+BK323+BK378+BK476+BK582+BK700+BK834</f>
        <v>0</v>
      </c>
    </row>
    <row r="147" spans="1:65" s="12" customFormat="1" ht="22.75" customHeight="1">
      <c r="B147" s="136"/>
      <c r="D147" s="137" t="s">
        <v>72</v>
      </c>
      <c r="E147" s="147" t="s">
        <v>80</v>
      </c>
      <c r="F147" s="147" t="s">
        <v>151</v>
      </c>
      <c r="I147" s="139"/>
      <c r="J147" s="148">
        <f>BK147</f>
        <v>0</v>
      </c>
      <c r="L147" s="136"/>
      <c r="M147" s="141"/>
      <c r="N147" s="142"/>
      <c r="O147" s="142"/>
      <c r="P147" s="143">
        <f>SUM(P148:P242)</f>
        <v>0</v>
      </c>
      <c r="Q147" s="142"/>
      <c r="R147" s="143">
        <f>SUM(R148:R242)</f>
        <v>304.52760000000001</v>
      </c>
      <c r="S147" s="142"/>
      <c r="T147" s="144">
        <f>SUM(T148:T242)</f>
        <v>1.8495000000000001</v>
      </c>
      <c r="AR147" s="137" t="s">
        <v>80</v>
      </c>
      <c r="AT147" s="145" t="s">
        <v>72</v>
      </c>
      <c r="AU147" s="145" t="s">
        <v>80</v>
      </c>
      <c r="AY147" s="137" t="s">
        <v>150</v>
      </c>
      <c r="BK147" s="146">
        <f>SUM(BK148:BK242)</f>
        <v>0</v>
      </c>
    </row>
    <row r="148" spans="1:65" s="2" customFormat="1" ht="24.15" customHeight="1">
      <c r="A148" s="33"/>
      <c r="B148" s="149"/>
      <c r="C148" s="150" t="s">
        <v>152</v>
      </c>
      <c r="D148" s="150" t="s">
        <v>153</v>
      </c>
      <c r="E148" s="151" t="s">
        <v>154</v>
      </c>
      <c r="F148" s="152" t="s">
        <v>155</v>
      </c>
      <c r="G148" s="153" t="s">
        <v>156</v>
      </c>
      <c r="H148" s="154">
        <v>1.5</v>
      </c>
      <c r="I148" s="155"/>
      <c r="J148" s="156">
        <f>ROUND(I148*H148,2)</f>
        <v>0</v>
      </c>
      <c r="K148" s="152" t="s">
        <v>157</v>
      </c>
      <c r="L148" s="34"/>
      <c r="M148" s="157" t="s">
        <v>1</v>
      </c>
      <c r="N148" s="158" t="s">
        <v>38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0.28999999999999998</v>
      </c>
      <c r="T148" s="160">
        <f>S148*H148</f>
        <v>0.43499999999999994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158</v>
      </c>
      <c r="AT148" s="161" t="s">
        <v>153</v>
      </c>
      <c r="AU148" s="161" t="s">
        <v>82</v>
      </c>
      <c r="AY148" s="18" t="s">
        <v>150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80</v>
      </c>
      <c r="BK148" s="162">
        <f>ROUND(I148*H148,2)</f>
        <v>0</v>
      </c>
      <c r="BL148" s="18" t="s">
        <v>158</v>
      </c>
      <c r="BM148" s="161" t="s">
        <v>159</v>
      </c>
    </row>
    <row r="149" spans="1:65" s="13" customFormat="1">
      <c r="B149" s="163"/>
      <c r="D149" s="164" t="s">
        <v>160</v>
      </c>
      <c r="E149" s="165" t="s">
        <v>1</v>
      </c>
      <c r="F149" s="166" t="s">
        <v>161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160</v>
      </c>
      <c r="AU149" s="165" t="s">
        <v>82</v>
      </c>
      <c r="AV149" s="13" t="s">
        <v>80</v>
      </c>
      <c r="AW149" s="13" t="s">
        <v>30</v>
      </c>
      <c r="AX149" s="13" t="s">
        <v>73</v>
      </c>
      <c r="AY149" s="165" t="s">
        <v>150</v>
      </c>
    </row>
    <row r="150" spans="1:65" s="14" customFormat="1">
      <c r="B150" s="171"/>
      <c r="D150" s="164" t="s">
        <v>160</v>
      </c>
      <c r="E150" s="172" t="s">
        <v>1</v>
      </c>
      <c r="F150" s="173" t="s">
        <v>162</v>
      </c>
      <c r="H150" s="174">
        <v>1.5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160</v>
      </c>
      <c r="AU150" s="172" t="s">
        <v>82</v>
      </c>
      <c r="AV150" s="14" t="s">
        <v>82</v>
      </c>
      <c r="AW150" s="14" t="s">
        <v>30</v>
      </c>
      <c r="AX150" s="14" t="s">
        <v>80</v>
      </c>
      <c r="AY150" s="172" t="s">
        <v>150</v>
      </c>
    </row>
    <row r="151" spans="1:65" s="2" customFormat="1" ht="24.15" customHeight="1">
      <c r="A151" s="33"/>
      <c r="B151" s="149"/>
      <c r="C151" s="150" t="s">
        <v>163</v>
      </c>
      <c r="D151" s="150" t="s">
        <v>153</v>
      </c>
      <c r="E151" s="151" t="s">
        <v>164</v>
      </c>
      <c r="F151" s="152" t="s">
        <v>165</v>
      </c>
      <c r="G151" s="153" t="s">
        <v>156</v>
      </c>
      <c r="H151" s="154">
        <v>1.5</v>
      </c>
      <c r="I151" s="155"/>
      <c r="J151" s="156">
        <f>ROUND(I151*H151,2)</f>
        <v>0</v>
      </c>
      <c r="K151" s="152" t="s">
        <v>157</v>
      </c>
      <c r="L151" s="34"/>
      <c r="M151" s="157" t="s">
        <v>1</v>
      </c>
      <c r="N151" s="158" t="s">
        <v>38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0.625</v>
      </c>
      <c r="T151" s="160">
        <f>S151*H151</f>
        <v>0.9375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158</v>
      </c>
      <c r="AT151" s="161" t="s">
        <v>153</v>
      </c>
      <c r="AU151" s="161" t="s">
        <v>82</v>
      </c>
      <c r="AY151" s="18" t="s">
        <v>150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80</v>
      </c>
      <c r="BK151" s="162">
        <f>ROUND(I151*H151,2)</f>
        <v>0</v>
      </c>
      <c r="BL151" s="18" t="s">
        <v>158</v>
      </c>
      <c r="BM151" s="161" t="s">
        <v>166</v>
      </c>
    </row>
    <row r="152" spans="1:65" s="13" customFormat="1">
      <c r="B152" s="163"/>
      <c r="D152" s="164" t="s">
        <v>160</v>
      </c>
      <c r="E152" s="165" t="s">
        <v>1</v>
      </c>
      <c r="F152" s="166" t="s">
        <v>167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160</v>
      </c>
      <c r="AU152" s="165" t="s">
        <v>82</v>
      </c>
      <c r="AV152" s="13" t="s">
        <v>80</v>
      </c>
      <c r="AW152" s="13" t="s">
        <v>30</v>
      </c>
      <c r="AX152" s="13" t="s">
        <v>73</v>
      </c>
      <c r="AY152" s="165" t="s">
        <v>150</v>
      </c>
    </row>
    <row r="153" spans="1:65" s="14" customFormat="1">
      <c r="B153" s="171"/>
      <c r="D153" s="164" t="s">
        <v>160</v>
      </c>
      <c r="E153" s="172" t="s">
        <v>1</v>
      </c>
      <c r="F153" s="173" t="s">
        <v>162</v>
      </c>
      <c r="H153" s="174">
        <v>1.5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160</v>
      </c>
      <c r="AU153" s="172" t="s">
        <v>82</v>
      </c>
      <c r="AV153" s="14" t="s">
        <v>82</v>
      </c>
      <c r="AW153" s="14" t="s">
        <v>30</v>
      </c>
      <c r="AX153" s="14" t="s">
        <v>80</v>
      </c>
      <c r="AY153" s="172" t="s">
        <v>150</v>
      </c>
    </row>
    <row r="154" spans="1:65" s="2" customFormat="1" ht="24.15" customHeight="1">
      <c r="A154" s="33"/>
      <c r="B154" s="149"/>
      <c r="C154" s="150" t="s">
        <v>168</v>
      </c>
      <c r="D154" s="150" t="s">
        <v>153</v>
      </c>
      <c r="E154" s="151" t="s">
        <v>169</v>
      </c>
      <c r="F154" s="152" t="s">
        <v>170</v>
      </c>
      <c r="G154" s="153" t="s">
        <v>156</v>
      </c>
      <c r="H154" s="154">
        <v>1.5</v>
      </c>
      <c r="I154" s="155"/>
      <c r="J154" s="156">
        <f>ROUND(I154*H154,2)</f>
        <v>0</v>
      </c>
      <c r="K154" s="152" t="s">
        <v>157</v>
      </c>
      <c r="L154" s="34"/>
      <c r="M154" s="157" t="s">
        <v>1</v>
      </c>
      <c r="N154" s="158" t="s">
        <v>38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9.8000000000000004E-2</v>
      </c>
      <c r="T154" s="160">
        <f>S154*H154</f>
        <v>0.14700000000000002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158</v>
      </c>
      <c r="AT154" s="161" t="s">
        <v>153</v>
      </c>
      <c r="AU154" s="161" t="s">
        <v>82</v>
      </c>
      <c r="AY154" s="18" t="s">
        <v>150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80</v>
      </c>
      <c r="BK154" s="162">
        <f>ROUND(I154*H154,2)</f>
        <v>0</v>
      </c>
      <c r="BL154" s="18" t="s">
        <v>158</v>
      </c>
      <c r="BM154" s="161" t="s">
        <v>171</v>
      </c>
    </row>
    <row r="155" spans="1:65" s="13" customFormat="1">
      <c r="B155" s="163"/>
      <c r="D155" s="164" t="s">
        <v>160</v>
      </c>
      <c r="E155" s="165" t="s">
        <v>1</v>
      </c>
      <c r="F155" s="166" t="s">
        <v>161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160</v>
      </c>
      <c r="AU155" s="165" t="s">
        <v>82</v>
      </c>
      <c r="AV155" s="13" t="s">
        <v>80</v>
      </c>
      <c r="AW155" s="13" t="s">
        <v>30</v>
      </c>
      <c r="AX155" s="13" t="s">
        <v>73</v>
      </c>
      <c r="AY155" s="165" t="s">
        <v>150</v>
      </c>
    </row>
    <row r="156" spans="1:65" s="14" customFormat="1">
      <c r="B156" s="171"/>
      <c r="D156" s="164" t="s">
        <v>160</v>
      </c>
      <c r="E156" s="172" t="s">
        <v>1</v>
      </c>
      <c r="F156" s="173" t="s">
        <v>162</v>
      </c>
      <c r="H156" s="174">
        <v>1.5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160</v>
      </c>
      <c r="AU156" s="172" t="s">
        <v>82</v>
      </c>
      <c r="AV156" s="14" t="s">
        <v>82</v>
      </c>
      <c r="AW156" s="14" t="s">
        <v>30</v>
      </c>
      <c r="AX156" s="14" t="s">
        <v>80</v>
      </c>
      <c r="AY156" s="172" t="s">
        <v>150</v>
      </c>
    </row>
    <row r="157" spans="1:65" s="2" customFormat="1" ht="24.15" customHeight="1">
      <c r="A157" s="33"/>
      <c r="B157" s="149"/>
      <c r="C157" s="150" t="s">
        <v>172</v>
      </c>
      <c r="D157" s="150" t="s">
        <v>153</v>
      </c>
      <c r="E157" s="151" t="s">
        <v>173</v>
      </c>
      <c r="F157" s="152" t="s">
        <v>174</v>
      </c>
      <c r="G157" s="153" t="s">
        <v>156</v>
      </c>
      <c r="H157" s="154">
        <v>1.5</v>
      </c>
      <c r="I157" s="155"/>
      <c r="J157" s="156">
        <f>ROUND(I157*H157,2)</f>
        <v>0</v>
      </c>
      <c r="K157" s="152" t="s">
        <v>157</v>
      </c>
      <c r="L157" s="34"/>
      <c r="M157" s="157" t="s">
        <v>1</v>
      </c>
      <c r="N157" s="158" t="s">
        <v>38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0.22</v>
      </c>
      <c r="T157" s="160">
        <f>S157*H157</f>
        <v>0.33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158</v>
      </c>
      <c r="AT157" s="161" t="s">
        <v>153</v>
      </c>
      <c r="AU157" s="161" t="s">
        <v>82</v>
      </c>
      <c r="AY157" s="18" t="s">
        <v>150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80</v>
      </c>
      <c r="BK157" s="162">
        <f>ROUND(I157*H157,2)</f>
        <v>0</v>
      </c>
      <c r="BL157" s="18" t="s">
        <v>158</v>
      </c>
      <c r="BM157" s="161" t="s">
        <v>175</v>
      </c>
    </row>
    <row r="158" spans="1:65" s="13" customFormat="1">
      <c r="B158" s="163"/>
      <c r="D158" s="164" t="s">
        <v>160</v>
      </c>
      <c r="E158" s="165" t="s">
        <v>1</v>
      </c>
      <c r="F158" s="166" t="s">
        <v>176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160</v>
      </c>
      <c r="AU158" s="165" t="s">
        <v>82</v>
      </c>
      <c r="AV158" s="13" t="s">
        <v>80</v>
      </c>
      <c r="AW158" s="13" t="s">
        <v>30</v>
      </c>
      <c r="AX158" s="13" t="s">
        <v>73</v>
      </c>
      <c r="AY158" s="165" t="s">
        <v>150</v>
      </c>
    </row>
    <row r="159" spans="1:65" s="14" customFormat="1">
      <c r="B159" s="171"/>
      <c r="D159" s="164" t="s">
        <v>160</v>
      </c>
      <c r="E159" s="172" t="s">
        <v>1</v>
      </c>
      <c r="F159" s="173" t="s">
        <v>162</v>
      </c>
      <c r="H159" s="174">
        <v>1.5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160</v>
      </c>
      <c r="AU159" s="172" t="s">
        <v>82</v>
      </c>
      <c r="AV159" s="14" t="s">
        <v>82</v>
      </c>
      <c r="AW159" s="14" t="s">
        <v>30</v>
      </c>
      <c r="AX159" s="14" t="s">
        <v>80</v>
      </c>
      <c r="AY159" s="172" t="s">
        <v>150</v>
      </c>
    </row>
    <row r="160" spans="1:65" s="2" customFormat="1" ht="24.15" customHeight="1">
      <c r="A160" s="33"/>
      <c r="B160" s="149"/>
      <c r="C160" s="150" t="s">
        <v>80</v>
      </c>
      <c r="D160" s="150" t="s">
        <v>153</v>
      </c>
      <c r="E160" s="151" t="s">
        <v>177</v>
      </c>
      <c r="F160" s="152" t="s">
        <v>178</v>
      </c>
      <c r="G160" s="153" t="s">
        <v>179</v>
      </c>
      <c r="H160" s="154">
        <v>120</v>
      </c>
      <c r="I160" s="155"/>
      <c r="J160" s="156">
        <f>ROUND(I160*H160,2)</f>
        <v>0</v>
      </c>
      <c r="K160" s="152" t="s">
        <v>157</v>
      </c>
      <c r="L160" s="34"/>
      <c r="M160" s="157" t="s">
        <v>1</v>
      </c>
      <c r="N160" s="158" t="s">
        <v>38</v>
      </c>
      <c r="O160" s="59"/>
      <c r="P160" s="159">
        <f>O160*H160</f>
        <v>0</v>
      </c>
      <c r="Q160" s="159">
        <v>3.0000000000000001E-5</v>
      </c>
      <c r="R160" s="159">
        <f>Q160*H160</f>
        <v>3.5999999999999999E-3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82</v>
      </c>
      <c r="AY160" s="18" t="s">
        <v>150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80</v>
      </c>
      <c r="BK160" s="162">
        <f>ROUND(I160*H160,2)</f>
        <v>0</v>
      </c>
      <c r="BL160" s="18" t="s">
        <v>158</v>
      </c>
      <c r="BM160" s="161" t="s">
        <v>180</v>
      </c>
    </row>
    <row r="161" spans="1:65" s="13" customFormat="1">
      <c r="B161" s="163"/>
      <c r="D161" s="164" t="s">
        <v>160</v>
      </c>
      <c r="E161" s="165" t="s">
        <v>1</v>
      </c>
      <c r="F161" s="166" t="s">
        <v>181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160</v>
      </c>
      <c r="AU161" s="165" t="s">
        <v>82</v>
      </c>
      <c r="AV161" s="13" t="s">
        <v>80</v>
      </c>
      <c r="AW161" s="13" t="s">
        <v>30</v>
      </c>
      <c r="AX161" s="13" t="s">
        <v>73</v>
      </c>
      <c r="AY161" s="165" t="s">
        <v>150</v>
      </c>
    </row>
    <row r="162" spans="1:65" s="14" customFormat="1">
      <c r="B162" s="171"/>
      <c r="D162" s="164" t="s">
        <v>160</v>
      </c>
      <c r="E162" s="172" t="s">
        <v>1</v>
      </c>
      <c r="F162" s="173" t="s">
        <v>182</v>
      </c>
      <c r="H162" s="174">
        <v>120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160</v>
      </c>
      <c r="AU162" s="172" t="s">
        <v>82</v>
      </c>
      <c r="AV162" s="14" t="s">
        <v>82</v>
      </c>
      <c r="AW162" s="14" t="s">
        <v>30</v>
      </c>
      <c r="AX162" s="14" t="s">
        <v>80</v>
      </c>
      <c r="AY162" s="172" t="s">
        <v>150</v>
      </c>
    </row>
    <row r="163" spans="1:65" s="2" customFormat="1" ht="24.15" customHeight="1">
      <c r="A163" s="33"/>
      <c r="B163" s="149"/>
      <c r="C163" s="150" t="s">
        <v>82</v>
      </c>
      <c r="D163" s="150" t="s">
        <v>153</v>
      </c>
      <c r="E163" s="151" t="s">
        <v>183</v>
      </c>
      <c r="F163" s="152" t="s">
        <v>184</v>
      </c>
      <c r="G163" s="153" t="s">
        <v>185</v>
      </c>
      <c r="H163" s="154">
        <v>5</v>
      </c>
      <c r="I163" s="155"/>
      <c r="J163" s="156">
        <f>ROUND(I163*H163,2)</f>
        <v>0</v>
      </c>
      <c r="K163" s="152" t="s">
        <v>157</v>
      </c>
      <c r="L163" s="34"/>
      <c r="M163" s="157" t="s">
        <v>1</v>
      </c>
      <c r="N163" s="158" t="s">
        <v>38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158</v>
      </c>
      <c r="AT163" s="161" t="s">
        <v>153</v>
      </c>
      <c r="AU163" s="161" t="s">
        <v>82</v>
      </c>
      <c r="AY163" s="18" t="s">
        <v>150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80</v>
      </c>
      <c r="BK163" s="162">
        <f>ROUND(I163*H163,2)</f>
        <v>0</v>
      </c>
      <c r="BL163" s="18" t="s">
        <v>158</v>
      </c>
      <c r="BM163" s="161" t="s">
        <v>186</v>
      </c>
    </row>
    <row r="164" spans="1:65" s="13" customFormat="1">
      <c r="B164" s="163"/>
      <c r="D164" s="164" t="s">
        <v>160</v>
      </c>
      <c r="E164" s="165" t="s">
        <v>1</v>
      </c>
      <c r="F164" s="166" t="s">
        <v>187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160</v>
      </c>
      <c r="AU164" s="165" t="s">
        <v>82</v>
      </c>
      <c r="AV164" s="13" t="s">
        <v>80</v>
      </c>
      <c r="AW164" s="13" t="s">
        <v>30</v>
      </c>
      <c r="AX164" s="13" t="s">
        <v>73</v>
      </c>
      <c r="AY164" s="165" t="s">
        <v>150</v>
      </c>
    </row>
    <row r="165" spans="1:65" s="14" customFormat="1">
      <c r="B165" s="171"/>
      <c r="D165" s="164" t="s">
        <v>160</v>
      </c>
      <c r="E165" s="172" t="s">
        <v>1</v>
      </c>
      <c r="F165" s="173" t="s">
        <v>188</v>
      </c>
      <c r="H165" s="174">
        <v>5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160</v>
      </c>
      <c r="AU165" s="172" t="s">
        <v>82</v>
      </c>
      <c r="AV165" s="14" t="s">
        <v>82</v>
      </c>
      <c r="AW165" s="14" t="s">
        <v>30</v>
      </c>
      <c r="AX165" s="14" t="s">
        <v>80</v>
      </c>
      <c r="AY165" s="172" t="s">
        <v>150</v>
      </c>
    </row>
    <row r="166" spans="1:65" s="2" customFormat="1" ht="24.15" customHeight="1">
      <c r="A166" s="33"/>
      <c r="B166" s="149"/>
      <c r="C166" s="150" t="s">
        <v>189</v>
      </c>
      <c r="D166" s="150" t="s">
        <v>153</v>
      </c>
      <c r="E166" s="151" t="s">
        <v>190</v>
      </c>
      <c r="F166" s="152" t="s">
        <v>191</v>
      </c>
      <c r="G166" s="153" t="s">
        <v>192</v>
      </c>
      <c r="H166" s="154">
        <v>110.08</v>
      </c>
      <c r="I166" s="155"/>
      <c r="J166" s="156">
        <f>ROUND(I166*H166,2)</f>
        <v>0</v>
      </c>
      <c r="K166" s="152" t="s">
        <v>157</v>
      </c>
      <c r="L166" s="34"/>
      <c r="M166" s="157" t="s">
        <v>1</v>
      </c>
      <c r="N166" s="158" t="s">
        <v>38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158</v>
      </c>
      <c r="AT166" s="161" t="s">
        <v>153</v>
      </c>
      <c r="AU166" s="161" t="s">
        <v>82</v>
      </c>
      <c r="AY166" s="18" t="s">
        <v>150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80</v>
      </c>
      <c r="BK166" s="162">
        <f>ROUND(I166*H166,2)</f>
        <v>0</v>
      </c>
      <c r="BL166" s="18" t="s">
        <v>158</v>
      </c>
      <c r="BM166" s="161" t="s">
        <v>193</v>
      </c>
    </row>
    <row r="167" spans="1:65" s="13" customFormat="1">
      <c r="B167" s="163"/>
      <c r="D167" s="164" t="s">
        <v>160</v>
      </c>
      <c r="E167" s="165" t="s">
        <v>1</v>
      </c>
      <c r="F167" s="166" t="s">
        <v>194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160</v>
      </c>
      <c r="AU167" s="165" t="s">
        <v>82</v>
      </c>
      <c r="AV167" s="13" t="s">
        <v>80</v>
      </c>
      <c r="AW167" s="13" t="s">
        <v>30</v>
      </c>
      <c r="AX167" s="13" t="s">
        <v>73</v>
      </c>
      <c r="AY167" s="165" t="s">
        <v>150</v>
      </c>
    </row>
    <row r="168" spans="1:65" s="14" customFormat="1">
      <c r="B168" s="171"/>
      <c r="D168" s="164" t="s">
        <v>160</v>
      </c>
      <c r="E168" s="172" t="s">
        <v>1</v>
      </c>
      <c r="F168" s="173" t="s">
        <v>195</v>
      </c>
      <c r="H168" s="174">
        <v>110.08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160</v>
      </c>
      <c r="AU168" s="172" t="s">
        <v>82</v>
      </c>
      <c r="AV168" s="14" t="s">
        <v>82</v>
      </c>
      <c r="AW168" s="14" t="s">
        <v>30</v>
      </c>
      <c r="AX168" s="14" t="s">
        <v>80</v>
      </c>
      <c r="AY168" s="172" t="s">
        <v>150</v>
      </c>
    </row>
    <row r="169" spans="1:65" s="2" customFormat="1" ht="37.75" customHeight="1">
      <c r="A169" s="33"/>
      <c r="B169" s="149"/>
      <c r="C169" s="150" t="s">
        <v>196</v>
      </c>
      <c r="D169" s="150" t="s">
        <v>153</v>
      </c>
      <c r="E169" s="151" t="s">
        <v>197</v>
      </c>
      <c r="F169" s="152" t="s">
        <v>198</v>
      </c>
      <c r="G169" s="153" t="s">
        <v>192</v>
      </c>
      <c r="H169" s="154">
        <v>476.93299999999999</v>
      </c>
      <c r="I169" s="155"/>
      <c r="J169" s="156">
        <f>ROUND(I169*H169,2)</f>
        <v>0</v>
      </c>
      <c r="K169" s="152" t="s">
        <v>157</v>
      </c>
      <c r="L169" s="34"/>
      <c r="M169" s="157" t="s">
        <v>1</v>
      </c>
      <c r="N169" s="158" t="s">
        <v>38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158</v>
      </c>
      <c r="AT169" s="161" t="s">
        <v>153</v>
      </c>
      <c r="AU169" s="161" t="s">
        <v>82</v>
      </c>
      <c r="AY169" s="18" t="s">
        <v>150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80</v>
      </c>
      <c r="BK169" s="162">
        <f>ROUND(I169*H169,2)</f>
        <v>0</v>
      </c>
      <c r="BL169" s="18" t="s">
        <v>158</v>
      </c>
      <c r="BM169" s="161" t="s">
        <v>199</v>
      </c>
    </row>
    <row r="170" spans="1:65" s="13" customFormat="1">
      <c r="B170" s="163"/>
      <c r="D170" s="164" t="s">
        <v>160</v>
      </c>
      <c r="E170" s="165" t="s">
        <v>1</v>
      </c>
      <c r="F170" s="166" t="s">
        <v>200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160</v>
      </c>
      <c r="AU170" s="165" t="s">
        <v>82</v>
      </c>
      <c r="AV170" s="13" t="s">
        <v>80</v>
      </c>
      <c r="AW170" s="13" t="s">
        <v>30</v>
      </c>
      <c r="AX170" s="13" t="s">
        <v>73</v>
      </c>
      <c r="AY170" s="165" t="s">
        <v>150</v>
      </c>
    </row>
    <row r="171" spans="1:65" s="14" customFormat="1" ht="20">
      <c r="B171" s="171"/>
      <c r="D171" s="164" t="s">
        <v>160</v>
      </c>
      <c r="E171" s="172" t="s">
        <v>1</v>
      </c>
      <c r="F171" s="173" t="s">
        <v>201</v>
      </c>
      <c r="H171" s="174">
        <v>291.89600000000002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160</v>
      </c>
      <c r="AU171" s="172" t="s">
        <v>82</v>
      </c>
      <c r="AV171" s="14" t="s">
        <v>82</v>
      </c>
      <c r="AW171" s="14" t="s">
        <v>30</v>
      </c>
      <c r="AX171" s="14" t="s">
        <v>73</v>
      </c>
      <c r="AY171" s="172" t="s">
        <v>150</v>
      </c>
    </row>
    <row r="172" spans="1:65" s="13" customFormat="1">
      <c r="B172" s="163"/>
      <c r="D172" s="164" t="s">
        <v>160</v>
      </c>
      <c r="E172" s="165" t="s">
        <v>1</v>
      </c>
      <c r="F172" s="166" t="s">
        <v>202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160</v>
      </c>
      <c r="AU172" s="165" t="s">
        <v>82</v>
      </c>
      <c r="AV172" s="13" t="s">
        <v>80</v>
      </c>
      <c r="AW172" s="13" t="s">
        <v>30</v>
      </c>
      <c r="AX172" s="13" t="s">
        <v>73</v>
      </c>
      <c r="AY172" s="165" t="s">
        <v>150</v>
      </c>
    </row>
    <row r="173" spans="1:65" s="14" customFormat="1">
      <c r="B173" s="171"/>
      <c r="D173" s="164" t="s">
        <v>160</v>
      </c>
      <c r="E173" s="172" t="s">
        <v>1</v>
      </c>
      <c r="F173" s="173" t="s">
        <v>203</v>
      </c>
      <c r="H173" s="174">
        <v>79.233000000000004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160</v>
      </c>
      <c r="AU173" s="172" t="s">
        <v>82</v>
      </c>
      <c r="AV173" s="14" t="s">
        <v>82</v>
      </c>
      <c r="AW173" s="14" t="s">
        <v>30</v>
      </c>
      <c r="AX173" s="14" t="s">
        <v>73</v>
      </c>
      <c r="AY173" s="172" t="s">
        <v>150</v>
      </c>
    </row>
    <row r="174" spans="1:65" s="15" customFormat="1">
      <c r="B174" s="179"/>
      <c r="D174" s="164" t="s">
        <v>160</v>
      </c>
      <c r="E174" s="180" t="s">
        <v>1</v>
      </c>
      <c r="F174" s="181" t="s">
        <v>204</v>
      </c>
      <c r="H174" s="182">
        <v>371.12900000000002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160</v>
      </c>
      <c r="AU174" s="180" t="s">
        <v>82</v>
      </c>
      <c r="AV174" s="15" t="s">
        <v>196</v>
      </c>
      <c r="AW174" s="15" t="s">
        <v>30</v>
      </c>
      <c r="AX174" s="15" t="s">
        <v>73</v>
      </c>
      <c r="AY174" s="180" t="s">
        <v>150</v>
      </c>
    </row>
    <row r="175" spans="1:65" s="13" customFormat="1">
      <c r="B175" s="163"/>
      <c r="D175" s="164" t="s">
        <v>160</v>
      </c>
      <c r="E175" s="165" t="s">
        <v>1</v>
      </c>
      <c r="F175" s="166" t="s">
        <v>205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160</v>
      </c>
      <c r="AU175" s="165" t="s">
        <v>82</v>
      </c>
      <c r="AV175" s="13" t="s">
        <v>80</v>
      </c>
      <c r="AW175" s="13" t="s">
        <v>30</v>
      </c>
      <c r="AX175" s="13" t="s">
        <v>73</v>
      </c>
      <c r="AY175" s="165" t="s">
        <v>150</v>
      </c>
    </row>
    <row r="176" spans="1:65" s="14" customFormat="1">
      <c r="B176" s="171"/>
      <c r="D176" s="164" t="s">
        <v>160</v>
      </c>
      <c r="E176" s="172" t="s">
        <v>1</v>
      </c>
      <c r="F176" s="173" t="s">
        <v>206</v>
      </c>
      <c r="H176" s="174">
        <v>6.2140000000000004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160</v>
      </c>
      <c r="AU176" s="172" t="s">
        <v>82</v>
      </c>
      <c r="AV176" s="14" t="s">
        <v>82</v>
      </c>
      <c r="AW176" s="14" t="s">
        <v>30</v>
      </c>
      <c r="AX176" s="14" t="s">
        <v>73</v>
      </c>
      <c r="AY176" s="172" t="s">
        <v>150</v>
      </c>
    </row>
    <row r="177" spans="1:65" s="13" customFormat="1">
      <c r="B177" s="163"/>
      <c r="D177" s="164" t="s">
        <v>160</v>
      </c>
      <c r="E177" s="165" t="s">
        <v>1</v>
      </c>
      <c r="F177" s="166" t="s">
        <v>207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160</v>
      </c>
      <c r="AU177" s="165" t="s">
        <v>82</v>
      </c>
      <c r="AV177" s="13" t="s">
        <v>80</v>
      </c>
      <c r="AW177" s="13" t="s">
        <v>30</v>
      </c>
      <c r="AX177" s="13" t="s">
        <v>73</v>
      </c>
      <c r="AY177" s="165" t="s">
        <v>150</v>
      </c>
    </row>
    <row r="178" spans="1:65" s="14" customFormat="1">
      <c r="B178" s="171"/>
      <c r="D178" s="164" t="s">
        <v>160</v>
      </c>
      <c r="E178" s="172" t="s">
        <v>1</v>
      </c>
      <c r="F178" s="173" t="s">
        <v>208</v>
      </c>
      <c r="H178" s="174">
        <v>-10.41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160</v>
      </c>
      <c r="AU178" s="172" t="s">
        <v>82</v>
      </c>
      <c r="AV178" s="14" t="s">
        <v>82</v>
      </c>
      <c r="AW178" s="14" t="s">
        <v>30</v>
      </c>
      <c r="AX178" s="14" t="s">
        <v>73</v>
      </c>
      <c r="AY178" s="172" t="s">
        <v>150</v>
      </c>
    </row>
    <row r="179" spans="1:65" s="13" customFormat="1">
      <c r="B179" s="163"/>
      <c r="D179" s="164" t="s">
        <v>160</v>
      </c>
      <c r="E179" s="165" t="s">
        <v>1</v>
      </c>
      <c r="F179" s="166" t="s">
        <v>209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160</v>
      </c>
      <c r="AU179" s="165" t="s">
        <v>82</v>
      </c>
      <c r="AV179" s="13" t="s">
        <v>80</v>
      </c>
      <c r="AW179" s="13" t="s">
        <v>30</v>
      </c>
      <c r="AX179" s="13" t="s">
        <v>73</v>
      </c>
      <c r="AY179" s="165" t="s">
        <v>150</v>
      </c>
    </row>
    <row r="180" spans="1:65" s="14" customFormat="1">
      <c r="B180" s="171"/>
      <c r="D180" s="164" t="s">
        <v>160</v>
      </c>
      <c r="E180" s="172" t="s">
        <v>1</v>
      </c>
      <c r="F180" s="173">
        <v>110</v>
      </c>
      <c r="H180" s="174">
        <v>110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160</v>
      </c>
      <c r="AU180" s="172" t="s">
        <v>82</v>
      </c>
      <c r="AV180" s="14" t="s">
        <v>82</v>
      </c>
      <c r="AW180" s="14" t="s">
        <v>30</v>
      </c>
      <c r="AX180" s="14" t="s">
        <v>73</v>
      </c>
      <c r="AY180" s="172" t="s">
        <v>150</v>
      </c>
    </row>
    <row r="181" spans="1:65" s="16" customFormat="1">
      <c r="B181" s="187"/>
      <c r="D181" s="164" t="s">
        <v>160</v>
      </c>
      <c r="E181" s="188" t="s">
        <v>1</v>
      </c>
      <c r="F181" s="189" t="s">
        <v>211</v>
      </c>
      <c r="H181" s="190">
        <v>476.93299999999999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8" t="s">
        <v>160</v>
      </c>
      <c r="AU181" s="188" t="s">
        <v>82</v>
      </c>
      <c r="AV181" s="16" t="s">
        <v>158</v>
      </c>
      <c r="AW181" s="16" t="s">
        <v>30</v>
      </c>
      <c r="AX181" s="16" t="s">
        <v>80</v>
      </c>
      <c r="AY181" s="188" t="s">
        <v>150</v>
      </c>
    </row>
    <row r="182" spans="1:65" s="2" customFormat="1" ht="33" customHeight="1">
      <c r="A182" s="33"/>
      <c r="B182" s="149"/>
      <c r="C182" s="150" t="s">
        <v>212</v>
      </c>
      <c r="D182" s="150" t="s">
        <v>153</v>
      </c>
      <c r="E182" s="151" t="s">
        <v>213</v>
      </c>
      <c r="F182" s="152" t="s">
        <v>214</v>
      </c>
      <c r="G182" s="153" t="s">
        <v>192</v>
      </c>
      <c r="H182" s="154">
        <v>366.93299999999999</v>
      </c>
      <c r="I182" s="155"/>
      <c r="J182" s="156">
        <f>ROUND(I182*H182,2)</f>
        <v>0</v>
      </c>
      <c r="K182" s="152" t="s">
        <v>157</v>
      </c>
      <c r="L182" s="34"/>
      <c r="M182" s="157" t="s">
        <v>1</v>
      </c>
      <c r="N182" s="158" t="s">
        <v>38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158</v>
      </c>
      <c r="AT182" s="161" t="s">
        <v>153</v>
      </c>
      <c r="AU182" s="161" t="s">
        <v>82</v>
      </c>
      <c r="AY182" s="18" t="s">
        <v>150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80</v>
      </c>
      <c r="BK182" s="162">
        <f>ROUND(I182*H182,2)</f>
        <v>0</v>
      </c>
      <c r="BL182" s="18" t="s">
        <v>158</v>
      </c>
      <c r="BM182" s="161" t="s">
        <v>215</v>
      </c>
    </row>
    <row r="183" spans="1:65" s="2" customFormat="1" ht="37.75" customHeight="1">
      <c r="A183" s="33"/>
      <c r="B183" s="149"/>
      <c r="C183" s="150" t="s">
        <v>158</v>
      </c>
      <c r="D183" s="150" t="s">
        <v>153</v>
      </c>
      <c r="E183" s="151" t="s">
        <v>216</v>
      </c>
      <c r="F183" s="152" t="s">
        <v>217</v>
      </c>
      <c r="G183" s="153" t="s">
        <v>192</v>
      </c>
      <c r="H183" s="154">
        <v>366.93299999999999</v>
      </c>
      <c r="I183" s="155"/>
      <c r="J183" s="156">
        <f>ROUND(I183*H183,2)</f>
        <v>0</v>
      </c>
      <c r="K183" s="152" t="s">
        <v>157</v>
      </c>
      <c r="L183" s="34"/>
      <c r="M183" s="157" t="s">
        <v>1</v>
      </c>
      <c r="N183" s="158" t="s">
        <v>38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158</v>
      </c>
      <c r="AT183" s="161" t="s">
        <v>153</v>
      </c>
      <c r="AU183" s="161" t="s">
        <v>82</v>
      </c>
      <c r="AY183" s="18" t="s">
        <v>150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80</v>
      </c>
      <c r="BK183" s="162">
        <f>ROUND(I183*H183,2)</f>
        <v>0</v>
      </c>
      <c r="BL183" s="18" t="s">
        <v>158</v>
      </c>
      <c r="BM183" s="161" t="s">
        <v>218</v>
      </c>
    </row>
    <row r="184" spans="1:65" s="13" customFormat="1">
      <c r="B184" s="163"/>
      <c r="D184" s="164" t="s">
        <v>160</v>
      </c>
      <c r="E184" s="165" t="s">
        <v>1</v>
      </c>
      <c r="F184" s="166" t="s">
        <v>219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160</v>
      </c>
      <c r="AU184" s="165" t="s">
        <v>82</v>
      </c>
      <c r="AV184" s="13" t="s">
        <v>80</v>
      </c>
      <c r="AW184" s="13" t="s">
        <v>30</v>
      </c>
      <c r="AX184" s="13" t="s">
        <v>73</v>
      </c>
      <c r="AY184" s="165" t="s">
        <v>150</v>
      </c>
    </row>
    <row r="185" spans="1:65" s="14" customFormat="1">
      <c r="B185" s="171"/>
      <c r="D185" s="164" t="s">
        <v>160</v>
      </c>
      <c r="E185" s="172" t="s">
        <v>1</v>
      </c>
      <c r="F185" s="173" t="s">
        <v>220</v>
      </c>
      <c r="H185" s="174">
        <v>366.93299999999999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160</v>
      </c>
      <c r="AU185" s="172" t="s">
        <v>82</v>
      </c>
      <c r="AV185" s="14" t="s">
        <v>82</v>
      </c>
      <c r="AW185" s="14" t="s">
        <v>30</v>
      </c>
      <c r="AX185" s="14" t="s">
        <v>73</v>
      </c>
      <c r="AY185" s="172" t="s">
        <v>150</v>
      </c>
    </row>
    <row r="186" spans="1:65" s="13" customFormat="1">
      <c r="B186" s="163"/>
      <c r="D186" s="164" t="s">
        <v>160</v>
      </c>
      <c r="E186" s="165" t="s">
        <v>1</v>
      </c>
      <c r="F186" s="166" t="s">
        <v>221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160</v>
      </c>
      <c r="AU186" s="165" t="s">
        <v>82</v>
      </c>
      <c r="AV186" s="13" t="s">
        <v>80</v>
      </c>
      <c r="AW186" s="13" t="s">
        <v>30</v>
      </c>
      <c r="AX186" s="13" t="s">
        <v>73</v>
      </c>
      <c r="AY186" s="165" t="s">
        <v>150</v>
      </c>
    </row>
    <row r="187" spans="1:65" s="14" customFormat="1">
      <c r="B187" s="171"/>
      <c r="D187" s="164" t="s">
        <v>160</v>
      </c>
      <c r="E187" s="172" t="s">
        <v>1</v>
      </c>
      <c r="F187" s="173" t="s">
        <v>222</v>
      </c>
      <c r="H187" s="174">
        <v>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160</v>
      </c>
      <c r="AU187" s="172" t="s">
        <v>82</v>
      </c>
      <c r="AV187" s="14" t="s">
        <v>82</v>
      </c>
      <c r="AW187" s="14" t="s">
        <v>30</v>
      </c>
      <c r="AX187" s="14" t="s">
        <v>73</v>
      </c>
      <c r="AY187" s="172" t="s">
        <v>150</v>
      </c>
    </row>
    <row r="188" spans="1:65" s="16" customFormat="1">
      <c r="B188" s="187"/>
      <c r="D188" s="164" t="s">
        <v>160</v>
      </c>
      <c r="E188" s="188" t="s">
        <v>1</v>
      </c>
      <c r="F188" s="189" t="s">
        <v>211</v>
      </c>
      <c r="H188" s="190">
        <v>366.93299999999999</v>
      </c>
      <c r="I188" s="191"/>
      <c r="L188" s="187"/>
      <c r="M188" s="192"/>
      <c r="N188" s="193"/>
      <c r="O188" s="193"/>
      <c r="P188" s="193"/>
      <c r="Q188" s="193"/>
      <c r="R188" s="193"/>
      <c r="S188" s="193"/>
      <c r="T188" s="194"/>
      <c r="AT188" s="188" t="s">
        <v>160</v>
      </c>
      <c r="AU188" s="188" t="s">
        <v>82</v>
      </c>
      <c r="AV188" s="16" t="s">
        <v>158</v>
      </c>
      <c r="AW188" s="16" t="s">
        <v>30</v>
      </c>
      <c r="AX188" s="16" t="s">
        <v>80</v>
      </c>
      <c r="AY188" s="188" t="s">
        <v>150</v>
      </c>
    </row>
    <row r="189" spans="1:65" s="2" customFormat="1" ht="37.75" customHeight="1">
      <c r="A189" s="33"/>
      <c r="B189" s="149"/>
      <c r="C189" s="150" t="s">
        <v>188</v>
      </c>
      <c r="D189" s="150" t="s">
        <v>153</v>
      </c>
      <c r="E189" s="151" t="s">
        <v>223</v>
      </c>
      <c r="F189" s="152" t="s">
        <v>224</v>
      </c>
      <c r="G189" s="153" t="s">
        <v>192</v>
      </c>
      <c r="H189" s="154">
        <v>1467.732</v>
      </c>
      <c r="I189" s="155"/>
      <c r="J189" s="156">
        <f>ROUND(I189*H189,2)</f>
        <v>0</v>
      </c>
      <c r="K189" s="152" t="s">
        <v>157</v>
      </c>
      <c r="L189" s="34"/>
      <c r="M189" s="157" t="s">
        <v>1</v>
      </c>
      <c r="N189" s="158" t="s">
        <v>38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158</v>
      </c>
      <c r="AT189" s="161" t="s">
        <v>153</v>
      </c>
      <c r="AU189" s="161" t="s">
        <v>82</v>
      </c>
      <c r="AY189" s="18" t="s">
        <v>150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80</v>
      </c>
      <c r="BK189" s="162">
        <f>ROUND(I189*H189,2)</f>
        <v>0</v>
      </c>
      <c r="BL189" s="18" t="s">
        <v>158</v>
      </c>
      <c r="BM189" s="161" t="s">
        <v>225</v>
      </c>
    </row>
    <row r="190" spans="1:65" s="13" customFormat="1">
      <c r="B190" s="163"/>
      <c r="D190" s="164" t="s">
        <v>160</v>
      </c>
      <c r="E190" s="165" t="s">
        <v>1</v>
      </c>
      <c r="F190" s="166" t="s">
        <v>226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160</v>
      </c>
      <c r="AU190" s="165" t="s">
        <v>82</v>
      </c>
      <c r="AV190" s="13" t="s">
        <v>80</v>
      </c>
      <c r="AW190" s="13" t="s">
        <v>30</v>
      </c>
      <c r="AX190" s="13" t="s">
        <v>73</v>
      </c>
      <c r="AY190" s="165" t="s">
        <v>150</v>
      </c>
    </row>
    <row r="191" spans="1:65" s="14" customFormat="1">
      <c r="B191" s="171"/>
      <c r="D191" s="164" t="s">
        <v>160</v>
      </c>
      <c r="E191" s="172" t="s">
        <v>1</v>
      </c>
      <c r="F191" s="173" t="s">
        <v>227</v>
      </c>
      <c r="H191" s="174">
        <v>1467.732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160</v>
      </c>
      <c r="AU191" s="172" t="s">
        <v>82</v>
      </c>
      <c r="AV191" s="14" t="s">
        <v>82</v>
      </c>
      <c r="AW191" s="14" t="s">
        <v>30</v>
      </c>
      <c r="AX191" s="14" t="s">
        <v>80</v>
      </c>
      <c r="AY191" s="172" t="s">
        <v>150</v>
      </c>
    </row>
    <row r="192" spans="1:65" s="2" customFormat="1" ht="37.75" customHeight="1">
      <c r="A192" s="33"/>
      <c r="B192" s="149"/>
      <c r="C192" s="150" t="s">
        <v>228</v>
      </c>
      <c r="D192" s="150" t="s">
        <v>153</v>
      </c>
      <c r="E192" s="151" t="s">
        <v>229</v>
      </c>
      <c r="F192" s="152" t="s">
        <v>230</v>
      </c>
      <c r="G192" s="153" t="s">
        <v>192</v>
      </c>
      <c r="H192" s="154">
        <v>507.726</v>
      </c>
      <c r="I192" s="155"/>
      <c r="J192" s="156">
        <f>ROUND(I192*H192,2)</f>
        <v>0</v>
      </c>
      <c r="K192" s="152" t="s">
        <v>157</v>
      </c>
      <c r="L192" s="34"/>
      <c r="M192" s="157" t="s">
        <v>1</v>
      </c>
      <c r="N192" s="158" t="s">
        <v>38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158</v>
      </c>
      <c r="AT192" s="161" t="s">
        <v>153</v>
      </c>
      <c r="AU192" s="161" t="s">
        <v>82</v>
      </c>
      <c r="AY192" s="18" t="s">
        <v>150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80</v>
      </c>
      <c r="BK192" s="162">
        <f>ROUND(I192*H192,2)</f>
        <v>0</v>
      </c>
      <c r="BL192" s="18" t="s">
        <v>158</v>
      </c>
      <c r="BM192" s="161" t="s">
        <v>231</v>
      </c>
    </row>
    <row r="193" spans="1:65" s="13" customFormat="1">
      <c r="B193" s="163"/>
      <c r="D193" s="164" t="s">
        <v>160</v>
      </c>
      <c r="E193" s="165" t="s">
        <v>1</v>
      </c>
      <c r="F193" s="166" t="s">
        <v>232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160</v>
      </c>
      <c r="AU193" s="165" t="s">
        <v>82</v>
      </c>
      <c r="AV193" s="13" t="s">
        <v>80</v>
      </c>
      <c r="AW193" s="13" t="s">
        <v>30</v>
      </c>
      <c r="AX193" s="13" t="s">
        <v>73</v>
      </c>
      <c r="AY193" s="165" t="s">
        <v>150</v>
      </c>
    </row>
    <row r="194" spans="1:65" s="14" customFormat="1">
      <c r="B194" s="171"/>
      <c r="D194" s="164" t="s">
        <v>160</v>
      </c>
      <c r="E194" s="172" t="s">
        <v>1</v>
      </c>
      <c r="F194" s="173" t="s">
        <v>233</v>
      </c>
      <c r="H194" s="174">
        <v>226.14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160</v>
      </c>
      <c r="AU194" s="172" t="s">
        <v>82</v>
      </c>
      <c r="AV194" s="14" t="s">
        <v>82</v>
      </c>
      <c r="AW194" s="14" t="s">
        <v>30</v>
      </c>
      <c r="AX194" s="14" t="s">
        <v>73</v>
      </c>
      <c r="AY194" s="172" t="s">
        <v>150</v>
      </c>
    </row>
    <row r="195" spans="1:65" s="13" customFormat="1">
      <c r="B195" s="163"/>
      <c r="D195" s="164" t="s">
        <v>160</v>
      </c>
      <c r="E195" s="165" t="s">
        <v>1</v>
      </c>
      <c r="F195" s="166" t="s">
        <v>234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160</v>
      </c>
      <c r="AU195" s="165" t="s">
        <v>82</v>
      </c>
      <c r="AV195" s="13" t="s">
        <v>80</v>
      </c>
      <c r="AW195" s="13" t="s">
        <v>30</v>
      </c>
      <c r="AX195" s="13" t="s">
        <v>73</v>
      </c>
      <c r="AY195" s="165" t="s">
        <v>150</v>
      </c>
    </row>
    <row r="196" spans="1:65" s="14" customFormat="1">
      <c r="B196" s="171"/>
      <c r="D196" s="164" t="s">
        <v>160</v>
      </c>
      <c r="E196" s="172" t="s">
        <v>1</v>
      </c>
      <c r="F196" s="173" t="s">
        <v>235</v>
      </c>
      <c r="H196" s="174">
        <v>140.79300000000001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160</v>
      </c>
      <c r="AU196" s="172" t="s">
        <v>82</v>
      </c>
      <c r="AV196" s="14" t="s">
        <v>82</v>
      </c>
      <c r="AW196" s="14" t="s">
        <v>30</v>
      </c>
      <c r="AX196" s="14" t="s">
        <v>73</v>
      </c>
      <c r="AY196" s="172" t="s">
        <v>150</v>
      </c>
    </row>
    <row r="197" spans="1:65" s="13" customFormat="1">
      <c r="B197" s="163"/>
      <c r="D197" s="164" t="s">
        <v>160</v>
      </c>
      <c r="E197" s="165" t="s">
        <v>1</v>
      </c>
      <c r="F197" s="166" t="s">
        <v>236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160</v>
      </c>
      <c r="AU197" s="165" t="s">
        <v>82</v>
      </c>
      <c r="AV197" s="13" t="s">
        <v>80</v>
      </c>
      <c r="AW197" s="13" t="s">
        <v>30</v>
      </c>
      <c r="AX197" s="13" t="s">
        <v>73</v>
      </c>
      <c r="AY197" s="165" t="s">
        <v>150</v>
      </c>
    </row>
    <row r="198" spans="1:65" s="14" customFormat="1">
      <c r="B198" s="171"/>
      <c r="D198" s="164" t="s">
        <v>160</v>
      </c>
      <c r="E198" s="172" t="s">
        <v>1</v>
      </c>
      <c r="F198" s="173" t="s">
        <v>235</v>
      </c>
      <c r="H198" s="174">
        <v>140.79300000000001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160</v>
      </c>
      <c r="AU198" s="172" t="s">
        <v>82</v>
      </c>
      <c r="AV198" s="14" t="s">
        <v>82</v>
      </c>
      <c r="AW198" s="14" t="s">
        <v>30</v>
      </c>
      <c r="AX198" s="14" t="s">
        <v>73</v>
      </c>
      <c r="AY198" s="172" t="s">
        <v>150</v>
      </c>
    </row>
    <row r="199" spans="1:65" s="16" customFormat="1">
      <c r="B199" s="187"/>
      <c r="D199" s="164" t="s">
        <v>160</v>
      </c>
      <c r="E199" s="188" t="s">
        <v>1</v>
      </c>
      <c r="F199" s="189" t="s">
        <v>211</v>
      </c>
      <c r="H199" s="190">
        <v>507.726</v>
      </c>
      <c r="I199" s="191"/>
      <c r="L199" s="187"/>
      <c r="M199" s="192"/>
      <c r="N199" s="193"/>
      <c r="O199" s="193"/>
      <c r="P199" s="193"/>
      <c r="Q199" s="193"/>
      <c r="R199" s="193"/>
      <c r="S199" s="193"/>
      <c r="T199" s="194"/>
      <c r="AT199" s="188" t="s">
        <v>160</v>
      </c>
      <c r="AU199" s="188" t="s">
        <v>82</v>
      </c>
      <c r="AV199" s="16" t="s">
        <v>158</v>
      </c>
      <c r="AW199" s="16" t="s">
        <v>30</v>
      </c>
      <c r="AX199" s="16" t="s">
        <v>80</v>
      </c>
      <c r="AY199" s="188" t="s">
        <v>150</v>
      </c>
    </row>
    <row r="200" spans="1:65" s="2" customFormat="1" ht="24.15" customHeight="1">
      <c r="A200" s="33"/>
      <c r="B200" s="149"/>
      <c r="C200" s="150" t="s">
        <v>237</v>
      </c>
      <c r="D200" s="150" t="s">
        <v>153</v>
      </c>
      <c r="E200" s="151" t="s">
        <v>238</v>
      </c>
      <c r="F200" s="152" t="s">
        <v>239</v>
      </c>
      <c r="G200" s="153" t="s">
        <v>192</v>
      </c>
      <c r="H200" s="154">
        <v>140.79300000000001</v>
      </c>
      <c r="I200" s="155"/>
      <c r="J200" s="156">
        <f>ROUND(I200*H200,2)</f>
        <v>0</v>
      </c>
      <c r="K200" s="152" t="s">
        <v>157</v>
      </c>
      <c r="L200" s="34"/>
      <c r="M200" s="157" t="s">
        <v>1</v>
      </c>
      <c r="N200" s="158" t="s">
        <v>38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158</v>
      </c>
      <c r="AT200" s="161" t="s">
        <v>153</v>
      </c>
      <c r="AU200" s="161" t="s">
        <v>82</v>
      </c>
      <c r="AY200" s="18" t="s">
        <v>150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80</v>
      </c>
      <c r="BK200" s="162">
        <f>ROUND(I200*H200,2)</f>
        <v>0</v>
      </c>
      <c r="BL200" s="18" t="s">
        <v>158</v>
      </c>
      <c r="BM200" s="161" t="s">
        <v>240</v>
      </c>
    </row>
    <row r="201" spans="1:65" s="13" customFormat="1">
      <c r="B201" s="163"/>
      <c r="D201" s="164" t="s">
        <v>160</v>
      </c>
      <c r="E201" s="165" t="s">
        <v>1</v>
      </c>
      <c r="F201" s="166" t="s">
        <v>241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160</v>
      </c>
      <c r="AU201" s="165" t="s">
        <v>82</v>
      </c>
      <c r="AV201" s="13" t="s">
        <v>80</v>
      </c>
      <c r="AW201" s="13" t="s">
        <v>30</v>
      </c>
      <c r="AX201" s="13" t="s">
        <v>73</v>
      </c>
      <c r="AY201" s="165" t="s">
        <v>150</v>
      </c>
    </row>
    <row r="202" spans="1:65" s="14" customFormat="1">
      <c r="B202" s="171"/>
      <c r="D202" s="164" t="s">
        <v>160</v>
      </c>
      <c r="E202" s="172" t="s">
        <v>1</v>
      </c>
      <c r="F202" s="173" t="s">
        <v>235</v>
      </c>
      <c r="H202" s="174">
        <v>140.79300000000001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160</v>
      </c>
      <c r="AU202" s="172" t="s">
        <v>82</v>
      </c>
      <c r="AV202" s="14" t="s">
        <v>82</v>
      </c>
      <c r="AW202" s="14" t="s">
        <v>30</v>
      </c>
      <c r="AX202" s="14" t="s">
        <v>80</v>
      </c>
      <c r="AY202" s="172" t="s">
        <v>150</v>
      </c>
    </row>
    <row r="203" spans="1:65" s="2" customFormat="1" ht="33" customHeight="1">
      <c r="A203" s="33"/>
      <c r="B203" s="149"/>
      <c r="C203" s="150" t="s">
        <v>242</v>
      </c>
      <c r="D203" s="150" t="s">
        <v>153</v>
      </c>
      <c r="E203" s="151" t="s">
        <v>243</v>
      </c>
      <c r="F203" s="152" t="s">
        <v>244</v>
      </c>
      <c r="G203" s="153" t="s">
        <v>245</v>
      </c>
      <c r="H203" s="154">
        <v>407.05200000000002</v>
      </c>
      <c r="I203" s="155"/>
      <c r="J203" s="156">
        <f>ROUND(I203*H203,2)</f>
        <v>0</v>
      </c>
      <c r="K203" s="152" t="s">
        <v>157</v>
      </c>
      <c r="L203" s="34"/>
      <c r="M203" s="157" t="s">
        <v>1</v>
      </c>
      <c r="N203" s="158" t="s">
        <v>38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158</v>
      </c>
      <c r="AT203" s="161" t="s">
        <v>153</v>
      </c>
      <c r="AU203" s="161" t="s">
        <v>82</v>
      </c>
      <c r="AY203" s="18" t="s">
        <v>150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80</v>
      </c>
      <c r="BK203" s="162">
        <f>ROUND(I203*H203,2)</f>
        <v>0</v>
      </c>
      <c r="BL203" s="18" t="s">
        <v>158</v>
      </c>
      <c r="BM203" s="161" t="s">
        <v>246</v>
      </c>
    </row>
    <row r="204" spans="1:65" s="14" customFormat="1">
      <c r="B204" s="171"/>
      <c r="D204" s="164" t="s">
        <v>160</v>
      </c>
      <c r="E204" s="172" t="s">
        <v>1</v>
      </c>
      <c r="F204" s="173" t="s">
        <v>247</v>
      </c>
      <c r="H204" s="174">
        <v>407.05200000000002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160</v>
      </c>
      <c r="AU204" s="172" t="s">
        <v>82</v>
      </c>
      <c r="AV204" s="14" t="s">
        <v>82</v>
      </c>
      <c r="AW204" s="14" t="s">
        <v>30</v>
      </c>
      <c r="AX204" s="14" t="s">
        <v>80</v>
      </c>
      <c r="AY204" s="172" t="s">
        <v>150</v>
      </c>
    </row>
    <row r="205" spans="1:65" s="2" customFormat="1" ht="16.5" customHeight="1">
      <c r="A205" s="33"/>
      <c r="B205" s="149"/>
      <c r="C205" s="150" t="s">
        <v>248</v>
      </c>
      <c r="D205" s="150" t="s">
        <v>153</v>
      </c>
      <c r="E205" s="151" t="s">
        <v>249</v>
      </c>
      <c r="F205" s="152" t="s">
        <v>250</v>
      </c>
      <c r="G205" s="153" t="s">
        <v>192</v>
      </c>
      <c r="H205" s="154">
        <v>140.79300000000001</v>
      </c>
      <c r="I205" s="155"/>
      <c r="J205" s="156">
        <f>ROUND(I205*H205,2)</f>
        <v>0</v>
      </c>
      <c r="K205" s="152" t="s">
        <v>157</v>
      </c>
      <c r="L205" s="34"/>
      <c r="M205" s="157" t="s">
        <v>1</v>
      </c>
      <c r="N205" s="158" t="s">
        <v>38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158</v>
      </c>
      <c r="AT205" s="161" t="s">
        <v>153</v>
      </c>
      <c r="AU205" s="161" t="s">
        <v>82</v>
      </c>
      <c r="AY205" s="18" t="s">
        <v>150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80</v>
      </c>
      <c r="BK205" s="162">
        <f>ROUND(I205*H205,2)</f>
        <v>0</v>
      </c>
      <c r="BL205" s="18" t="s">
        <v>158</v>
      </c>
      <c r="BM205" s="161" t="s">
        <v>251</v>
      </c>
    </row>
    <row r="206" spans="1:65" s="13" customFormat="1">
      <c r="B206" s="163"/>
      <c r="D206" s="164" t="s">
        <v>160</v>
      </c>
      <c r="E206" s="165" t="s">
        <v>1</v>
      </c>
      <c r="F206" s="166" t="s">
        <v>252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160</v>
      </c>
      <c r="AU206" s="165" t="s">
        <v>82</v>
      </c>
      <c r="AV206" s="13" t="s">
        <v>80</v>
      </c>
      <c r="AW206" s="13" t="s">
        <v>30</v>
      </c>
      <c r="AX206" s="13" t="s">
        <v>73</v>
      </c>
      <c r="AY206" s="165" t="s">
        <v>150</v>
      </c>
    </row>
    <row r="207" spans="1:65" s="14" customFormat="1">
      <c r="B207" s="171"/>
      <c r="D207" s="164" t="s">
        <v>160</v>
      </c>
      <c r="E207" s="172" t="s">
        <v>1</v>
      </c>
      <c r="F207" s="173" t="s">
        <v>235</v>
      </c>
      <c r="H207" s="174">
        <v>140.79300000000001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160</v>
      </c>
      <c r="AU207" s="172" t="s">
        <v>82</v>
      </c>
      <c r="AV207" s="14" t="s">
        <v>82</v>
      </c>
      <c r="AW207" s="14" t="s">
        <v>30</v>
      </c>
      <c r="AX207" s="14" t="s">
        <v>80</v>
      </c>
      <c r="AY207" s="172" t="s">
        <v>150</v>
      </c>
    </row>
    <row r="208" spans="1:65" s="2" customFormat="1" ht="24.15" customHeight="1">
      <c r="A208" s="33"/>
      <c r="B208" s="149"/>
      <c r="C208" s="150" t="s">
        <v>253</v>
      </c>
      <c r="D208" s="150" t="s">
        <v>153</v>
      </c>
      <c r="E208" s="151" t="s">
        <v>254</v>
      </c>
      <c r="F208" s="152" t="s">
        <v>255</v>
      </c>
      <c r="G208" s="153" t="s">
        <v>192</v>
      </c>
      <c r="H208" s="154">
        <v>426.84800000000001</v>
      </c>
      <c r="I208" s="155"/>
      <c r="J208" s="156">
        <f>ROUND(I208*H208,2)</f>
        <v>0</v>
      </c>
      <c r="K208" s="152" t="s">
        <v>157</v>
      </c>
      <c r="L208" s="34"/>
      <c r="M208" s="157" t="s">
        <v>1</v>
      </c>
      <c r="N208" s="158" t="s">
        <v>38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158</v>
      </c>
      <c r="AT208" s="161" t="s">
        <v>153</v>
      </c>
      <c r="AU208" s="161" t="s">
        <v>82</v>
      </c>
      <c r="AY208" s="18" t="s">
        <v>150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80</v>
      </c>
      <c r="BK208" s="162">
        <f>ROUND(I208*H208,2)</f>
        <v>0</v>
      </c>
      <c r="BL208" s="18" t="s">
        <v>158</v>
      </c>
      <c r="BM208" s="161" t="s">
        <v>256</v>
      </c>
    </row>
    <row r="209" spans="2:51" s="13" customFormat="1">
      <c r="B209" s="163"/>
      <c r="D209" s="164" t="s">
        <v>160</v>
      </c>
      <c r="E209" s="165" t="s">
        <v>1</v>
      </c>
      <c r="F209" s="166" t="s">
        <v>257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160</v>
      </c>
      <c r="AU209" s="165" t="s">
        <v>82</v>
      </c>
      <c r="AV209" s="13" t="s">
        <v>80</v>
      </c>
      <c r="AW209" s="13" t="s">
        <v>30</v>
      </c>
      <c r="AX209" s="13" t="s">
        <v>73</v>
      </c>
      <c r="AY209" s="165" t="s">
        <v>150</v>
      </c>
    </row>
    <row r="210" spans="2:51" s="14" customFormat="1" ht="20">
      <c r="B210" s="171"/>
      <c r="D210" s="164" t="s">
        <v>160</v>
      </c>
      <c r="E210" s="172" t="s">
        <v>1</v>
      </c>
      <c r="F210" s="173" t="s">
        <v>201</v>
      </c>
      <c r="H210" s="174">
        <v>291.89600000000002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160</v>
      </c>
      <c r="AU210" s="172" t="s">
        <v>82</v>
      </c>
      <c r="AV210" s="14" t="s">
        <v>82</v>
      </c>
      <c r="AW210" s="14" t="s">
        <v>30</v>
      </c>
      <c r="AX210" s="14" t="s">
        <v>73</v>
      </c>
      <c r="AY210" s="172" t="s">
        <v>150</v>
      </c>
    </row>
    <row r="211" spans="2:51" s="14" customFormat="1">
      <c r="B211" s="171"/>
      <c r="D211" s="164" t="s">
        <v>160</v>
      </c>
      <c r="E211" s="172" t="s">
        <v>1</v>
      </c>
      <c r="F211" s="173" t="s">
        <v>203</v>
      </c>
      <c r="H211" s="174">
        <v>79.233000000000004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160</v>
      </c>
      <c r="AU211" s="172" t="s">
        <v>82</v>
      </c>
      <c r="AV211" s="14" t="s">
        <v>82</v>
      </c>
      <c r="AW211" s="14" t="s">
        <v>30</v>
      </c>
      <c r="AX211" s="14" t="s">
        <v>73</v>
      </c>
      <c r="AY211" s="172" t="s">
        <v>150</v>
      </c>
    </row>
    <row r="212" spans="2:51" s="14" customFormat="1">
      <c r="B212" s="171"/>
      <c r="D212" s="164" t="s">
        <v>160</v>
      </c>
      <c r="E212" s="172" t="s">
        <v>1</v>
      </c>
      <c r="F212" s="173" t="s">
        <v>206</v>
      </c>
      <c r="H212" s="174">
        <v>6.2140000000000004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160</v>
      </c>
      <c r="AU212" s="172" t="s">
        <v>82</v>
      </c>
      <c r="AV212" s="14" t="s">
        <v>82</v>
      </c>
      <c r="AW212" s="14" t="s">
        <v>30</v>
      </c>
      <c r="AX212" s="14" t="s">
        <v>73</v>
      </c>
      <c r="AY212" s="172" t="s">
        <v>150</v>
      </c>
    </row>
    <row r="213" spans="2:51" s="13" customFormat="1">
      <c r="B213" s="163"/>
      <c r="D213" s="164" t="s">
        <v>160</v>
      </c>
      <c r="E213" s="165" t="s">
        <v>1</v>
      </c>
      <c r="F213" s="166" t="s">
        <v>258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160</v>
      </c>
      <c r="AU213" s="165" t="s">
        <v>82</v>
      </c>
      <c r="AV213" s="13" t="s">
        <v>80</v>
      </c>
      <c r="AW213" s="13" t="s">
        <v>30</v>
      </c>
      <c r="AX213" s="13" t="s">
        <v>73</v>
      </c>
      <c r="AY213" s="165" t="s">
        <v>150</v>
      </c>
    </row>
    <row r="214" spans="2:51" s="14" customFormat="1">
      <c r="B214" s="171"/>
      <c r="D214" s="164" t="s">
        <v>160</v>
      </c>
      <c r="E214" s="172" t="s">
        <v>1</v>
      </c>
      <c r="F214" s="173" t="s">
        <v>259</v>
      </c>
      <c r="H214" s="174">
        <v>-15.12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160</v>
      </c>
      <c r="AU214" s="172" t="s">
        <v>82</v>
      </c>
      <c r="AV214" s="14" t="s">
        <v>82</v>
      </c>
      <c r="AW214" s="14" t="s">
        <v>30</v>
      </c>
      <c r="AX214" s="14" t="s">
        <v>73</v>
      </c>
      <c r="AY214" s="172" t="s">
        <v>150</v>
      </c>
    </row>
    <row r="215" spans="2:51" s="13" customFormat="1">
      <c r="B215" s="163"/>
      <c r="D215" s="164" t="s">
        <v>160</v>
      </c>
      <c r="E215" s="165" t="s">
        <v>1</v>
      </c>
      <c r="F215" s="166" t="s">
        <v>260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160</v>
      </c>
      <c r="AU215" s="165" t="s">
        <v>82</v>
      </c>
      <c r="AV215" s="13" t="s">
        <v>80</v>
      </c>
      <c r="AW215" s="13" t="s">
        <v>30</v>
      </c>
      <c r="AX215" s="13" t="s">
        <v>73</v>
      </c>
      <c r="AY215" s="165" t="s">
        <v>150</v>
      </c>
    </row>
    <row r="216" spans="2:51" s="14" customFormat="1">
      <c r="B216" s="171"/>
      <c r="D216" s="164" t="s">
        <v>160</v>
      </c>
      <c r="E216" s="172" t="s">
        <v>1</v>
      </c>
      <c r="F216" s="173" t="s">
        <v>261</v>
      </c>
      <c r="H216" s="174">
        <v>-51.097000000000001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160</v>
      </c>
      <c r="AU216" s="172" t="s">
        <v>82</v>
      </c>
      <c r="AV216" s="14" t="s">
        <v>82</v>
      </c>
      <c r="AW216" s="14" t="s">
        <v>30</v>
      </c>
      <c r="AX216" s="14" t="s">
        <v>73</v>
      </c>
      <c r="AY216" s="172" t="s">
        <v>150</v>
      </c>
    </row>
    <row r="217" spans="2:51" s="13" customFormat="1">
      <c r="B217" s="163"/>
      <c r="D217" s="164" t="s">
        <v>160</v>
      </c>
      <c r="E217" s="165" t="s">
        <v>1</v>
      </c>
      <c r="F217" s="166" t="s">
        <v>262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160</v>
      </c>
      <c r="AU217" s="165" t="s">
        <v>82</v>
      </c>
      <c r="AV217" s="13" t="s">
        <v>80</v>
      </c>
      <c r="AW217" s="13" t="s">
        <v>30</v>
      </c>
      <c r="AX217" s="13" t="s">
        <v>73</v>
      </c>
      <c r="AY217" s="165" t="s">
        <v>150</v>
      </c>
    </row>
    <row r="218" spans="2:51" s="14" customFormat="1" ht="30">
      <c r="B218" s="171"/>
      <c r="D218" s="164" t="s">
        <v>160</v>
      </c>
      <c r="E218" s="172" t="s">
        <v>1</v>
      </c>
      <c r="F218" s="173" t="s">
        <v>263</v>
      </c>
      <c r="H218" s="174">
        <v>-29.54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160</v>
      </c>
      <c r="AU218" s="172" t="s">
        <v>82</v>
      </c>
      <c r="AV218" s="14" t="s">
        <v>82</v>
      </c>
      <c r="AW218" s="14" t="s">
        <v>30</v>
      </c>
      <c r="AX218" s="14" t="s">
        <v>73</v>
      </c>
      <c r="AY218" s="172" t="s">
        <v>150</v>
      </c>
    </row>
    <row r="219" spans="2:51" s="13" customFormat="1">
      <c r="B219" s="163"/>
      <c r="D219" s="164" t="s">
        <v>160</v>
      </c>
      <c r="E219" s="165" t="s">
        <v>1</v>
      </c>
      <c r="F219" s="166" t="s">
        <v>264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160</v>
      </c>
      <c r="AU219" s="165" t="s">
        <v>82</v>
      </c>
      <c r="AV219" s="13" t="s">
        <v>80</v>
      </c>
      <c r="AW219" s="13" t="s">
        <v>30</v>
      </c>
      <c r="AX219" s="13" t="s">
        <v>73</v>
      </c>
      <c r="AY219" s="165" t="s">
        <v>150</v>
      </c>
    </row>
    <row r="220" spans="2:51" s="14" customFormat="1">
      <c r="B220" s="171"/>
      <c r="D220" s="164" t="s">
        <v>160</v>
      </c>
      <c r="E220" s="172" t="s">
        <v>1</v>
      </c>
      <c r="F220" s="173" t="s">
        <v>265</v>
      </c>
      <c r="H220" s="174">
        <v>-15.835000000000001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160</v>
      </c>
      <c r="AU220" s="172" t="s">
        <v>82</v>
      </c>
      <c r="AV220" s="14" t="s">
        <v>82</v>
      </c>
      <c r="AW220" s="14" t="s">
        <v>30</v>
      </c>
      <c r="AX220" s="14" t="s">
        <v>73</v>
      </c>
      <c r="AY220" s="172" t="s">
        <v>150</v>
      </c>
    </row>
    <row r="221" spans="2:51" s="13" customFormat="1">
      <c r="B221" s="163"/>
      <c r="D221" s="164" t="s">
        <v>160</v>
      </c>
      <c r="E221" s="165" t="s">
        <v>1</v>
      </c>
      <c r="F221" s="166" t="s">
        <v>266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160</v>
      </c>
      <c r="AU221" s="165" t="s">
        <v>82</v>
      </c>
      <c r="AV221" s="13" t="s">
        <v>80</v>
      </c>
      <c r="AW221" s="13" t="s">
        <v>30</v>
      </c>
      <c r="AX221" s="13" t="s">
        <v>73</v>
      </c>
      <c r="AY221" s="165" t="s">
        <v>150</v>
      </c>
    </row>
    <row r="222" spans="2:51" s="14" customFormat="1">
      <c r="B222" s="171"/>
      <c r="D222" s="164" t="s">
        <v>160</v>
      </c>
      <c r="E222" s="172" t="s">
        <v>1</v>
      </c>
      <c r="F222" s="173">
        <v>110</v>
      </c>
      <c r="H222" s="174">
        <v>110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160</v>
      </c>
      <c r="AU222" s="172" t="s">
        <v>82</v>
      </c>
      <c r="AV222" s="14" t="s">
        <v>82</v>
      </c>
      <c r="AW222" s="14" t="s">
        <v>30</v>
      </c>
      <c r="AX222" s="14" t="s">
        <v>73</v>
      </c>
      <c r="AY222" s="172" t="s">
        <v>150</v>
      </c>
    </row>
    <row r="223" spans="2:51" s="15" customFormat="1">
      <c r="B223" s="179"/>
      <c r="D223" s="164" t="s">
        <v>160</v>
      </c>
      <c r="E223" s="180" t="s">
        <v>1</v>
      </c>
      <c r="F223" s="181" t="s">
        <v>204</v>
      </c>
      <c r="H223" s="182">
        <v>375.75099999999998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160</v>
      </c>
      <c r="AU223" s="180" t="s">
        <v>82</v>
      </c>
      <c r="AV223" s="15" t="s">
        <v>196</v>
      </c>
      <c r="AW223" s="15" t="s">
        <v>30</v>
      </c>
      <c r="AX223" s="15" t="s">
        <v>73</v>
      </c>
      <c r="AY223" s="180" t="s">
        <v>150</v>
      </c>
    </row>
    <row r="224" spans="2:51" s="13" customFormat="1">
      <c r="B224" s="163"/>
      <c r="D224" s="164" t="s">
        <v>160</v>
      </c>
      <c r="E224" s="165" t="s">
        <v>1</v>
      </c>
      <c r="F224" s="166" t="s">
        <v>267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160</v>
      </c>
      <c r="AU224" s="165" t="s">
        <v>82</v>
      </c>
      <c r="AV224" s="13" t="s">
        <v>80</v>
      </c>
      <c r="AW224" s="13" t="s">
        <v>30</v>
      </c>
      <c r="AX224" s="13" t="s">
        <v>73</v>
      </c>
      <c r="AY224" s="165" t="s">
        <v>150</v>
      </c>
    </row>
    <row r="225" spans="1:65" s="13" customFormat="1">
      <c r="B225" s="163"/>
      <c r="D225" s="164" t="s">
        <v>160</v>
      </c>
      <c r="E225" s="165" t="s">
        <v>1</v>
      </c>
      <c r="F225" s="166" t="s">
        <v>200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160</v>
      </c>
      <c r="AU225" s="165" t="s">
        <v>82</v>
      </c>
      <c r="AV225" s="13" t="s">
        <v>80</v>
      </c>
      <c r="AW225" s="13" t="s">
        <v>30</v>
      </c>
      <c r="AX225" s="13" t="s">
        <v>73</v>
      </c>
      <c r="AY225" s="165" t="s">
        <v>150</v>
      </c>
    </row>
    <row r="226" spans="1:65" s="14" customFormat="1" ht="20">
      <c r="B226" s="171"/>
      <c r="D226" s="164" t="s">
        <v>160</v>
      </c>
      <c r="E226" s="172" t="s">
        <v>1</v>
      </c>
      <c r="F226" s="173" t="s">
        <v>268</v>
      </c>
      <c r="H226" s="174">
        <v>43.893999999999998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160</v>
      </c>
      <c r="AU226" s="172" t="s">
        <v>82</v>
      </c>
      <c r="AV226" s="14" t="s">
        <v>82</v>
      </c>
      <c r="AW226" s="14" t="s">
        <v>30</v>
      </c>
      <c r="AX226" s="14" t="s">
        <v>73</v>
      </c>
      <c r="AY226" s="172" t="s">
        <v>150</v>
      </c>
    </row>
    <row r="227" spans="1:65" s="13" customFormat="1">
      <c r="B227" s="163"/>
      <c r="D227" s="164" t="s">
        <v>160</v>
      </c>
      <c r="E227" s="165" t="s">
        <v>1</v>
      </c>
      <c r="F227" s="166" t="s">
        <v>202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160</v>
      </c>
      <c r="AU227" s="165" t="s">
        <v>82</v>
      </c>
      <c r="AV227" s="13" t="s">
        <v>80</v>
      </c>
      <c r="AW227" s="13" t="s">
        <v>30</v>
      </c>
      <c r="AX227" s="13" t="s">
        <v>73</v>
      </c>
      <c r="AY227" s="165" t="s">
        <v>150</v>
      </c>
    </row>
    <row r="228" spans="1:65" s="14" customFormat="1">
      <c r="B228" s="171"/>
      <c r="D228" s="164" t="s">
        <v>160</v>
      </c>
      <c r="E228" s="172" t="s">
        <v>1</v>
      </c>
      <c r="F228" s="173" t="s">
        <v>269</v>
      </c>
      <c r="H228" s="174">
        <v>11.346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160</v>
      </c>
      <c r="AU228" s="172" t="s">
        <v>82</v>
      </c>
      <c r="AV228" s="14" t="s">
        <v>82</v>
      </c>
      <c r="AW228" s="14" t="s">
        <v>30</v>
      </c>
      <c r="AX228" s="14" t="s">
        <v>73</v>
      </c>
      <c r="AY228" s="172" t="s">
        <v>150</v>
      </c>
    </row>
    <row r="229" spans="1:65" s="13" customFormat="1">
      <c r="B229" s="163"/>
      <c r="D229" s="164" t="s">
        <v>160</v>
      </c>
      <c r="E229" s="165" t="s">
        <v>1</v>
      </c>
      <c r="F229" s="166" t="s">
        <v>270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160</v>
      </c>
      <c r="AU229" s="165" t="s">
        <v>82</v>
      </c>
      <c r="AV229" s="13" t="s">
        <v>80</v>
      </c>
      <c r="AW229" s="13" t="s">
        <v>30</v>
      </c>
      <c r="AX229" s="13" t="s">
        <v>73</v>
      </c>
      <c r="AY229" s="165" t="s">
        <v>150</v>
      </c>
    </row>
    <row r="230" spans="1:65" s="14" customFormat="1">
      <c r="B230" s="171"/>
      <c r="D230" s="164" t="s">
        <v>160</v>
      </c>
      <c r="E230" s="172" t="s">
        <v>1</v>
      </c>
      <c r="F230" s="173" t="s">
        <v>271</v>
      </c>
      <c r="H230" s="174">
        <v>-4.1429999999999998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160</v>
      </c>
      <c r="AU230" s="172" t="s">
        <v>82</v>
      </c>
      <c r="AV230" s="14" t="s">
        <v>82</v>
      </c>
      <c r="AW230" s="14" t="s">
        <v>30</v>
      </c>
      <c r="AX230" s="14" t="s">
        <v>73</v>
      </c>
      <c r="AY230" s="172" t="s">
        <v>150</v>
      </c>
    </row>
    <row r="231" spans="1:65" s="15" customFormat="1">
      <c r="B231" s="179"/>
      <c r="D231" s="164" t="s">
        <v>160</v>
      </c>
      <c r="E231" s="180" t="s">
        <v>1</v>
      </c>
      <c r="F231" s="181" t="s">
        <v>204</v>
      </c>
      <c r="H231" s="182">
        <v>51.096999999999994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160</v>
      </c>
      <c r="AU231" s="180" t="s">
        <v>82</v>
      </c>
      <c r="AV231" s="15" t="s">
        <v>196</v>
      </c>
      <c r="AW231" s="15" t="s">
        <v>30</v>
      </c>
      <c r="AX231" s="15" t="s">
        <v>73</v>
      </c>
      <c r="AY231" s="180" t="s">
        <v>150</v>
      </c>
    </row>
    <row r="232" spans="1:65" s="16" customFormat="1">
      <c r="B232" s="187"/>
      <c r="D232" s="164" t="s">
        <v>160</v>
      </c>
      <c r="E232" s="188" t="s">
        <v>1</v>
      </c>
      <c r="F232" s="189" t="s">
        <v>211</v>
      </c>
      <c r="H232" s="190">
        <v>426.84800000000001</v>
      </c>
      <c r="I232" s="191"/>
      <c r="L232" s="187"/>
      <c r="M232" s="192"/>
      <c r="N232" s="193"/>
      <c r="O232" s="193"/>
      <c r="P232" s="193"/>
      <c r="Q232" s="193"/>
      <c r="R232" s="193"/>
      <c r="S232" s="193"/>
      <c r="T232" s="194"/>
      <c r="AT232" s="188" t="s">
        <v>160</v>
      </c>
      <c r="AU232" s="188" t="s">
        <v>82</v>
      </c>
      <c r="AV232" s="16" t="s">
        <v>158</v>
      </c>
      <c r="AW232" s="16" t="s">
        <v>30</v>
      </c>
      <c r="AX232" s="16" t="s">
        <v>80</v>
      </c>
      <c r="AY232" s="188" t="s">
        <v>150</v>
      </c>
    </row>
    <row r="233" spans="1:65" s="2" customFormat="1" ht="16.5" customHeight="1">
      <c r="A233" s="33"/>
      <c r="B233" s="149"/>
      <c r="C233" s="195" t="s">
        <v>272</v>
      </c>
      <c r="D233" s="195" t="s">
        <v>273</v>
      </c>
      <c r="E233" s="196" t="s">
        <v>274</v>
      </c>
      <c r="F233" s="197" t="s">
        <v>275</v>
      </c>
      <c r="G233" s="198" t="s">
        <v>245</v>
      </c>
      <c r="H233" s="199">
        <v>253.42699999999999</v>
      </c>
      <c r="I233" s="200"/>
      <c r="J233" s="201">
        <f>ROUND(I233*H233,2)</f>
        <v>0</v>
      </c>
      <c r="K233" s="197" t="s">
        <v>157</v>
      </c>
      <c r="L233" s="202"/>
      <c r="M233" s="203" t="s">
        <v>1</v>
      </c>
      <c r="N233" s="204" t="s">
        <v>38</v>
      </c>
      <c r="O233" s="59"/>
      <c r="P233" s="159">
        <f>O233*H233</f>
        <v>0</v>
      </c>
      <c r="Q233" s="159">
        <v>1</v>
      </c>
      <c r="R233" s="159">
        <f>Q233*H233</f>
        <v>253.42699999999999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242</v>
      </c>
      <c r="AT233" s="161" t="s">
        <v>273</v>
      </c>
      <c r="AU233" s="161" t="s">
        <v>82</v>
      </c>
      <c r="AY233" s="18" t="s">
        <v>150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80</v>
      </c>
      <c r="BK233" s="162">
        <f>ROUND(I233*H233,2)</f>
        <v>0</v>
      </c>
      <c r="BL233" s="18" t="s">
        <v>158</v>
      </c>
      <c r="BM233" s="161" t="s">
        <v>276</v>
      </c>
    </row>
    <row r="234" spans="1:65" s="13" customFormat="1">
      <c r="B234" s="163"/>
      <c r="D234" s="164" t="s">
        <v>160</v>
      </c>
      <c r="E234" s="165" t="s">
        <v>1</v>
      </c>
      <c r="F234" s="166" t="s">
        <v>277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160</v>
      </c>
      <c r="AU234" s="165" t="s">
        <v>82</v>
      </c>
      <c r="AV234" s="13" t="s">
        <v>80</v>
      </c>
      <c r="AW234" s="13" t="s">
        <v>30</v>
      </c>
      <c r="AX234" s="13" t="s">
        <v>73</v>
      </c>
      <c r="AY234" s="165" t="s">
        <v>150</v>
      </c>
    </row>
    <row r="235" spans="1:65" s="14" customFormat="1">
      <c r="B235" s="171"/>
      <c r="D235" s="164" t="s">
        <v>160</v>
      </c>
      <c r="E235" s="172" t="s">
        <v>1</v>
      </c>
      <c r="F235" s="173" t="s">
        <v>278</v>
      </c>
      <c r="H235" s="174">
        <v>253.42699999999999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160</v>
      </c>
      <c r="AU235" s="172" t="s">
        <v>82</v>
      </c>
      <c r="AV235" s="14" t="s">
        <v>82</v>
      </c>
      <c r="AW235" s="14" t="s">
        <v>30</v>
      </c>
      <c r="AX235" s="14" t="s">
        <v>80</v>
      </c>
      <c r="AY235" s="172" t="s">
        <v>150</v>
      </c>
    </row>
    <row r="236" spans="1:65" s="2" customFormat="1" ht="16.5" customHeight="1">
      <c r="A236" s="33"/>
      <c r="B236" s="149"/>
      <c r="C236" s="195" t="s">
        <v>8</v>
      </c>
      <c r="D236" s="195" t="s">
        <v>273</v>
      </c>
      <c r="E236" s="196" t="s">
        <v>279</v>
      </c>
      <c r="F236" s="197" t="s">
        <v>280</v>
      </c>
      <c r="G236" s="198" t="s">
        <v>245</v>
      </c>
      <c r="H236" s="199">
        <v>51.097000000000001</v>
      </c>
      <c r="I236" s="200"/>
      <c r="J236" s="201">
        <f>ROUND(I236*H236,2)</f>
        <v>0</v>
      </c>
      <c r="K236" s="197" t="s">
        <v>157</v>
      </c>
      <c r="L236" s="202"/>
      <c r="M236" s="203" t="s">
        <v>1</v>
      </c>
      <c r="N236" s="204" t="s">
        <v>38</v>
      </c>
      <c r="O236" s="59"/>
      <c r="P236" s="159">
        <f>O236*H236</f>
        <v>0</v>
      </c>
      <c r="Q236" s="159">
        <v>1</v>
      </c>
      <c r="R236" s="159">
        <f>Q236*H236</f>
        <v>51.097000000000001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242</v>
      </c>
      <c r="AT236" s="161" t="s">
        <v>273</v>
      </c>
      <c r="AU236" s="161" t="s">
        <v>82</v>
      </c>
      <c r="AY236" s="18" t="s">
        <v>150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80</v>
      </c>
      <c r="BK236" s="162">
        <f>ROUND(I236*H236,2)</f>
        <v>0</v>
      </c>
      <c r="BL236" s="18" t="s">
        <v>158</v>
      </c>
      <c r="BM236" s="161" t="s">
        <v>281</v>
      </c>
    </row>
    <row r="237" spans="1:65" s="14" customFormat="1">
      <c r="B237" s="171"/>
      <c r="D237" s="164" t="s">
        <v>160</v>
      </c>
      <c r="E237" s="172" t="s">
        <v>1</v>
      </c>
      <c r="F237" s="173" t="s">
        <v>282</v>
      </c>
      <c r="H237" s="174">
        <v>51.097000000000001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160</v>
      </c>
      <c r="AU237" s="172" t="s">
        <v>82</v>
      </c>
      <c r="AV237" s="14" t="s">
        <v>82</v>
      </c>
      <c r="AW237" s="14" t="s">
        <v>30</v>
      </c>
      <c r="AX237" s="14" t="s">
        <v>80</v>
      </c>
      <c r="AY237" s="172" t="s">
        <v>150</v>
      </c>
    </row>
    <row r="238" spans="1:65" s="2" customFormat="1" ht="24.15" customHeight="1">
      <c r="A238" s="33"/>
      <c r="B238" s="149"/>
      <c r="C238" s="150" t="s">
        <v>283</v>
      </c>
      <c r="D238" s="150" t="s">
        <v>153</v>
      </c>
      <c r="E238" s="151" t="s">
        <v>254</v>
      </c>
      <c r="F238" s="152" t="s">
        <v>255</v>
      </c>
      <c r="G238" s="153" t="s">
        <v>192</v>
      </c>
      <c r="H238" s="154">
        <v>15.835000000000001</v>
      </c>
      <c r="I238" s="155"/>
      <c r="J238" s="156">
        <f>ROUND(I238*H238,2)</f>
        <v>0</v>
      </c>
      <c r="K238" s="152" t="s">
        <v>157</v>
      </c>
      <c r="L238" s="34"/>
      <c r="M238" s="157" t="s">
        <v>1</v>
      </c>
      <c r="N238" s="158" t="s">
        <v>38</v>
      </c>
      <c r="O238" s="59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158</v>
      </c>
      <c r="AT238" s="161" t="s">
        <v>153</v>
      </c>
      <c r="AU238" s="161" t="s">
        <v>82</v>
      </c>
      <c r="AY238" s="18" t="s">
        <v>150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80</v>
      </c>
      <c r="BK238" s="162">
        <f>ROUND(I238*H238,2)</f>
        <v>0</v>
      </c>
      <c r="BL238" s="18" t="s">
        <v>158</v>
      </c>
      <c r="BM238" s="161" t="s">
        <v>284</v>
      </c>
    </row>
    <row r="239" spans="1:65" s="13" customFormat="1">
      <c r="B239" s="163"/>
      <c r="D239" s="164" t="s">
        <v>160</v>
      </c>
      <c r="E239" s="165" t="s">
        <v>1</v>
      </c>
      <c r="F239" s="166" t="s">
        <v>285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160</v>
      </c>
      <c r="AU239" s="165" t="s">
        <v>82</v>
      </c>
      <c r="AV239" s="13" t="s">
        <v>80</v>
      </c>
      <c r="AW239" s="13" t="s">
        <v>30</v>
      </c>
      <c r="AX239" s="13" t="s">
        <v>73</v>
      </c>
      <c r="AY239" s="165" t="s">
        <v>150</v>
      </c>
    </row>
    <row r="240" spans="1:65" s="14" customFormat="1">
      <c r="B240" s="171"/>
      <c r="D240" s="164" t="s">
        <v>160</v>
      </c>
      <c r="E240" s="172" t="s">
        <v>1</v>
      </c>
      <c r="F240" s="173" t="s">
        <v>286</v>
      </c>
      <c r="H240" s="174">
        <v>15.835000000000001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160</v>
      </c>
      <c r="AU240" s="172" t="s">
        <v>82</v>
      </c>
      <c r="AV240" s="14" t="s">
        <v>82</v>
      </c>
      <c r="AW240" s="14" t="s">
        <v>30</v>
      </c>
      <c r="AX240" s="14" t="s">
        <v>80</v>
      </c>
      <c r="AY240" s="172" t="s">
        <v>150</v>
      </c>
    </row>
    <row r="241" spans="1:65" s="2" customFormat="1" ht="24.15" customHeight="1">
      <c r="A241" s="33"/>
      <c r="B241" s="149"/>
      <c r="C241" s="150" t="s">
        <v>287</v>
      </c>
      <c r="D241" s="150" t="s">
        <v>153</v>
      </c>
      <c r="E241" s="151" t="s">
        <v>288</v>
      </c>
      <c r="F241" s="152" t="s">
        <v>289</v>
      </c>
      <c r="G241" s="153" t="s">
        <v>156</v>
      </c>
      <c r="H241" s="154">
        <v>108</v>
      </c>
      <c r="I241" s="155"/>
      <c r="J241" s="156">
        <f>ROUND(I241*H241,2)</f>
        <v>0</v>
      </c>
      <c r="K241" s="152" t="s">
        <v>157</v>
      </c>
      <c r="L241" s="34"/>
      <c r="M241" s="157" t="s">
        <v>1</v>
      </c>
      <c r="N241" s="158" t="s">
        <v>38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158</v>
      </c>
      <c r="AT241" s="161" t="s">
        <v>153</v>
      </c>
      <c r="AU241" s="161" t="s">
        <v>82</v>
      </c>
      <c r="AY241" s="18" t="s">
        <v>150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80</v>
      </c>
      <c r="BK241" s="162">
        <f>ROUND(I241*H241,2)</f>
        <v>0</v>
      </c>
      <c r="BL241" s="18" t="s">
        <v>158</v>
      </c>
      <c r="BM241" s="161" t="s">
        <v>290</v>
      </c>
    </row>
    <row r="242" spans="1:65" s="14" customFormat="1">
      <c r="B242" s="171"/>
      <c r="D242" s="164" t="s">
        <v>160</v>
      </c>
      <c r="E242" s="172" t="s">
        <v>1</v>
      </c>
      <c r="F242" s="173" t="s">
        <v>291</v>
      </c>
      <c r="H242" s="174">
        <v>108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160</v>
      </c>
      <c r="AU242" s="172" t="s">
        <v>82</v>
      </c>
      <c r="AV242" s="14" t="s">
        <v>82</v>
      </c>
      <c r="AW242" s="14" t="s">
        <v>30</v>
      </c>
      <c r="AX242" s="14" t="s">
        <v>80</v>
      </c>
      <c r="AY242" s="172" t="s">
        <v>150</v>
      </c>
    </row>
    <row r="243" spans="1:65" s="12" customFormat="1" ht="22.75" customHeight="1">
      <c r="B243" s="136"/>
      <c r="D243" s="137" t="s">
        <v>72</v>
      </c>
      <c r="E243" s="147" t="s">
        <v>292</v>
      </c>
      <c r="F243" s="147" t="s">
        <v>293</v>
      </c>
      <c r="I243" s="139"/>
      <c r="J243" s="148">
        <f>BK243</f>
        <v>0</v>
      </c>
      <c r="L243" s="136"/>
      <c r="M243" s="141"/>
      <c r="N243" s="142"/>
      <c r="O243" s="142"/>
      <c r="P243" s="143">
        <f>SUM(P244:P293)</f>
        <v>0</v>
      </c>
      <c r="Q243" s="142"/>
      <c r="R243" s="143">
        <f>SUM(R244:R293)</f>
        <v>1.881</v>
      </c>
      <c r="S243" s="142"/>
      <c r="T243" s="144">
        <f>SUM(T244:T293)</f>
        <v>0</v>
      </c>
      <c r="AR243" s="137" t="s">
        <v>80</v>
      </c>
      <c r="AT243" s="145" t="s">
        <v>72</v>
      </c>
      <c r="AU243" s="145" t="s">
        <v>80</v>
      </c>
      <c r="AY243" s="137" t="s">
        <v>150</v>
      </c>
      <c r="BK243" s="146">
        <f>SUM(BK244:BK293)</f>
        <v>0</v>
      </c>
    </row>
    <row r="244" spans="1:65" s="2" customFormat="1" ht="16.5" customHeight="1">
      <c r="A244" s="33"/>
      <c r="B244" s="149"/>
      <c r="C244" s="150" t="s">
        <v>294</v>
      </c>
      <c r="D244" s="150" t="s">
        <v>153</v>
      </c>
      <c r="E244" s="151" t="s">
        <v>295</v>
      </c>
      <c r="F244" s="152" t="s">
        <v>296</v>
      </c>
      <c r="G244" s="153" t="s">
        <v>297</v>
      </c>
      <c r="H244" s="154">
        <v>353.29</v>
      </c>
      <c r="I244" s="155"/>
      <c r="J244" s="156">
        <f>ROUND(I244*H244,2)</f>
        <v>0</v>
      </c>
      <c r="K244" s="152" t="s">
        <v>1</v>
      </c>
      <c r="L244" s="34"/>
      <c r="M244" s="157" t="s">
        <v>1</v>
      </c>
      <c r="N244" s="158" t="s">
        <v>38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158</v>
      </c>
      <c r="AT244" s="161" t="s">
        <v>153</v>
      </c>
      <c r="AU244" s="161" t="s">
        <v>82</v>
      </c>
      <c r="AY244" s="18" t="s">
        <v>150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80</v>
      </c>
      <c r="BK244" s="162">
        <f>ROUND(I244*H244,2)</f>
        <v>0</v>
      </c>
      <c r="BL244" s="18" t="s">
        <v>158</v>
      </c>
      <c r="BM244" s="161" t="s">
        <v>298</v>
      </c>
    </row>
    <row r="245" spans="1:65" s="14" customFormat="1">
      <c r="B245" s="171"/>
      <c r="D245" s="164" t="s">
        <v>160</v>
      </c>
      <c r="E245" s="172" t="s">
        <v>1</v>
      </c>
      <c r="F245" s="173" t="s">
        <v>299</v>
      </c>
      <c r="H245" s="174">
        <v>266.77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160</v>
      </c>
      <c r="AU245" s="172" t="s">
        <v>82</v>
      </c>
      <c r="AV245" s="14" t="s">
        <v>82</v>
      </c>
      <c r="AW245" s="14" t="s">
        <v>30</v>
      </c>
      <c r="AX245" s="14" t="s">
        <v>73</v>
      </c>
      <c r="AY245" s="172" t="s">
        <v>150</v>
      </c>
    </row>
    <row r="246" spans="1:65" s="14" customFormat="1">
      <c r="B246" s="171"/>
      <c r="D246" s="164" t="s">
        <v>160</v>
      </c>
      <c r="E246" s="172" t="s">
        <v>1</v>
      </c>
      <c r="F246" s="173" t="s">
        <v>300</v>
      </c>
      <c r="H246" s="174">
        <v>86.52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160</v>
      </c>
      <c r="AU246" s="172" t="s">
        <v>82</v>
      </c>
      <c r="AV246" s="14" t="s">
        <v>82</v>
      </c>
      <c r="AW246" s="14" t="s">
        <v>30</v>
      </c>
      <c r="AX246" s="14" t="s">
        <v>73</v>
      </c>
      <c r="AY246" s="172" t="s">
        <v>150</v>
      </c>
    </row>
    <row r="247" spans="1:65" s="16" customFormat="1">
      <c r="B247" s="187"/>
      <c r="D247" s="164" t="s">
        <v>160</v>
      </c>
      <c r="E247" s="188" t="s">
        <v>1</v>
      </c>
      <c r="F247" s="189" t="s">
        <v>211</v>
      </c>
      <c r="H247" s="190">
        <v>353.28999999999996</v>
      </c>
      <c r="I247" s="191"/>
      <c r="L247" s="187"/>
      <c r="M247" s="192"/>
      <c r="N247" s="193"/>
      <c r="O247" s="193"/>
      <c r="P247" s="193"/>
      <c r="Q247" s="193"/>
      <c r="R247" s="193"/>
      <c r="S247" s="193"/>
      <c r="T247" s="194"/>
      <c r="AT247" s="188" t="s">
        <v>160</v>
      </c>
      <c r="AU247" s="188" t="s">
        <v>82</v>
      </c>
      <c r="AV247" s="16" t="s">
        <v>158</v>
      </c>
      <c r="AW247" s="16" t="s">
        <v>30</v>
      </c>
      <c r="AX247" s="16" t="s">
        <v>80</v>
      </c>
      <c r="AY247" s="188" t="s">
        <v>150</v>
      </c>
    </row>
    <row r="248" spans="1:65" s="2" customFormat="1" ht="24.15" customHeight="1">
      <c r="A248" s="33"/>
      <c r="B248" s="149"/>
      <c r="C248" s="150" t="s">
        <v>301</v>
      </c>
      <c r="D248" s="150" t="s">
        <v>153</v>
      </c>
      <c r="E248" s="151" t="s">
        <v>302</v>
      </c>
      <c r="F248" s="152" t="s">
        <v>303</v>
      </c>
      <c r="G248" s="153" t="s">
        <v>192</v>
      </c>
      <c r="H248" s="154">
        <v>9.7780000000000005</v>
      </c>
      <c r="I248" s="155"/>
      <c r="J248" s="156">
        <f>ROUND(I248*H248,2)</f>
        <v>0</v>
      </c>
      <c r="K248" s="152" t="s">
        <v>1</v>
      </c>
      <c r="L248" s="34"/>
      <c r="M248" s="157" t="s">
        <v>1</v>
      </c>
      <c r="N248" s="158" t="s">
        <v>38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158</v>
      </c>
      <c r="AT248" s="161" t="s">
        <v>153</v>
      </c>
      <c r="AU248" s="161" t="s">
        <v>82</v>
      </c>
      <c r="AY248" s="18" t="s">
        <v>150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80</v>
      </c>
      <c r="BK248" s="162">
        <f>ROUND(I248*H248,2)</f>
        <v>0</v>
      </c>
      <c r="BL248" s="18" t="s">
        <v>158</v>
      </c>
      <c r="BM248" s="161" t="s">
        <v>304</v>
      </c>
    </row>
    <row r="249" spans="1:65" s="14" customFormat="1">
      <c r="B249" s="171"/>
      <c r="D249" s="164" t="s">
        <v>160</v>
      </c>
      <c r="E249" s="172" t="s">
        <v>1</v>
      </c>
      <c r="F249" s="173" t="s">
        <v>305</v>
      </c>
      <c r="H249" s="174">
        <v>7.319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160</v>
      </c>
      <c r="AU249" s="172" t="s">
        <v>82</v>
      </c>
      <c r="AV249" s="14" t="s">
        <v>82</v>
      </c>
      <c r="AW249" s="14" t="s">
        <v>30</v>
      </c>
      <c r="AX249" s="14" t="s">
        <v>73</v>
      </c>
      <c r="AY249" s="172" t="s">
        <v>150</v>
      </c>
    </row>
    <row r="250" spans="1:65" s="14" customFormat="1">
      <c r="B250" s="171"/>
      <c r="D250" s="164" t="s">
        <v>160</v>
      </c>
      <c r="E250" s="172" t="s">
        <v>1</v>
      </c>
      <c r="F250" s="173" t="s">
        <v>306</v>
      </c>
      <c r="H250" s="174">
        <v>2.4590000000000001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160</v>
      </c>
      <c r="AU250" s="172" t="s">
        <v>82</v>
      </c>
      <c r="AV250" s="14" t="s">
        <v>82</v>
      </c>
      <c r="AW250" s="14" t="s">
        <v>30</v>
      </c>
      <c r="AX250" s="14" t="s">
        <v>73</v>
      </c>
      <c r="AY250" s="172" t="s">
        <v>150</v>
      </c>
    </row>
    <row r="251" spans="1:65" s="16" customFormat="1">
      <c r="B251" s="187"/>
      <c r="D251" s="164" t="s">
        <v>160</v>
      </c>
      <c r="E251" s="188" t="s">
        <v>1</v>
      </c>
      <c r="F251" s="189" t="s">
        <v>211</v>
      </c>
      <c r="H251" s="190">
        <v>9.7780000000000005</v>
      </c>
      <c r="I251" s="191"/>
      <c r="L251" s="187"/>
      <c r="M251" s="192"/>
      <c r="N251" s="193"/>
      <c r="O251" s="193"/>
      <c r="P251" s="193"/>
      <c r="Q251" s="193"/>
      <c r="R251" s="193"/>
      <c r="S251" s="193"/>
      <c r="T251" s="194"/>
      <c r="AT251" s="188" t="s">
        <v>160</v>
      </c>
      <c r="AU251" s="188" t="s">
        <v>82</v>
      </c>
      <c r="AV251" s="16" t="s">
        <v>158</v>
      </c>
      <c r="AW251" s="16" t="s">
        <v>30</v>
      </c>
      <c r="AX251" s="16" t="s">
        <v>80</v>
      </c>
      <c r="AY251" s="188" t="s">
        <v>150</v>
      </c>
    </row>
    <row r="252" spans="1:65" s="2" customFormat="1" ht="21.75" customHeight="1">
      <c r="A252" s="33"/>
      <c r="B252" s="149"/>
      <c r="C252" s="150" t="s">
        <v>307</v>
      </c>
      <c r="D252" s="150" t="s">
        <v>153</v>
      </c>
      <c r="E252" s="151" t="s">
        <v>308</v>
      </c>
      <c r="F252" s="152" t="s">
        <v>309</v>
      </c>
      <c r="G252" s="153" t="s">
        <v>297</v>
      </c>
      <c r="H252" s="154">
        <v>353.29</v>
      </c>
      <c r="I252" s="155"/>
      <c r="J252" s="156">
        <f>ROUND(I252*H252,2)</f>
        <v>0</v>
      </c>
      <c r="K252" s="152" t="s">
        <v>1</v>
      </c>
      <c r="L252" s="34"/>
      <c r="M252" s="157" t="s">
        <v>1</v>
      </c>
      <c r="N252" s="158" t="s">
        <v>38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158</v>
      </c>
      <c r="AT252" s="161" t="s">
        <v>153</v>
      </c>
      <c r="AU252" s="161" t="s">
        <v>82</v>
      </c>
      <c r="AY252" s="18" t="s">
        <v>150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80</v>
      </c>
      <c r="BK252" s="162">
        <f>ROUND(I252*H252,2)</f>
        <v>0</v>
      </c>
      <c r="BL252" s="18" t="s">
        <v>158</v>
      </c>
      <c r="BM252" s="161" t="s">
        <v>310</v>
      </c>
    </row>
    <row r="253" spans="1:65" s="14" customFormat="1">
      <c r="B253" s="171"/>
      <c r="D253" s="164" t="s">
        <v>160</v>
      </c>
      <c r="E253" s="172" t="s">
        <v>1</v>
      </c>
      <c r="F253" s="173" t="s">
        <v>299</v>
      </c>
      <c r="H253" s="174">
        <v>266.77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160</v>
      </c>
      <c r="AU253" s="172" t="s">
        <v>82</v>
      </c>
      <c r="AV253" s="14" t="s">
        <v>82</v>
      </c>
      <c r="AW253" s="14" t="s">
        <v>30</v>
      </c>
      <c r="AX253" s="14" t="s">
        <v>73</v>
      </c>
      <c r="AY253" s="172" t="s">
        <v>150</v>
      </c>
    </row>
    <row r="254" spans="1:65" s="14" customFormat="1">
      <c r="B254" s="171"/>
      <c r="D254" s="164" t="s">
        <v>160</v>
      </c>
      <c r="E254" s="172" t="s">
        <v>1</v>
      </c>
      <c r="F254" s="173" t="s">
        <v>300</v>
      </c>
      <c r="H254" s="174">
        <v>86.52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160</v>
      </c>
      <c r="AU254" s="172" t="s">
        <v>82</v>
      </c>
      <c r="AV254" s="14" t="s">
        <v>82</v>
      </c>
      <c r="AW254" s="14" t="s">
        <v>30</v>
      </c>
      <c r="AX254" s="14" t="s">
        <v>73</v>
      </c>
      <c r="AY254" s="172" t="s">
        <v>150</v>
      </c>
    </row>
    <row r="255" spans="1:65" s="16" customFormat="1">
      <c r="B255" s="187"/>
      <c r="D255" s="164" t="s">
        <v>160</v>
      </c>
      <c r="E255" s="188" t="s">
        <v>1</v>
      </c>
      <c r="F255" s="189" t="s">
        <v>211</v>
      </c>
      <c r="H255" s="190">
        <v>353.28999999999996</v>
      </c>
      <c r="I255" s="191"/>
      <c r="L255" s="187"/>
      <c r="M255" s="192"/>
      <c r="N255" s="193"/>
      <c r="O255" s="193"/>
      <c r="P255" s="193"/>
      <c r="Q255" s="193"/>
      <c r="R255" s="193"/>
      <c r="S255" s="193"/>
      <c r="T255" s="194"/>
      <c r="AT255" s="188" t="s">
        <v>160</v>
      </c>
      <c r="AU255" s="188" t="s">
        <v>82</v>
      </c>
      <c r="AV255" s="16" t="s">
        <v>158</v>
      </c>
      <c r="AW255" s="16" t="s">
        <v>30</v>
      </c>
      <c r="AX255" s="16" t="s">
        <v>80</v>
      </c>
      <c r="AY255" s="188" t="s">
        <v>150</v>
      </c>
    </row>
    <row r="256" spans="1:65" s="2" customFormat="1" ht="16.5" customHeight="1">
      <c r="A256" s="33"/>
      <c r="B256" s="149"/>
      <c r="C256" s="150" t="s">
        <v>311</v>
      </c>
      <c r="D256" s="150" t="s">
        <v>153</v>
      </c>
      <c r="E256" s="151" t="s">
        <v>312</v>
      </c>
      <c r="F256" s="152" t="s">
        <v>313</v>
      </c>
      <c r="G256" s="153" t="s">
        <v>297</v>
      </c>
      <c r="H256" s="154">
        <v>392</v>
      </c>
      <c r="I256" s="155"/>
      <c r="J256" s="156">
        <f>ROUND(I256*H256,2)</f>
        <v>0</v>
      </c>
      <c r="K256" s="152" t="s">
        <v>1</v>
      </c>
      <c r="L256" s="34"/>
      <c r="M256" s="157" t="s">
        <v>1</v>
      </c>
      <c r="N256" s="158" t="s">
        <v>38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158</v>
      </c>
      <c r="AT256" s="161" t="s">
        <v>153</v>
      </c>
      <c r="AU256" s="161" t="s">
        <v>82</v>
      </c>
      <c r="AY256" s="18" t="s">
        <v>150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80</v>
      </c>
      <c r="BK256" s="162">
        <f>ROUND(I256*H256,2)</f>
        <v>0</v>
      </c>
      <c r="BL256" s="18" t="s">
        <v>158</v>
      </c>
      <c r="BM256" s="161" t="s">
        <v>314</v>
      </c>
    </row>
    <row r="257" spans="1:65" s="14" customFormat="1">
      <c r="B257" s="171"/>
      <c r="D257" s="164" t="s">
        <v>160</v>
      </c>
      <c r="E257" s="172" t="s">
        <v>1</v>
      </c>
      <c r="F257" s="173" t="s">
        <v>315</v>
      </c>
      <c r="H257" s="174">
        <v>392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160</v>
      </c>
      <c r="AU257" s="172" t="s">
        <v>82</v>
      </c>
      <c r="AV257" s="14" t="s">
        <v>82</v>
      </c>
      <c r="AW257" s="14" t="s">
        <v>30</v>
      </c>
      <c r="AX257" s="14" t="s">
        <v>80</v>
      </c>
      <c r="AY257" s="172" t="s">
        <v>150</v>
      </c>
    </row>
    <row r="258" spans="1:65" s="2" customFormat="1" ht="21.75" customHeight="1">
      <c r="A258" s="33"/>
      <c r="B258" s="149"/>
      <c r="C258" s="195" t="s">
        <v>316</v>
      </c>
      <c r="D258" s="195" t="s">
        <v>273</v>
      </c>
      <c r="E258" s="196" t="s">
        <v>317</v>
      </c>
      <c r="F258" s="197" t="s">
        <v>318</v>
      </c>
      <c r="G258" s="198" t="s">
        <v>245</v>
      </c>
      <c r="H258" s="199">
        <v>18.035</v>
      </c>
      <c r="I258" s="200"/>
      <c r="J258" s="201">
        <f>ROUND(I258*H258,2)</f>
        <v>0</v>
      </c>
      <c r="K258" s="197" t="s">
        <v>157</v>
      </c>
      <c r="L258" s="202"/>
      <c r="M258" s="203" t="s">
        <v>1</v>
      </c>
      <c r="N258" s="204" t="s">
        <v>38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242</v>
      </c>
      <c r="AT258" s="161" t="s">
        <v>273</v>
      </c>
      <c r="AU258" s="161" t="s">
        <v>82</v>
      </c>
      <c r="AY258" s="18" t="s">
        <v>150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80</v>
      </c>
      <c r="BK258" s="162">
        <f>ROUND(I258*H258,2)</f>
        <v>0</v>
      </c>
      <c r="BL258" s="18" t="s">
        <v>158</v>
      </c>
      <c r="BM258" s="161" t="s">
        <v>319</v>
      </c>
    </row>
    <row r="259" spans="1:65" s="14" customFormat="1">
      <c r="B259" s="171"/>
      <c r="D259" s="164" t="s">
        <v>160</v>
      </c>
      <c r="E259" s="172" t="s">
        <v>1</v>
      </c>
      <c r="F259" s="173" t="s">
        <v>320</v>
      </c>
      <c r="H259" s="174">
        <v>18.035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160</v>
      </c>
      <c r="AU259" s="172" t="s">
        <v>82</v>
      </c>
      <c r="AV259" s="14" t="s">
        <v>82</v>
      </c>
      <c r="AW259" s="14" t="s">
        <v>30</v>
      </c>
      <c r="AX259" s="14" t="s">
        <v>80</v>
      </c>
      <c r="AY259" s="172" t="s">
        <v>150</v>
      </c>
    </row>
    <row r="260" spans="1:65" s="2" customFormat="1" ht="16.5" customHeight="1">
      <c r="A260" s="33"/>
      <c r="B260" s="149"/>
      <c r="C260" s="150" t="s">
        <v>321</v>
      </c>
      <c r="D260" s="150" t="s">
        <v>153</v>
      </c>
      <c r="E260" s="151" t="s">
        <v>322</v>
      </c>
      <c r="F260" s="152" t="s">
        <v>323</v>
      </c>
      <c r="G260" s="153" t="s">
        <v>297</v>
      </c>
      <c r="H260" s="154">
        <v>122.72</v>
      </c>
      <c r="I260" s="155"/>
      <c r="J260" s="156">
        <f>ROUND(I260*H260,2)</f>
        <v>0</v>
      </c>
      <c r="K260" s="152" t="s">
        <v>1</v>
      </c>
      <c r="L260" s="34"/>
      <c r="M260" s="157" t="s">
        <v>1</v>
      </c>
      <c r="N260" s="158" t="s">
        <v>38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158</v>
      </c>
      <c r="AT260" s="161" t="s">
        <v>153</v>
      </c>
      <c r="AU260" s="161" t="s">
        <v>82</v>
      </c>
      <c r="AY260" s="18" t="s">
        <v>150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80</v>
      </c>
      <c r="BK260" s="162">
        <f>ROUND(I260*H260,2)</f>
        <v>0</v>
      </c>
      <c r="BL260" s="18" t="s">
        <v>158</v>
      </c>
      <c r="BM260" s="161" t="s">
        <v>324</v>
      </c>
    </row>
    <row r="261" spans="1:65" s="14" customFormat="1">
      <c r="B261" s="171"/>
      <c r="D261" s="164" t="s">
        <v>160</v>
      </c>
      <c r="E261" s="172" t="s">
        <v>1</v>
      </c>
      <c r="F261" s="173" t="s">
        <v>325</v>
      </c>
      <c r="H261" s="174">
        <v>122.72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160</v>
      </c>
      <c r="AU261" s="172" t="s">
        <v>82</v>
      </c>
      <c r="AV261" s="14" t="s">
        <v>82</v>
      </c>
      <c r="AW261" s="14" t="s">
        <v>30</v>
      </c>
      <c r="AX261" s="14" t="s">
        <v>80</v>
      </c>
      <c r="AY261" s="172" t="s">
        <v>150</v>
      </c>
    </row>
    <row r="262" spans="1:65" s="2" customFormat="1" ht="24.15" customHeight="1">
      <c r="A262" s="33"/>
      <c r="B262" s="149"/>
      <c r="C262" s="195" t="s">
        <v>326</v>
      </c>
      <c r="D262" s="195" t="s">
        <v>273</v>
      </c>
      <c r="E262" s="196" t="s">
        <v>327</v>
      </c>
      <c r="F262" s="197" t="s">
        <v>328</v>
      </c>
      <c r="G262" s="198" t="s">
        <v>245</v>
      </c>
      <c r="H262" s="199">
        <v>2.121</v>
      </c>
      <c r="I262" s="200"/>
      <c r="J262" s="201">
        <f>ROUND(I262*H262,2)</f>
        <v>0</v>
      </c>
      <c r="K262" s="197" t="s">
        <v>157</v>
      </c>
      <c r="L262" s="202"/>
      <c r="M262" s="203" t="s">
        <v>1</v>
      </c>
      <c r="N262" s="204" t="s">
        <v>38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242</v>
      </c>
      <c r="AT262" s="161" t="s">
        <v>273</v>
      </c>
      <c r="AU262" s="161" t="s">
        <v>82</v>
      </c>
      <c r="AY262" s="18" t="s">
        <v>150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80</v>
      </c>
      <c r="BK262" s="162">
        <f>ROUND(I262*H262,2)</f>
        <v>0</v>
      </c>
      <c r="BL262" s="18" t="s">
        <v>158</v>
      </c>
      <c r="BM262" s="161" t="s">
        <v>329</v>
      </c>
    </row>
    <row r="263" spans="1:65" s="14" customFormat="1">
      <c r="B263" s="171"/>
      <c r="D263" s="164" t="s">
        <v>160</v>
      </c>
      <c r="E263" s="172" t="s">
        <v>1</v>
      </c>
      <c r="F263" s="173" t="s">
        <v>330</v>
      </c>
      <c r="H263" s="174">
        <v>2.121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160</v>
      </c>
      <c r="AU263" s="172" t="s">
        <v>82</v>
      </c>
      <c r="AV263" s="14" t="s">
        <v>82</v>
      </c>
      <c r="AW263" s="14" t="s">
        <v>30</v>
      </c>
      <c r="AX263" s="14" t="s">
        <v>80</v>
      </c>
      <c r="AY263" s="172" t="s">
        <v>150</v>
      </c>
    </row>
    <row r="264" spans="1:65" s="2" customFormat="1" ht="16.5" customHeight="1">
      <c r="A264" s="33"/>
      <c r="B264" s="149"/>
      <c r="C264" s="150" t="s">
        <v>331</v>
      </c>
      <c r="D264" s="150" t="s">
        <v>153</v>
      </c>
      <c r="E264" s="151" t="s">
        <v>332</v>
      </c>
      <c r="F264" s="152" t="s">
        <v>333</v>
      </c>
      <c r="G264" s="153" t="s">
        <v>297</v>
      </c>
      <c r="H264" s="154">
        <v>121.8</v>
      </c>
      <c r="I264" s="155"/>
      <c r="J264" s="156">
        <f>ROUND(I264*H264,2)</f>
        <v>0</v>
      </c>
      <c r="K264" s="152" t="s">
        <v>1</v>
      </c>
      <c r="L264" s="34"/>
      <c r="M264" s="157" t="s">
        <v>1</v>
      </c>
      <c r="N264" s="158" t="s">
        <v>38</v>
      </c>
      <c r="O264" s="59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158</v>
      </c>
      <c r="AT264" s="161" t="s">
        <v>153</v>
      </c>
      <c r="AU264" s="161" t="s">
        <v>82</v>
      </c>
      <c r="AY264" s="18" t="s">
        <v>150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80</v>
      </c>
      <c r="BK264" s="162">
        <f>ROUND(I264*H264,2)</f>
        <v>0</v>
      </c>
      <c r="BL264" s="18" t="s">
        <v>158</v>
      </c>
      <c r="BM264" s="161" t="s">
        <v>334</v>
      </c>
    </row>
    <row r="265" spans="1:65" s="13" customFormat="1">
      <c r="B265" s="163"/>
      <c r="D265" s="164" t="s">
        <v>160</v>
      </c>
      <c r="E265" s="165" t="s">
        <v>1</v>
      </c>
      <c r="F265" s="166" t="s">
        <v>200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160</v>
      </c>
      <c r="AU265" s="165" t="s">
        <v>82</v>
      </c>
      <c r="AV265" s="13" t="s">
        <v>80</v>
      </c>
      <c r="AW265" s="13" t="s">
        <v>30</v>
      </c>
      <c r="AX265" s="13" t="s">
        <v>73</v>
      </c>
      <c r="AY265" s="165" t="s">
        <v>150</v>
      </c>
    </row>
    <row r="266" spans="1:65" s="14" customFormat="1">
      <c r="B266" s="171"/>
      <c r="D266" s="164" t="s">
        <v>160</v>
      </c>
      <c r="E266" s="172" t="s">
        <v>1</v>
      </c>
      <c r="F266" s="173" t="s">
        <v>335</v>
      </c>
      <c r="H266" s="174">
        <v>96.6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160</v>
      </c>
      <c r="AU266" s="172" t="s">
        <v>82</v>
      </c>
      <c r="AV266" s="14" t="s">
        <v>82</v>
      </c>
      <c r="AW266" s="14" t="s">
        <v>30</v>
      </c>
      <c r="AX266" s="14" t="s">
        <v>73</v>
      </c>
      <c r="AY266" s="172" t="s">
        <v>150</v>
      </c>
    </row>
    <row r="267" spans="1:65" s="13" customFormat="1">
      <c r="B267" s="163"/>
      <c r="D267" s="164" t="s">
        <v>160</v>
      </c>
      <c r="E267" s="165" t="s">
        <v>1</v>
      </c>
      <c r="F267" s="166" t="s">
        <v>202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160</v>
      </c>
      <c r="AU267" s="165" t="s">
        <v>82</v>
      </c>
      <c r="AV267" s="13" t="s">
        <v>80</v>
      </c>
      <c r="AW267" s="13" t="s">
        <v>30</v>
      </c>
      <c r="AX267" s="13" t="s">
        <v>73</v>
      </c>
      <c r="AY267" s="165" t="s">
        <v>150</v>
      </c>
    </row>
    <row r="268" spans="1:65" s="14" customFormat="1">
      <c r="B268" s="171"/>
      <c r="D268" s="164" t="s">
        <v>160</v>
      </c>
      <c r="E268" s="172" t="s">
        <v>1</v>
      </c>
      <c r="F268" s="173" t="s">
        <v>336</v>
      </c>
      <c r="H268" s="174">
        <v>25.2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160</v>
      </c>
      <c r="AU268" s="172" t="s">
        <v>82</v>
      </c>
      <c r="AV268" s="14" t="s">
        <v>82</v>
      </c>
      <c r="AW268" s="14" t="s">
        <v>30</v>
      </c>
      <c r="AX268" s="14" t="s">
        <v>73</v>
      </c>
      <c r="AY268" s="172" t="s">
        <v>150</v>
      </c>
    </row>
    <row r="269" spans="1:65" s="16" customFormat="1">
      <c r="B269" s="187"/>
      <c r="D269" s="164" t="s">
        <v>160</v>
      </c>
      <c r="E269" s="188" t="s">
        <v>1</v>
      </c>
      <c r="F269" s="189" t="s">
        <v>211</v>
      </c>
      <c r="H269" s="190">
        <v>121.8</v>
      </c>
      <c r="I269" s="191"/>
      <c r="L269" s="187"/>
      <c r="M269" s="192"/>
      <c r="N269" s="193"/>
      <c r="O269" s="193"/>
      <c r="P269" s="193"/>
      <c r="Q269" s="193"/>
      <c r="R269" s="193"/>
      <c r="S269" s="193"/>
      <c r="T269" s="194"/>
      <c r="AT269" s="188" t="s">
        <v>160</v>
      </c>
      <c r="AU269" s="188" t="s">
        <v>82</v>
      </c>
      <c r="AV269" s="16" t="s">
        <v>158</v>
      </c>
      <c r="AW269" s="16" t="s">
        <v>30</v>
      </c>
      <c r="AX269" s="16" t="s">
        <v>80</v>
      </c>
      <c r="AY269" s="188" t="s">
        <v>150</v>
      </c>
    </row>
    <row r="270" spans="1:65" s="2" customFormat="1" ht="24.15" customHeight="1">
      <c r="A270" s="33"/>
      <c r="B270" s="149"/>
      <c r="C270" s="195" t="s">
        <v>337</v>
      </c>
      <c r="D270" s="195" t="s">
        <v>273</v>
      </c>
      <c r="E270" s="196" t="s">
        <v>338</v>
      </c>
      <c r="F270" s="197" t="s">
        <v>339</v>
      </c>
      <c r="G270" s="198" t="s">
        <v>245</v>
      </c>
      <c r="H270" s="199">
        <v>1.881</v>
      </c>
      <c r="I270" s="200"/>
      <c r="J270" s="201">
        <f>ROUND(I270*H270,2)</f>
        <v>0</v>
      </c>
      <c r="K270" s="197" t="s">
        <v>157</v>
      </c>
      <c r="L270" s="202"/>
      <c r="M270" s="203" t="s">
        <v>1</v>
      </c>
      <c r="N270" s="204" t="s">
        <v>38</v>
      </c>
      <c r="O270" s="59"/>
      <c r="P270" s="159">
        <f>O270*H270</f>
        <v>0</v>
      </c>
      <c r="Q270" s="159">
        <v>1</v>
      </c>
      <c r="R270" s="159">
        <f>Q270*H270</f>
        <v>1.881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242</v>
      </c>
      <c r="AT270" s="161" t="s">
        <v>273</v>
      </c>
      <c r="AU270" s="161" t="s">
        <v>82</v>
      </c>
      <c r="AY270" s="18" t="s">
        <v>150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80</v>
      </c>
      <c r="BK270" s="162">
        <f>ROUND(I270*H270,2)</f>
        <v>0</v>
      </c>
      <c r="BL270" s="18" t="s">
        <v>158</v>
      </c>
      <c r="BM270" s="161" t="s">
        <v>340</v>
      </c>
    </row>
    <row r="271" spans="1:65" s="13" customFormat="1">
      <c r="B271" s="163"/>
      <c r="D271" s="164" t="s">
        <v>160</v>
      </c>
      <c r="E271" s="165" t="s">
        <v>1</v>
      </c>
      <c r="F271" s="166" t="s">
        <v>200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160</v>
      </c>
      <c r="AU271" s="165" t="s">
        <v>82</v>
      </c>
      <c r="AV271" s="13" t="s">
        <v>80</v>
      </c>
      <c r="AW271" s="13" t="s">
        <v>30</v>
      </c>
      <c r="AX271" s="13" t="s">
        <v>73</v>
      </c>
      <c r="AY271" s="165" t="s">
        <v>150</v>
      </c>
    </row>
    <row r="272" spans="1:65" s="14" customFormat="1">
      <c r="B272" s="171"/>
      <c r="D272" s="164" t="s">
        <v>160</v>
      </c>
      <c r="E272" s="172" t="s">
        <v>1</v>
      </c>
      <c r="F272" s="173" t="s">
        <v>341</v>
      </c>
      <c r="H272" s="174">
        <v>1.492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160</v>
      </c>
      <c r="AU272" s="172" t="s">
        <v>82</v>
      </c>
      <c r="AV272" s="14" t="s">
        <v>82</v>
      </c>
      <c r="AW272" s="14" t="s">
        <v>30</v>
      </c>
      <c r="AX272" s="14" t="s">
        <v>73</v>
      </c>
      <c r="AY272" s="172" t="s">
        <v>150</v>
      </c>
    </row>
    <row r="273" spans="1:65" s="13" customFormat="1">
      <c r="B273" s="163"/>
      <c r="D273" s="164" t="s">
        <v>160</v>
      </c>
      <c r="E273" s="165" t="s">
        <v>1</v>
      </c>
      <c r="F273" s="166" t="s">
        <v>202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160</v>
      </c>
      <c r="AU273" s="165" t="s">
        <v>82</v>
      </c>
      <c r="AV273" s="13" t="s">
        <v>80</v>
      </c>
      <c r="AW273" s="13" t="s">
        <v>30</v>
      </c>
      <c r="AX273" s="13" t="s">
        <v>73</v>
      </c>
      <c r="AY273" s="165" t="s">
        <v>150</v>
      </c>
    </row>
    <row r="274" spans="1:65" s="14" customFormat="1">
      <c r="B274" s="171"/>
      <c r="D274" s="164" t="s">
        <v>160</v>
      </c>
      <c r="E274" s="172" t="s">
        <v>1</v>
      </c>
      <c r="F274" s="173" t="s">
        <v>342</v>
      </c>
      <c r="H274" s="174">
        <v>0.38900000000000001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160</v>
      </c>
      <c r="AU274" s="172" t="s">
        <v>82</v>
      </c>
      <c r="AV274" s="14" t="s">
        <v>82</v>
      </c>
      <c r="AW274" s="14" t="s">
        <v>30</v>
      </c>
      <c r="AX274" s="14" t="s">
        <v>73</v>
      </c>
      <c r="AY274" s="172" t="s">
        <v>150</v>
      </c>
    </row>
    <row r="275" spans="1:65" s="16" customFormat="1">
      <c r="B275" s="187"/>
      <c r="D275" s="164" t="s">
        <v>160</v>
      </c>
      <c r="E275" s="188" t="s">
        <v>1</v>
      </c>
      <c r="F275" s="189" t="s">
        <v>211</v>
      </c>
      <c r="H275" s="190">
        <v>1.881</v>
      </c>
      <c r="I275" s="191"/>
      <c r="L275" s="187"/>
      <c r="M275" s="192"/>
      <c r="N275" s="193"/>
      <c r="O275" s="193"/>
      <c r="P275" s="193"/>
      <c r="Q275" s="193"/>
      <c r="R275" s="193"/>
      <c r="S275" s="193"/>
      <c r="T275" s="194"/>
      <c r="AT275" s="188" t="s">
        <v>160</v>
      </c>
      <c r="AU275" s="188" t="s">
        <v>82</v>
      </c>
      <c r="AV275" s="16" t="s">
        <v>158</v>
      </c>
      <c r="AW275" s="16" t="s">
        <v>30</v>
      </c>
      <c r="AX275" s="16" t="s">
        <v>80</v>
      </c>
      <c r="AY275" s="188" t="s">
        <v>150</v>
      </c>
    </row>
    <row r="276" spans="1:65" s="2" customFormat="1" ht="16.5" customHeight="1">
      <c r="A276" s="33"/>
      <c r="B276" s="149"/>
      <c r="C276" s="150" t="s">
        <v>343</v>
      </c>
      <c r="D276" s="150" t="s">
        <v>153</v>
      </c>
      <c r="E276" s="151" t="s">
        <v>344</v>
      </c>
      <c r="F276" s="152" t="s">
        <v>345</v>
      </c>
      <c r="G276" s="153" t="s">
        <v>156</v>
      </c>
      <c r="H276" s="154">
        <v>302.36900000000003</v>
      </c>
      <c r="I276" s="155"/>
      <c r="J276" s="156">
        <f>ROUND(I276*H276,2)</f>
        <v>0</v>
      </c>
      <c r="K276" s="152" t="s">
        <v>1</v>
      </c>
      <c r="L276" s="34"/>
      <c r="M276" s="157" t="s">
        <v>1</v>
      </c>
      <c r="N276" s="158" t="s">
        <v>38</v>
      </c>
      <c r="O276" s="59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158</v>
      </c>
      <c r="AT276" s="161" t="s">
        <v>153</v>
      </c>
      <c r="AU276" s="161" t="s">
        <v>82</v>
      </c>
      <c r="AY276" s="18" t="s">
        <v>150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80</v>
      </c>
      <c r="BK276" s="162">
        <f>ROUND(I276*H276,2)</f>
        <v>0</v>
      </c>
      <c r="BL276" s="18" t="s">
        <v>158</v>
      </c>
      <c r="BM276" s="161" t="s">
        <v>346</v>
      </c>
    </row>
    <row r="277" spans="1:65" s="14" customFormat="1">
      <c r="B277" s="171"/>
      <c r="D277" s="164" t="s">
        <v>160</v>
      </c>
      <c r="E277" s="172" t="s">
        <v>1</v>
      </c>
      <c r="F277" s="173" t="s">
        <v>347</v>
      </c>
      <c r="H277" s="174">
        <v>302.36900000000003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160</v>
      </c>
      <c r="AU277" s="172" t="s">
        <v>82</v>
      </c>
      <c r="AV277" s="14" t="s">
        <v>82</v>
      </c>
      <c r="AW277" s="14" t="s">
        <v>30</v>
      </c>
      <c r="AX277" s="14" t="s">
        <v>80</v>
      </c>
      <c r="AY277" s="172" t="s">
        <v>150</v>
      </c>
    </row>
    <row r="278" spans="1:65" s="2" customFormat="1" ht="30" customHeight="1">
      <c r="A278" s="33"/>
      <c r="B278" s="149"/>
      <c r="C278" s="150" t="s">
        <v>348</v>
      </c>
      <c r="D278" s="150" t="s">
        <v>153</v>
      </c>
      <c r="E278" s="151" t="s">
        <v>349</v>
      </c>
      <c r="F278" s="152" t="s">
        <v>351</v>
      </c>
      <c r="G278" s="153" t="s">
        <v>156</v>
      </c>
      <c r="H278" s="154">
        <v>302.36900000000003</v>
      </c>
      <c r="I278" s="155"/>
      <c r="J278" s="156">
        <f>ROUND(I278*H278,2)</f>
        <v>0</v>
      </c>
      <c r="K278" s="152" t="s">
        <v>1</v>
      </c>
      <c r="L278" s="34"/>
      <c r="M278" s="157" t="s">
        <v>1</v>
      </c>
      <c r="N278" s="158" t="s">
        <v>38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158</v>
      </c>
      <c r="AT278" s="161" t="s">
        <v>153</v>
      </c>
      <c r="AU278" s="161" t="s">
        <v>82</v>
      </c>
      <c r="AY278" s="18" t="s">
        <v>150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80</v>
      </c>
      <c r="BK278" s="162">
        <f>ROUND(I278*H278,2)</f>
        <v>0</v>
      </c>
      <c r="BL278" s="18" t="s">
        <v>158</v>
      </c>
      <c r="BM278" s="161" t="s">
        <v>350</v>
      </c>
    </row>
    <row r="279" spans="1:65" s="13" customFormat="1">
      <c r="B279" s="163"/>
      <c r="D279" s="164" t="s">
        <v>160</v>
      </c>
      <c r="E279" s="165" t="s">
        <v>1</v>
      </c>
      <c r="F279" s="166" t="s">
        <v>351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160</v>
      </c>
      <c r="AU279" s="165" t="s">
        <v>82</v>
      </c>
      <c r="AV279" s="13" t="s">
        <v>80</v>
      </c>
      <c r="AW279" s="13" t="s">
        <v>30</v>
      </c>
      <c r="AX279" s="13" t="s">
        <v>73</v>
      </c>
      <c r="AY279" s="165" t="s">
        <v>150</v>
      </c>
    </row>
    <row r="280" spans="1:65" s="14" customFormat="1">
      <c r="B280" s="171"/>
      <c r="D280" s="164" t="s">
        <v>160</v>
      </c>
      <c r="E280" s="172" t="s">
        <v>1</v>
      </c>
      <c r="F280" s="173" t="s">
        <v>347</v>
      </c>
      <c r="H280" s="174">
        <v>302.36900000000003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160</v>
      </c>
      <c r="AU280" s="172" t="s">
        <v>82</v>
      </c>
      <c r="AV280" s="14" t="s">
        <v>82</v>
      </c>
      <c r="AW280" s="14" t="s">
        <v>30</v>
      </c>
      <c r="AX280" s="14" t="s">
        <v>80</v>
      </c>
      <c r="AY280" s="172" t="s">
        <v>150</v>
      </c>
    </row>
    <row r="281" spans="1:65" s="2" customFormat="1" ht="24.15" customHeight="1">
      <c r="A281" s="33"/>
      <c r="B281" s="149"/>
      <c r="C281" s="150" t="s">
        <v>352</v>
      </c>
      <c r="D281" s="150" t="s">
        <v>153</v>
      </c>
      <c r="E281" s="151" t="s">
        <v>353</v>
      </c>
      <c r="F281" s="152" t="s">
        <v>354</v>
      </c>
      <c r="G281" s="153" t="s">
        <v>355</v>
      </c>
      <c r="H281" s="154">
        <v>20404.259999999998</v>
      </c>
      <c r="I281" s="155"/>
      <c r="J281" s="156">
        <f>ROUND(I281*H281,2)</f>
        <v>0</v>
      </c>
      <c r="K281" s="152" t="s">
        <v>1</v>
      </c>
      <c r="L281" s="34"/>
      <c r="M281" s="157" t="s">
        <v>1</v>
      </c>
      <c r="N281" s="158" t="s">
        <v>38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158</v>
      </c>
      <c r="AT281" s="161" t="s">
        <v>153</v>
      </c>
      <c r="AU281" s="161" t="s">
        <v>82</v>
      </c>
      <c r="AY281" s="18" t="s">
        <v>150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80</v>
      </c>
      <c r="BK281" s="162">
        <f>ROUND(I281*H281,2)</f>
        <v>0</v>
      </c>
      <c r="BL281" s="18" t="s">
        <v>158</v>
      </c>
      <c r="BM281" s="161" t="s">
        <v>356</v>
      </c>
    </row>
    <row r="282" spans="1:65" s="14" customFormat="1">
      <c r="B282" s="171"/>
      <c r="D282" s="164" t="s">
        <v>160</v>
      </c>
      <c r="E282" s="172" t="s">
        <v>1</v>
      </c>
      <c r="F282" s="173" t="s">
        <v>357</v>
      </c>
      <c r="H282" s="174">
        <v>20404.259999999998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160</v>
      </c>
      <c r="AU282" s="172" t="s">
        <v>82</v>
      </c>
      <c r="AV282" s="14" t="s">
        <v>82</v>
      </c>
      <c r="AW282" s="14" t="s">
        <v>30</v>
      </c>
      <c r="AX282" s="14" t="s">
        <v>80</v>
      </c>
      <c r="AY282" s="172" t="s">
        <v>150</v>
      </c>
    </row>
    <row r="283" spans="1:65" s="2" customFormat="1" ht="24.15" customHeight="1">
      <c r="A283" s="33"/>
      <c r="B283" s="149"/>
      <c r="C283" s="150" t="s">
        <v>358</v>
      </c>
      <c r="D283" s="150" t="s">
        <v>153</v>
      </c>
      <c r="E283" s="151" t="s">
        <v>359</v>
      </c>
      <c r="F283" s="152" t="s">
        <v>360</v>
      </c>
      <c r="G283" s="153" t="s">
        <v>297</v>
      </c>
      <c r="H283" s="154">
        <v>353.29</v>
      </c>
      <c r="I283" s="155"/>
      <c r="J283" s="156">
        <f>ROUND(I283*H283,2)</f>
        <v>0</v>
      </c>
      <c r="K283" s="152" t="s">
        <v>1</v>
      </c>
      <c r="L283" s="34"/>
      <c r="M283" s="157" t="s">
        <v>1</v>
      </c>
      <c r="N283" s="158" t="s">
        <v>38</v>
      </c>
      <c r="O283" s="59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158</v>
      </c>
      <c r="AT283" s="161" t="s">
        <v>153</v>
      </c>
      <c r="AU283" s="161" t="s">
        <v>82</v>
      </c>
      <c r="AY283" s="18" t="s">
        <v>150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80</v>
      </c>
      <c r="BK283" s="162">
        <f>ROUND(I283*H283,2)</f>
        <v>0</v>
      </c>
      <c r="BL283" s="18" t="s">
        <v>158</v>
      </c>
      <c r="BM283" s="161" t="s">
        <v>361</v>
      </c>
    </row>
    <row r="284" spans="1:65" s="14" customFormat="1">
      <c r="B284" s="171"/>
      <c r="D284" s="164" t="s">
        <v>160</v>
      </c>
      <c r="E284" s="172" t="s">
        <v>1</v>
      </c>
      <c r="F284" s="173" t="s">
        <v>299</v>
      </c>
      <c r="H284" s="174">
        <v>266.77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160</v>
      </c>
      <c r="AU284" s="172" t="s">
        <v>82</v>
      </c>
      <c r="AV284" s="14" t="s">
        <v>82</v>
      </c>
      <c r="AW284" s="14" t="s">
        <v>30</v>
      </c>
      <c r="AX284" s="14" t="s">
        <v>73</v>
      </c>
      <c r="AY284" s="172" t="s">
        <v>150</v>
      </c>
    </row>
    <row r="285" spans="1:65" s="14" customFormat="1">
      <c r="B285" s="171"/>
      <c r="D285" s="164" t="s">
        <v>160</v>
      </c>
      <c r="E285" s="172" t="s">
        <v>1</v>
      </c>
      <c r="F285" s="173" t="s">
        <v>300</v>
      </c>
      <c r="H285" s="174">
        <v>86.52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160</v>
      </c>
      <c r="AU285" s="172" t="s">
        <v>82</v>
      </c>
      <c r="AV285" s="14" t="s">
        <v>82</v>
      </c>
      <c r="AW285" s="14" t="s">
        <v>30</v>
      </c>
      <c r="AX285" s="14" t="s">
        <v>73</v>
      </c>
      <c r="AY285" s="172" t="s">
        <v>150</v>
      </c>
    </row>
    <row r="286" spans="1:65" s="16" customFormat="1">
      <c r="B286" s="187"/>
      <c r="D286" s="164" t="s">
        <v>160</v>
      </c>
      <c r="E286" s="188" t="s">
        <v>1</v>
      </c>
      <c r="F286" s="189" t="s">
        <v>211</v>
      </c>
      <c r="H286" s="190">
        <v>353.28999999999996</v>
      </c>
      <c r="I286" s="191"/>
      <c r="L286" s="187"/>
      <c r="M286" s="192"/>
      <c r="N286" s="193"/>
      <c r="O286" s="193"/>
      <c r="P286" s="193"/>
      <c r="Q286" s="193"/>
      <c r="R286" s="193"/>
      <c r="S286" s="193"/>
      <c r="T286" s="194"/>
      <c r="AT286" s="188" t="s">
        <v>160</v>
      </c>
      <c r="AU286" s="188" t="s">
        <v>82</v>
      </c>
      <c r="AV286" s="16" t="s">
        <v>158</v>
      </c>
      <c r="AW286" s="16" t="s">
        <v>30</v>
      </c>
      <c r="AX286" s="16" t="s">
        <v>80</v>
      </c>
      <c r="AY286" s="188" t="s">
        <v>150</v>
      </c>
    </row>
    <row r="287" spans="1:65" s="2" customFormat="1" ht="16.5" customHeight="1">
      <c r="A287" s="33"/>
      <c r="B287" s="149"/>
      <c r="C287" s="150" t="s">
        <v>7</v>
      </c>
      <c r="D287" s="150" t="s">
        <v>153</v>
      </c>
      <c r="E287" s="151" t="s">
        <v>362</v>
      </c>
      <c r="F287" s="152" t="s">
        <v>363</v>
      </c>
      <c r="G287" s="153" t="s">
        <v>364</v>
      </c>
      <c r="H287" s="154">
        <v>-18.663</v>
      </c>
      <c r="I287" s="155"/>
      <c r="J287" s="156">
        <f>ROUND(I287*H287,2)</f>
        <v>0</v>
      </c>
      <c r="K287" s="152" t="s">
        <v>1</v>
      </c>
      <c r="L287" s="34"/>
      <c r="M287" s="157" t="s">
        <v>1</v>
      </c>
      <c r="N287" s="158" t="s">
        <v>38</v>
      </c>
      <c r="O287" s="59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158</v>
      </c>
      <c r="AT287" s="161" t="s">
        <v>153</v>
      </c>
      <c r="AU287" s="161" t="s">
        <v>82</v>
      </c>
      <c r="AY287" s="18" t="s">
        <v>150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80</v>
      </c>
      <c r="BK287" s="162">
        <f>ROUND(I287*H287,2)</f>
        <v>0</v>
      </c>
      <c r="BL287" s="18" t="s">
        <v>158</v>
      </c>
      <c r="BM287" s="161" t="s">
        <v>365</v>
      </c>
    </row>
    <row r="288" spans="1:65" s="14" customFormat="1">
      <c r="B288" s="171"/>
      <c r="D288" s="164" t="s">
        <v>160</v>
      </c>
      <c r="E288" s="172" t="s">
        <v>1</v>
      </c>
      <c r="F288" s="173" t="s">
        <v>366</v>
      </c>
      <c r="H288" s="174">
        <v>-18.663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160</v>
      </c>
      <c r="AU288" s="172" t="s">
        <v>82</v>
      </c>
      <c r="AV288" s="14" t="s">
        <v>82</v>
      </c>
      <c r="AW288" s="14" t="s">
        <v>30</v>
      </c>
      <c r="AX288" s="14" t="s">
        <v>80</v>
      </c>
      <c r="AY288" s="172" t="s">
        <v>150</v>
      </c>
    </row>
    <row r="289" spans="1:65" s="2" customFormat="1" ht="16.5" customHeight="1">
      <c r="A289" s="33"/>
      <c r="B289" s="149"/>
      <c r="C289" s="150" t="s">
        <v>367</v>
      </c>
      <c r="D289" s="150" t="s">
        <v>153</v>
      </c>
      <c r="E289" s="151" t="s">
        <v>368</v>
      </c>
      <c r="F289" s="152" t="s">
        <v>369</v>
      </c>
      <c r="G289" s="153" t="s">
        <v>364</v>
      </c>
      <c r="H289" s="154">
        <v>-1.742</v>
      </c>
      <c r="I289" s="155"/>
      <c r="J289" s="156">
        <f>ROUND(I289*H289,2)</f>
        <v>0</v>
      </c>
      <c r="K289" s="152" t="s">
        <v>1</v>
      </c>
      <c r="L289" s="34"/>
      <c r="M289" s="157" t="s">
        <v>1</v>
      </c>
      <c r="N289" s="158" t="s">
        <v>38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158</v>
      </c>
      <c r="AT289" s="161" t="s">
        <v>153</v>
      </c>
      <c r="AU289" s="161" t="s">
        <v>82</v>
      </c>
      <c r="AY289" s="18" t="s">
        <v>150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80</v>
      </c>
      <c r="BK289" s="162">
        <f>ROUND(I289*H289,2)</f>
        <v>0</v>
      </c>
      <c r="BL289" s="18" t="s">
        <v>158</v>
      </c>
      <c r="BM289" s="161" t="s">
        <v>370</v>
      </c>
    </row>
    <row r="290" spans="1:65" s="14" customFormat="1">
      <c r="B290" s="171"/>
      <c r="D290" s="164" t="s">
        <v>160</v>
      </c>
      <c r="E290" s="172" t="s">
        <v>1</v>
      </c>
      <c r="F290" s="173" t="s">
        <v>371</v>
      </c>
      <c r="H290" s="174">
        <v>-1.742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160</v>
      </c>
      <c r="AU290" s="172" t="s">
        <v>82</v>
      </c>
      <c r="AV290" s="14" t="s">
        <v>82</v>
      </c>
      <c r="AW290" s="14" t="s">
        <v>30</v>
      </c>
      <c r="AX290" s="14" t="s">
        <v>80</v>
      </c>
      <c r="AY290" s="172" t="s">
        <v>150</v>
      </c>
    </row>
    <row r="291" spans="1:65" s="2" customFormat="1" ht="16.5" customHeight="1">
      <c r="A291" s="33"/>
      <c r="B291" s="149"/>
      <c r="C291" s="150" t="s">
        <v>372</v>
      </c>
      <c r="D291" s="150" t="s">
        <v>153</v>
      </c>
      <c r="E291" s="151" t="s">
        <v>373</v>
      </c>
      <c r="F291" s="152" t="s">
        <v>374</v>
      </c>
      <c r="G291" s="153" t="s">
        <v>297</v>
      </c>
      <c r="H291" s="154">
        <v>147</v>
      </c>
      <c r="I291" s="155"/>
      <c r="J291" s="156">
        <f>ROUND(I291*H291,2)</f>
        <v>0</v>
      </c>
      <c r="K291" s="152" t="s">
        <v>1</v>
      </c>
      <c r="L291" s="34"/>
      <c r="M291" s="157" t="s">
        <v>1</v>
      </c>
      <c r="N291" s="158" t="s">
        <v>38</v>
      </c>
      <c r="O291" s="59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158</v>
      </c>
      <c r="AT291" s="161" t="s">
        <v>153</v>
      </c>
      <c r="AU291" s="161" t="s">
        <v>82</v>
      </c>
      <c r="AY291" s="18" t="s">
        <v>150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80</v>
      </c>
      <c r="BK291" s="162">
        <f>ROUND(I291*H291,2)</f>
        <v>0</v>
      </c>
      <c r="BL291" s="18" t="s">
        <v>158</v>
      </c>
      <c r="BM291" s="161" t="s">
        <v>375</v>
      </c>
    </row>
    <row r="292" spans="1:65" s="2" customFormat="1" ht="24.15" customHeight="1">
      <c r="A292" s="33"/>
      <c r="B292" s="149"/>
      <c r="C292" s="150" t="s">
        <v>376</v>
      </c>
      <c r="D292" s="150" t="s">
        <v>153</v>
      </c>
      <c r="E292" s="151" t="s">
        <v>377</v>
      </c>
      <c r="F292" s="152" t="s">
        <v>378</v>
      </c>
      <c r="G292" s="153" t="s">
        <v>379</v>
      </c>
      <c r="H292" s="154">
        <v>1</v>
      </c>
      <c r="I292" s="155"/>
      <c r="J292" s="156">
        <f>ROUND(I292*H292,2)</f>
        <v>0</v>
      </c>
      <c r="K292" s="152" t="s">
        <v>1</v>
      </c>
      <c r="L292" s="34"/>
      <c r="M292" s="157" t="s">
        <v>1</v>
      </c>
      <c r="N292" s="158" t="s">
        <v>38</v>
      </c>
      <c r="O292" s="59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158</v>
      </c>
      <c r="AT292" s="161" t="s">
        <v>153</v>
      </c>
      <c r="AU292" s="161" t="s">
        <v>82</v>
      </c>
      <c r="AY292" s="18" t="s">
        <v>150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8" t="s">
        <v>80</v>
      </c>
      <c r="BK292" s="162">
        <f>ROUND(I292*H292,2)</f>
        <v>0</v>
      </c>
      <c r="BL292" s="18" t="s">
        <v>158</v>
      </c>
      <c r="BM292" s="161" t="s">
        <v>380</v>
      </c>
    </row>
    <row r="293" spans="1:65" s="2" customFormat="1" ht="16.5" customHeight="1">
      <c r="A293" s="33"/>
      <c r="B293" s="149"/>
      <c r="C293" s="150" t="s">
        <v>381</v>
      </c>
      <c r="D293" s="150" t="s">
        <v>153</v>
      </c>
      <c r="E293" s="151" t="s">
        <v>382</v>
      </c>
      <c r="F293" s="152" t="s">
        <v>383</v>
      </c>
      <c r="G293" s="153" t="s">
        <v>379</v>
      </c>
      <c r="H293" s="154">
        <v>1</v>
      </c>
      <c r="I293" s="155"/>
      <c r="J293" s="156">
        <f>ROUND(I293*H293,2)</f>
        <v>0</v>
      </c>
      <c r="K293" s="152" t="s">
        <v>1</v>
      </c>
      <c r="L293" s="34"/>
      <c r="M293" s="157" t="s">
        <v>1</v>
      </c>
      <c r="N293" s="158" t="s">
        <v>38</v>
      </c>
      <c r="O293" s="59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158</v>
      </c>
      <c r="AT293" s="161" t="s">
        <v>153</v>
      </c>
      <c r="AU293" s="161" t="s">
        <v>82</v>
      </c>
      <c r="AY293" s="18" t="s">
        <v>150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80</v>
      </c>
      <c r="BK293" s="162">
        <f>ROUND(I293*H293,2)</f>
        <v>0</v>
      </c>
      <c r="BL293" s="18" t="s">
        <v>158</v>
      </c>
      <c r="BM293" s="161" t="s">
        <v>384</v>
      </c>
    </row>
    <row r="294" spans="1:65" s="12" customFormat="1" ht="22.75" customHeight="1">
      <c r="B294" s="136"/>
      <c r="D294" s="137" t="s">
        <v>72</v>
      </c>
      <c r="E294" s="147" t="s">
        <v>82</v>
      </c>
      <c r="F294" s="147" t="s">
        <v>385</v>
      </c>
      <c r="I294" s="139"/>
      <c r="J294" s="148">
        <f>BK294</f>
        <v>0</v>
      </c>
      <c r="L294" s="136"/>
      <c r="M294" s="141"/>
      <c r="N294" s="142"/>
      <c r="O294" s="142"/>
      <c r="P294" s="143">
        <f>SUM(P295:P307)</f>
        <v>0</v>
      </c>
      <c r="Q294" s="142"/>
      <c r="R294" s="143">
        <f>SUM(R295:R307)</f>
        <v>0.56770145999999999</v>
      </c>
      <c r="S294" s="142"/>
      <c r="T294" s="144">
        <f>SUM(T295:T307)</f>
        <v>0</v>
      </c>
      <c r="AR294" s="137" t="s">
        <v>80</v>
      </c>
      <c r="AT294" s="145" t="s">
        <v>72</v>
      </c>
      <c r="AU294" s="145" t="s">
        <v>80</v>
      </c>
      <c r="AY294" s="137" t="s">
        <v>150</v>
      </c>
      <c r="BK294" s="146">
        <f>SUM(BK295:BK307)</f>
        <v>0</v>
      </c>
    </row>
    <row r="295" spans="1:65" s="2" customFormat="1" ht="16.5" customHeight="1">
      <c r="A295" s="33"/>
      <c r="B295" s="149"/>
      <c r="C295" s="150" t="s">
        <v>386</v>
      </c>
      <c r="D295" s="150" t="s">
        <v>153</v>
      </c>
      <c r="E295" s="151" t="s">
        <v>387</v>
      </c>
      <c r="F295" s="152" t="s">
        <v>388</v>
      </c>
      <c r="G295" s="153" t="s">
        <v>192</v>
      </c>
      <c r="H295" s="154">
        <v>0.24299999999999999</v>
      </c>
      <c r="I295" s="155"/>
      <c r="J295" s="156">
        <f>ROUND(I295*H295,2)</f>
        <v>0</v>
      </c>
      <c r="K295" s="152" t="s">
        <v>157</v>
      </c>
      <c r="L295" s="34"/>
      <c r="M295" s="157" t="s">
        <v>1</v>
      </c>
      <c r="N295" s="158" t="s">
        <v>38</v>
      </c>
      <c r="O295" s="59"/>
      <c r="P295" s="159">
        <f>O295*H295</f>
        <v>0</v>
      </c>
      <c r="Q295" s="159">
        <v>2.3010199999999998</v>
      </c>
      <c r="R295" s="159">
        <f>Q295*H295</f>
        <v>0.55914785999999994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158</v>
      </c>
      <c r="AT295" s="161" t="s">
        <v>153</v>
      </c>
      <c r="AU295" s="161" t="s">
        <v>82</v>
      </c>
      <c r="AY295" s="18" t="s">
        <v>150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80</v>
      </c>
      <c r="BK295" s="162">
        <f>ROUND(I295*H295,2)</f>
        <v>0</v>
      </c>
      <c r="BL295" s="18" t="s">
        <v>158</v>
      </c>
      <c r="BM295" s="161" t="s">
        <v>389</v>
      </c>
    </row>
    <row r="296" spans="1:65" s="13" customFormat="1">
      <c r="B296" s="163"/>
      <c r="D296" s="164" t="s">
        <v>160</v>
      </c>
      <c r="E296" s="165" t="s">
        <v>1</v>
      </c>
      <c r="F296" s="166" t="s">
        <v>390</v>
      </c>
      <c r="H296" s="165" t="s">
        <v>1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160</v>
      </c>
      <c r="AU296" s="165" t="s">
        <v>82</v>
      </c>
      <c r="AV296" s="13" t="s">
        <v>80</v>
      </c>
      <c r="AW296" s="13" t="s">
        <v>30</v>
      </c>
      <c r="AX296" s="13" t="s">
        <v>73</v>
      </c>
      <c r="AY296" s="165" t="s">
        <v>150</v>
      </c>
    </row>
    <row r="297" spans="1:65" s="14" customFormat="1">
      <c r="B297" s="171"/>
      <c r="D297" s="164" t="s">
        <v>160</v>
      </c>
      <c r="E297" s="172" t="s">
        <v>1</v>
      </c>
      <c r="F297" s="173" t="s">
        <v>391</v>
      </c>
      <c r="H297" s="174">
        <v>8.1000000000000003E-2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160</v>
      </c>
      <c r="AU297" s="172" t="s">
        <v>82</v>
      </c>
      <c r="AV297" s="14" t="s">
        <v>82</v>
      </c>
      <c r="AW297" s="14" t="s">
        <v>30</v>
      </c>
      <c r="AX297" s="14" t="s">
        <v>73</v>
      </c>
      <c r="AY297" s="172" t="s">
        <v>150</v>
      </c>
    </row>
    <row r="298" spans="1:65" s="13" customFormat="1">
      <c r="B298" s="163"/>
      <c r="D298" s="164" t="s">
        <v>160</v>
      </c>
      <c r="E298" s="165" t="s">
        <v>1</v>
      </c>
      <c r="F298" s="166" t="s">
        <v>392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160</v>
      </c>
      <c r="AU298" s="165" t="s">
        <v>82</v>
      </c>
      <c r="AV298" s="13" t="s">
        <v>80</v>
      </c>
      <c r="AW298" s="13" t="s">
        <v>30</v>
      </c>
      <c r="AX298" s="13" t="s">
        <v>73</v>
      </c>
      <c r="AY298" s="165" t="s">
        <v>150</v>
      </c>
    </row>
    <row r="299" spans="1:65" s="14" customFormat="1">
      <c r="B299" s="171"/>
      <c r="D299" s="164" t="s">
        <v>160</v>
      </c>
      <c r="E299" s="172" t="s">
        <v>1</v>
      </c>
      <c r="F299" s="173" t="s">
        <v>393</v>
      </c>
      <c r="H299" s="174">
        <v>0.16200000000000001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160</v>
      </c>
      <c r="AU299" s="172" t="s">
        <v>82</v>
      </c>
      <c r="AV299" s="14" t="s">
        <v>82</v>
      </c>
      <c r="AW299" s="14" t="s">
        <v>30</v>
      </c>
      <c r="AX299" s="14" t="s">
        <v>73</v>
      </c>
      <c r="AY299" s="172" t="s">
        <v>150</v>
      </c>
    </row>
    <row r="300" spans="1:65" s="16" customFormat="1">
      <c r="B300" s="187"/>
      <c r="D300" s="164" t="s">
        <v>160</v>
      </c>
      <c r="E300" s="188" t="s">
        <v>1</v>
      </c>
      <c r="F300" s="189" t="s">
        <v>211</v>
      </c>
      <c r="H300" s="190">
        <v>0.24299999999999999</v>
      </c>
      <c r="I300" s="191"/>
      <c r="L300" s="187"/>
      <c r="M300" s="192"/>
      <c r="N300" s="193"/>
      <c r="O300" s="193"/>
      <c r="P300" s="193"/>
      <c r="Q300" s="193"/>
      <c r="R300" s="193"/>
      <c r="S300" s="193"/>
      <c r="T300" s="194"/>
      <c r="AT300" s="188" t="s">
        <v>160</v>
      </c>
      <c r="AU300" s="188" t="s">
        <v>82</v>
      </c>
      <c r="AV300" s="16" t="s">
        <v>158</v>
      </c>
      <c r="AW300" s="16" t="s">
        <v>30</v>
      </c>
      <c r="AX300" s="16" t="s">
        <v>80</v>
      </c>
      <c r="AY300" s="188" t="s">
        <v>150</v>
      </c>
    </row>
    <row r="301" spans="1:65" s="2" customFormat="1" ht="16.5" customHeight="1">
      <c r="A301" s="33"/>
      <c r="B301" s="149"/>
      <c r="C301" s="150" t="s">
        <v>394</v>
      </c>
      <c r="D301" s="150" t="s">
        <v>153</v>
      </c>
      <c r="E301" s="151" t="s">
        <v>395</v>
      </c>
      <c r="F301" s="152" t="s">
        <v>396</v>
      </c>
      <c r="G301" s="153" t="s">
        <v>156</v>
      </c>
      <c r="H301" s="154">
        <v>3.24</v>
      </c>
      <c r="I301" s="155"/>
      <c r="J301" s="156">
        <f>ROUND(I301*H301,2)</f>
        <v>0</v>
      </c>
      <c r="K301" s="152" t="s">
        <v>157</v>
      </c>
      <c r="L301" s="34"/>
      <c r="M301" s="157" t="s">
        <v>1</v>
      </c>
      <c r="N301" s="158" t="s">
        <v>38</v>
      </c>
      <c r="O301" s="59"/>
      <c r="P301" s="159">
        <f>O301*H301</f>
        <v>0</v>
      </c>
      <c r="Q301" s="159">
        <v>2.64E-3</v>
      </c>
      <c r="R301" s="159">
        <f>Q301*H301</f>
        <v>8.5535999999999997E-3</v>
      </c>
      <c r="S301" s="159">
        <v>0</v>
      </c>
      <c r="T301" s="160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158</v>
      </c>
      <c r="AT301" s="161" t="s">
        <v>153</v>
      </c>
      <c r="AU301" s="161" t="s">
        <v>82</v>
      </c>
      <c r="AY301" s="18" t="s">
        <v>150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8" t="s">
        <v>80</v>
      </c>
      <c r="BK301" s="162">
        <f>ROUND(I301*H301,2)</f>
        <v>0</v>
      </c>
      <c r="BL301" s="18" t="s">
        <v>158</v>
      </c>
      <c r="BM301" s="161" t="s">
        <v>397</v>
      </c>
    </row>
    <row r="302" spans="1:65" s="13" customFormat="1">
      <c r="B302" s="163"/>
      <c r="D302" s="164" t="s">
        <v>160</v>
      </c>
      <c r="E302" s="165" t="s">
        <v>1</v>
      </c>
      <c r="F302" s="166" t="s">
        <v>390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160</v>
      </c>
      <c r="AU302" s="165" t="s">
        <v>82</v>
      </c>
      <c r="AV302" s="13" t="s">
        <v>80</v>
      </c>
      <c r="AW302" s="13" t="s">
        <v>30</v>
      </c>
      <c r="AX302" s="13" t="s">
        <v>73</v>
      </c>
      <c r="AY302" s="165" t="s">
        <v>150</v>
      </c>
    </row>
    <row r="303" spans="1:65" s="14" customFormat="1">
      <c r="B303" s="171"/>
      <c r="D303" s="164" t="s">
        <v>160</v>
      </c>
      <c r="E303" s="172" t="s">
        <v>1</v>
      </c>
      <c r="F303" s="173" t="s">
        <v>398</v>
      </c>
      <c r="H303" s="174">
        <v>1.08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160</v>
      </c>
      <c r="AU303" s="172" t="s">
        <v>82</v>
      </c>
      <c r="AV303" s="14" t="s">
        <v>82</v>
      </c>
      <c r="AW303" s="14" t="s">
        <v>30</v>
      </c>
      <c r="AX303" s="14" t="s">
        <v>73</v>
      </c>
      <c r="AY303" s="172" t="s">
        <v>150</v>
      </c>
    </row>
    <row r="304" spans="1:65" s="13" customFormat="1">
      <c r="B304" s="163"/>
      <c r="D304" s="164" t="s">
        <v>160</v>
      </c>
      <c r="E304" s="165" t="s">
        <v>1</v>
      </c>
      <c r="F304" s="166" t="s">
        <v>392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160</v>
      </c>
      <c r="AU304" s="165" t="s">
        <v>82</v>
      </c>
      <c r="AV304" s="13" t="s">
        <v>80</v>
      </c>
      <c r="AW304" s="13" t="s">
        <v>30</v>
      </c>
      <c r="AX304" s="13" t="s">
        <v>73</v>
      </c>
      <c r="AY304" s="165" t="s">
        <v>150</v>
      </c>
    </row>
    <row r="305" spans="1:65" s="14" customFormat="1">
      <c r="B305" s="171"/>
      <c r="D305" s="164" t="s">
        <v>160</v>
      </c>
      <c r="E305" s="172" t="s">
        <v>1</v>
      </c>
      <c r="F305" s="173" t="s">
        <v>399</v>
      </c>
      <c r="H305" s="174">
        <v>2.16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160</v>
      </c>
      <c r="AU305" s="172" t="s">
        <v>82</v>
      </c>
      <c r="AV305" s="14" t="s">
        <v>82</v>
      </c>
      <c r="AW305" s="14" t="s">
        <v>30</v>
      </c>
      <c r="AX305" s="14" t="s">
        <v>73</v>
      </c>
      <c r="AY305" s="172" t="s">
        <v>150</v>
      </c>
    </row>
    <row r="306" spans="1:65" s="16" customFormat="1">
      <c r="B306" s="187"/>
      <c r="D306" s="164" t="s">
        <v>160</v>
      </c>
      <c r="E306" s="188" t="s">
        <v>1</v>
      </c>
      <c r="F306" s="189" t="s">
        <v>211</v>
      </c>
      <c r="H306" s="190">
        <v>3.24</v>
      </c>
      <c r="I306" s="191"/>
      <c r="L306" s="187"/>
      <c r="M306" s="192"/>
      <c r="N306" s="193"/>
      <c r="O306" s="193"/>
      <c r="P306" s="193"/>
      <c r="Q306" s="193"/>
      <c r="R306" s="193"/>
      <c r="S306" s="193"/>
      <c r="T306" s="194"/>
      <c r="AT306" s="188" t="s">
        <v>160</v>
      </c>
      <c r="AU306" s="188" t="s">
        <v>82</v>
      </c>
      <c r="AV306" s="16" t="s">
        <v>158</v>
      </c>
      <c r="AW306" s="16" t="s">
        <v>30</v>
      </c>
      <c r="AX306" s="16" t="s">
        <v>80</v>
      </c>
      <c r="AY306" s="188" t="s">
        <v>150</v>
      </c>
    </row>
    <row r="307" spans="1:65" s="2" customFormat="1" ht="16.5" customHeight="1">
      <c r="A307" s="33"/>
      <c r="B307" s="149"/>
      <c r="C307" s="150" t="s">
        <v>400</v>
      </c>
      <c r="D307" s="150" t="s">
        <v>153</v>
      </c>
      <c r="E307" s="151" t="s">
        <v>401</v>
      </c>
      <c r="F307" s="152" t="s">
        <v>402</v>
      </c>
      <c r="G307" s="153" t="s">
        <v>156</v>
      </c>
      <c r="H307" s="154">
        <v>3.24</v>
      </c>
      <c r="I307" s="155"/>
      <c r="J307" s="156">
        <f>ROUND(I307*H307,2)</f>
        <v>0</v>
      </c>
      <c r="K307" s="152" t="s">
        <v>157</v>
      </c>
      <c r="L307" s="34"/>
      <c r="M307" s="157" t="s">
        <v>1</v>
      </c>
      <c r="N307" s="158" t="s">
        <v>38</v>
      </c>
      <c r="O307" s="59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158</v>
      </c>
      <c r="AT307" s="161" t="s">
        <v>153</v>
      </c>
      <c r="AU307" s="161" t="s">
        <v>82</v>
      </c>
      <c r="AY307" s="18" t="s">
        <v>150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80</v>
      </c>
      <c r="BK307" s="162">
        <f>ROUND(I307*H307,2)</f>
        <v>0</v>
      </c>
      <c r="BL307" s="18" t="s">
        <v>158</v>
      </c>
      <c r="BM307" s="161" t="s">
        <v>403</v>
      </c>
    </row>
    <row r="308" spans="1:65" s="12" customFormat="1" ht="22.75" customHeight="1">
      <c r="B308" s="136"/>
      <c r="D308" s="137" t="s">
        <v>72</v>
      </c>
      <c r="E308" s="147" t="s">
        <v>196</v>
      </c>
      <c r="F308" s="147" t="s">
        <v>404</v>
      </c>
      <c r="I308" s="139"/>
      <c r="J308" s="148">
        <f>BK308</f>
        <v>0</v>
      </c>
      <c r="L308" s="136"/>
      <c r="M308" s="141"/>
      <c r="N308" s="142"/>
      <c r="O308" s="142"/>
      <c r="P308" s="143">
        <f>SUM(P309:P322)</f>
        <v>0</v>
      </c>
      <c r="Q308" s="142"/>
      <c r="R308" s="143">
        <f>SUM(R309:R322)</f>
        <v>12.465071249999999</v>
      </c>
      <c r="S308" s="142"/>
      <c r="T308" s="144">
        <f>SUM(T309:T322)</f>
        <v>0</v>
      </c>
      <c r="AR308" s="137" t="s">
        <v>80</v>
      </c>
      <c r="AT308" s="145" t="s">
        <v>72</v>
      </c>
      <c r="AU308" s="145" t="s">
        <v>80</v>
      </c>
      <c r="AY308" s="137" t="s">
        <v>150</v>
      </c>
      <c r="BK308" s="146">
        <f>SUM(BK309:BK322)</f>
        <v>0</v>
      </c>
    </row>
    <row r="309" spans="1:65" s="2" customFormat="1" ht="24.15" customHeight="1">
      <c r="A309" s="33"/>
      <c r="B309" s="149"/>
      <c r="C309" s="150" t="s">
        <v>405</v>
      </c>
      <c r="D309" s="150" t="s">
        <v>153</v>
      </c>
      <c r="E309" s="151" t="s">
        <v>406</v>
      </c>
      <c r="F309" s="152" t="s">
        <v>407</v>
      </c>
      <c r="G309" s="153" t="s">
        <v>192</v>
      </c>
      <c r="H309" s="154">
        <v>1.496</v>
      </c>
      <c r="I309" s="155"/>
      <c r="J309" s="156">
        <f>ROUND(I309*H309,2)</f>
        <v>0</v>
      </c>
      <c r="K309" s="152" t="s">
        <v>157</v>
      </c>
      <c r="L309" s="34"/>
      <c r="M309" s="157" t="s">
        <v>1</v>
      </c>
      <c r="N309" s="158" t="s">
        <v>38</v>
      </c>
      <c r="O309" s="59"/>
      <c r="P309" s="159">
        <f>O309*H309</f>
        <v>0</v>
      </c>
      <c r="Q309" s="159">
        <v>1.8774999999999999</v>
      </c>
      <c r="R309" s="159">
        <f>Q309*H309</f>
        <v>2.8087399999999998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158</v>
      </c>
      <c r="AT309" s="161" t="s">
        <v>153</v>
      </c>
      <c r="AU309" s="161" t="s">
        <v>82</v>
      </c>
      <c r="AY309" s="18" t="s">
        <v>150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80</v>
      </c>
      <c r="BK309" s="162">
        <f>ROUND(I309*H309,2)</f>
        <v>0</v>
      </c>
      <c r="BL309" s="18" t="s">
        <v>158</v>
      </c>
      <c r="BM309" s="161" t="s">
        <v>408</v>
      </c>
    </row>
    <row r="310" spans="1:65" s="13" customFormat="1">
      <c r="B310" s="163"/>
      <c r="D310" s="164" t="s">
        <v>160</v>
      </c>
      <c r="E310" s="165" t="s">
        <v>1</v>
      </c>
      <c r="F310" s="166" t="s">
        <v>409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160</v>
      </c>
      <c r="AU310" s="165" t="s">
        <v>82</v>
      </c>
      <c r="AV310" s="13" t="s">
        <v>80</v>
      </c>
      <c r="AW310" s="13" t="s">
        <v>30</v>
      </c>
      <c r="AX310" s="13" t="s">
        <v>73</v>
      </c>
      <c r="AY310" s="165" t="s">
        <v>150</v>
      </c>
    </row>
    <row r="311" spans="1:65" s="13" customFormat="1">
      <c r="B311" s="163"/>
      <c r="D311" s="164" t="s">
        <v>160</v>
      </c>
      <c r="E311" s="165" t="s">
        <v>1</v>
      </c>
      <c r="F311" s="166" t="s">
        <v>410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160</v>
      </c>
      <c r="AU311" s="165" t="s">
        <v>82</v>
      </c>
      <c r="AV311" s="13" t="s">
        <v>80</v>
      </c>
      <c r="AW311" s="13" t="s">
        <v>30</v>
      </c>
      <c r="AX311" s="13" t="s">
        <v>73</v>
      </c>
      <c r="AY311" s="165" t="s">
        <v>150</v>
      </c>
    </row>
    <row r="312" spans="1:65" s="14" customFormat="1">
      <c r="B312" s="171"/>
      <c r="D312" s="164" t="s">
        <v>160</v>
      </c>
      <c r="E312" s="172" t="s">
        <v>1</v>
      </c>
      <c r="F312" s="173" t="s">
        <v>411</v>
      </c>
      <c r="H312" s="174">
        <v>1.496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160</v>
      </c>
      <c r="AU312" s="172" t="s">
        <v>82</v>
      </c>
      <c r="AV312" s="14" t="s">
        <v>82</v>
      </c>
      <c r="AW312" s="14" t="s">
        <v>30</v>
      </c>
      <c r="AX312" s="14" t="s">
        <v>80</v>
      </c>
      <c r="AY312" s="172" t="s">
        <v>150</v>
      </c>
    </row>
    <row r="313" spans="1:65" s="2" customFormat="1" ht="21.75" customHeight="1">
      <c r="A313" s="33"/>
      <c r="B313" s="149"/>
      <c r="C313" s="150" t="s">
        <v>412</v>
      </c>
      <c r="D313" s="150" t="s">
        <v>153</v>
      </c>
      <c r="E313" s="151" t="s">
        <v>413</v>
      </c>
      <c r="F313" s="152" t="s">
        <v>414</v>
      </c>
      <c r="G313" s="153" t="s">
        <v>156</v>
      </c>
      <c r="H313" s="154">
        <v>252.67099999999999</v>
      </c>
      <c r="I313" s="155"/>
      <c r="J313" s="156">
        <f>ROUND(I313*H313,2)</f>
        <v>0</v>
      </c>
      <c r="K313" s="152" t="s">
        <v>157</v>
      </c>
      <c r="L313" s="34"/>
      <c r="M313" s="157" t="s">
        <v>1</v>
      </c>
      <c r="N313" s="158" t="s">
        <v>38</v>
      </c>
      <c r="O313" s="59"/>
      <c r="P313" s="159">
        <f>O313*H313</f>
        <v>0</v>
      </c>
      <c r="Q313" s="159">
        <v>2.8570000000000002E-2</v>
      </c>
      <c r="R313" s="159">
        <f>Q313*H313</f>
        <v>7.2188104700000002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158</v>
      </c>
      <c r="AT313" s="161" t="s">
        <v>153</v>
      </c>
      <c r="AU313" s="161" t="s">
        <v>82</v>
      </c>
      <c r="AY313" s="18" t="s">
        <v>150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80</v>
      </c>
      <c r="BK313" s="162">
        <f>ROUND(I313*H313,2)</f>
        <v>0</v>
      </c>
      <c r="BL313" s="18" t="s">
        <v>158</v>
      </c>
      <c r="BM313" s="161" t="s">
        <v>415</v>
      </c>
    </row>
    <row r="314" spans="1:65" s="13" customFormat="1">
      <c r="B314" s="163"/>
      <c r="D314" s="164" t="s">
        <v>160</v>
      </c>
      <c r="E314" s="165" t="s">
        <v>1</v>
      </c>
      <c r="F314" s="166" t="s">
        <v>416</v>
      </c>
      <c r="H314" s="165" t="s">
        <v>1</v>
      </c>
      <c r="I314" s="167"/>
      <c r="L314" s="163"/>
      <c r="M314" s="168"/>
      <c r="N314" s="169"/>
      <c r="O314" s="169"/>
      <c r="P314" s="169"/>
      <c r="Q314" s="169"/>
      <c r="R314" s="169"/>
      <c r="S314" s="169"/>
      <c r="T314" s="170"/>
      <c r="AT314" s="165" t="s">
        <v>160</v>
      </c>
      <c r="AU314" s="165" t="s">
        <v>82</v>
      </c>
      <c r="AV314" s="13" t="s">
        <v>80</v>
      </c>
      <c r="AW314" s="13" t="s">
        <v>30</v>
      </c>
      <c r="AX314" s="13" t="s">
        <v>73</v>
      </c>
      <c r="AY314" s="165" t="s">
        <v>150</v>
      </c>
    </row>
    <row r="315" spans="1:65" s="13" customFormat="1">
      <c r="B315" s="163"/>
      <c r="D315" s="164" t="s">
        <v>160</v>
      </c>
      <c r="E315" s="165" t="s">
        <v>1</v>
      </c>
      <c r="F315" s="166" t="s">
        <v>417</v>
      </c>
      <c r="H315" s="165" t="s">
        <v>1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160</v>
      </c>
      <c r="AU315" s="165" t="s">
        <v>82</v>
      </c>
      <c r="AV315" s="13" t="s">
        <v>80</v>
      </c>
      <c r="AW315" s="13" t="s">
        <v>30</v>
      </c>
      <c r="AX315" s="13" t="s">
        <v>73</v>
      </c>
      <c r="AY315" s="165" t="s">
        <v>150</v>
      </c>
    </row>
    <row r="316" spans="1:65" s="14" customFormat="1">
      <c r="B316" s="171"/>
      <c r="D316" s="164" t="s">
        <v>160</v>
      </c>
      <c r="E316" s="172" t="s">
        <v>1</v>
      </c>
      <c r="F316" s="173" t="s">
        <v>418</v>
      </c>
      <c r="H316" s="174">
        <v>200.01599999999999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160</v>
      </c>
      <c r="AU316" s="172" t="s">
        <v>82</v>
      </c>
      <c r="AV316" s="14" t="s">
        <v>82</v>
      </c>
      <c r="AW316" s="14" t="s">
        <v>30</v>
      </c>
      <c r="AX316" s="14" t="s">
        <v>73</v>
      </c>
      <c r="AY316" s="172" t="s">
        <v>150</v>
      </c>
    </row>
    <row r="317" spans="1:65" s="13" customFormat="1">
      <c r="B317" s="163"/>
      <c r="D317" s="164" t="s">
        <v>160</v>
      </c>
      <c r="E317" s="165" t="s">
        <v>1</v>
      </c>
      <c r="F317" s="166" t="s">
        <v>419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160</v>
      </c>
      <c r="AU317" s="165" t="s">
        <v>82</v>
      </c>
      <c r="AV317" s="13" t="s">
        <v>80</v>
      </c>
      <c r="AW317" s="13" t="s">
        <v>30</v>
      </c>
      <c r="AX317" s="13" t="s">
        <v>73</v>
      </c>
      <c r="AY317" s="165" t="s">
        <v>150</v>
      </c>
    </row>
    <row r="318" spans="1:65" s="14" customFormat="1">
      <c r="B318" s="171"/>
      <c r="D318" s="164" t="s">
        <v>160</v>
      </c>
      <c r="E318" s="172" t="s">
        <v>1</v>
      </c>
      <c r="F318" s="173" t="s">
        <v>420</v>
      </c>
      <c r="H318" s="174">
        <v>52.655000000000001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160</v>
      </c>
      <c r="AU318" s="172" t="s">
        <v>82</v>
      </c>
      <c r="AV318" s="14" t="s">
        <v>82</v>
      </c>
      <c r="AW318" s="14" t="s">
        <v>30</v>
      </c>
      <c r="AX318" s="14" t="s">
        <v>73</v>
      </c>
      <c r="AY318" s="172" t="s">
        <v>150</v>
      </c>
    </row>
    <row r="319" spans="1:65" s="16" customFormat="1">
      <c r="B319" s="187"/>
      <c r="D319" s="164" t="s">
        <v>160</v>
      </c>
      <c r="E319" s="188" t="s">
        <v>1</v>
      </c>
      <c r="F319" s="189" t="s">
        <v>211</v>
      </c>
      <c r="H319" s="190">
        <v>252.67099999999999</v>
      </c>
      <c r="I319" s="191"/>
      <c r="L319" s="187"/>
      <c r="M319" s="192"/>
      <c r="N319" s="193"/>
      <c r="O319" s="193"/>
      <c r="P319" s="193"/>
      <c r="Q319" s="193"/>
      <c r="R319" s="193"/>
      <c r="S319" s="193"/>
      <c r="T319" s="194"/>
      <c r="AT319" s="188" t="s">
        <v>160</v>
      </c>
      <c r="AU319" s="188" t="s">
        <v>82</v>
      </c>
      <c r="AV319" s="16" t="s">
        <v>158</v>
      </c>
      <c r="AW319" s="16" t="s">
        <v>30</v>
      </c>
      <c r="AX319" s="16" t="s">
        <v>80</v>
      </c>
      <c r="AY319" s="188" t="s">
        <v>150</v>
      </c>
    </row>
    <row r="320" spans="1:65" s="2" customFormat="1" ht="24.15" customHeight="1">
      <c r="A320" s="33"/>
      <c r="B320" s="149"/>
      <c r="C320" s="150" t="s">
        <v>421</v>
      </c>
      <c r="D320" s="150" t="s">
        <v>153</v>
      </c>
      <c r="E320" s="151" t="s">
        <v>422</v>
      </c>
      <c r="F320" s="152" t="s">
        <v>423</v>
      </c>
      <c r="G320" s="153" t="s">
        <v>156</v>
      </c>
      <c r="H320" s="154">
        <v>10.391</v>
      </c>
      <c r="I320" s="155"/>
      <c r="J320" s="156">
        <f>ROUND(I320*H320,2)</f>
        <v>0</v>
      </c>
      <c r="K320" s="152" t="s">
        <v>157</v>
      </c>
      <c r="L320" s="34"/>
      <c r="M320" s="157" t="s">
        <v>1</v>
      </c>
      <c r="N320" s="158" t="s">
        <v>38</v>
      </c>
      <c r="O320" s="59"/>
      <c r="P320" s="159">
        <f>O320*H320</f>
        <v>0</v>
      </c>
      <c r="Q320" s="159">
        <v>0.23458000000000001</v>
      </c>
      <c r="R320" s="159">
        <f>Q320*H320</f>
        <v>2.4375207800000003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158</v>
      </c>
      <c r="AT320" s="161" t="s">
        <v>153</v>
      </c>
      <c r="AU320" s="161" t="s">
        <v>82</v>
      </c>
      <c r="AY320" s="18" t="s">
        <v>150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80</v>
      </c>
      <c r="BK320" s="162">
        <f>ROUND(I320*H320,2)</f>
        <v>0</v>
      </c>
      <c r="BL320" s="18" t="s">
        <v>158</v>
      </c>
      <c r="BM320" s="161" t="s">
        <v>424</v>
      </c>
    </row>
    <row r="321" spans="1:65" s="13" customFormat="1">
      <c r="B321" s="163"/>
      <c r="D321" s="164" t="s">
        <v>160</v>
      </c>
      <c r="E321" s="165" t="s">
        <v>1</v>
      </c>
      <c r="F321" s="166" t="s">
        <v>425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160</v>
      </c>
      <c r="AU321" s="165" t="s">
        <v>82</v>
      </c>
      <c r="AV321" s="13" t="s">
        <v>80</v>
      </c>
      <c r="AW321" s="13" t="s">
        <v>30</v>
      </c>
      <c r="AX321" s="13" t="s">
        <v>73</v>
      </c>
      <c r="AY321" s="165" t="s">
        <v>150</v>
      </c>
    </row>
    <row r="322" spans="1:65" s="14" customFormat="1">
      <c r="B322" s="171"/>
      <c r="D322" s="164" t="s">
        <v>160</v>
      </c>
      <c r="E322" s="172" t="s">
        <v>1</v>
      </c>
      <c r="F322" s="173" t="s">
        <v>426</v>
      </c>
      <c r="H322" s="174">
        <v>10.391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160</v>
      </c>
      <c r="AU322" s="172" t="s">
        <v>82</v>
      </c>
      <c r="AV322" s="14" t="s">
        <v>82</v>
      </c>
      <c r="AW322" s="14" t="s">
        <v>30</v>
      </c>
      <c r="AX322" s="14" t="s">
        <v>80</v>
      </c>
      <c r="AY322" s="172" t="s">
        <v>150</v>
      </c>
    </row>
    <row r="323" spans="1:65" s="12" customFormat="1" ht="22.75" customHeight="1">
      <c r="B323" s="136"/>
      <c r="D323" s="137" t="s">
        <v>72</v>
      </c>
      <c r="E323" s="147" t="s">
        <v>188</v>
      </c>
      <c r="F323" s="147" t="s">
        <v>427</v>
      </c>
      <c r="I323" s="139"/>
      <c r="J323" s="148">
        <f>BK323</f>
        <v>0</v>
      </c>
      <c r="L323" s="136"/>
      <c r="M323" s="141"/>
      <c r="N323" s="142"/>
      <c r="O323" s="142"/>
      <c r="P323" s="143">
        <f>SUM(P324:P377)</f>
        <v>0</v>
      </c>
      <c r="Q323" s="142"/>
      <c r="R323" s="143">
        <f>SUM(R324:R377)</f>
        <v>26.965019999999999</v>
      </c>
      <c r="S323" s="142"/>
      <c r="T323" s="144">
        <f>SUM(T324:T377)</f>
        <v>0</v>
      </c>
      <c r="AR323" s="137" t="s">
        <v>80</v>
      </c>
      <c r="AT323" s="145" t="s">
        <v>72</v>
      </c>
      <c r="AU323" s="145" t="s">
        <v>80</v>
      </c>
      <c r="AY323" s="137" t="s">
        <v>150</v>
      </c>
      <c r="BK323" s="146">
        <f>SUM(BK324:BK377)</f>
        <v>0</v>
      </c>
    </row>
    <row r="324" spans="1:65" s="2" customFormat="1" ht="21.75" customHeight="1">
      <c r="A324" s="33"/>
      <c r="B324" s="149"/>
      <c r="C324" s="150" t="s">
        <v>428</v>
      </c>
      <c r="D324" s="150" t="s">
        <v>153</v>
      </c>
      <c r="E324" s="151" t="s">
        <v>429</v>
      </c>
      <c r="F324" s="152" t="s">
        <v>430</v>
      </c>
      <c r="G324" s="153" t="s">
        <v>156</v>
      </c>
      <c r="H324" s="154">
        <v>115.5</v>
      </c>
      <c r="I324" s="155"/>
      <c r="J324" s="156">
        <f>ROUND(I324*H324,2)</f>
        <v>0</v>
      </c>
      <c r="K324" s="152" t="s">
        <v>157</v>
      </c>
      <c r="L324" s="34"/>
      <c r="M324" s="157" t="s">
        <v>1</v>
      </c>
      <c r="N324" s="158" t="s">
        <v>38</v>
      </c>
      <c r="O324" s="59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158</v>
      </c>
      <c r="AT324" s="161" t="s">
        <v>153</v>
      </c>
      <c r="AU324" s="161" t="s">
        <v>82</v>
      </c>
      <c r="AY324" s="18" t="s">
        <v>150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80</v>
      </c>
      <c r="BK324" s="162">
        <f>ROUND(I324*H324,2)</f>
        <v>0</v>
      </c>
      <c r="BL324" s="18" t="s">
        <v>158</v>
      </c>
      <c r="BM324" s="161" t="s">
        <v>431</v>
      </c>
    </row>
    <row r="325" spans="1:65" s="13" customFormat="1">
      <c r="B325" s="163"/>
      <c r="D325" s="164" t="s">
        <v>160</v>
      </c>
      <c r="E325" s="165" t="s">
        <v>1</v>
      </c>
      <c r="F325" s="166" t="s">
        <v>432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160</v>
      </c>
      <c r="AU325" s="165" t="s">
        <v>82</v>
      </c>
      <c r="AV325" s="13" t="s">
        <v>80</v>
      </c>
      <c r="AW325" s="13" t="s">
        <v>30</v>
      </c>
      <c r="AX325" s="13" t="s">
        <v>73</v>
      </c>
      <c r="AY325" s="165" t="s">
        <v>150</v>
      </c>
    </row>
    <row r="326" spans="1:65" s="13" customFormat="1">
      <c r="B326" s="163"/>
      <c r="D326" s="164" t="s">
        <v>160</v>
      </c>
      <c r="E326" s="165" t="s">
        <v>1</v>
      </c>
      <c r="F326" s="166" t="s">
        <v>433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160</v>
      </c>
      <c r="AU326" s="165" t="s">
        <v>82</v>
      </c>
      <c r="AV326" s="13" t="s">
        <v>80</v>
      </c>
      <c r="AW326" s="13" t="s">
        <v>30</v>
      </c>
      <c r="AX326" s="13" t="s">
        <v>73</v>
      </c>
      <c r="AY326" s="165" t="s">
        <v>150</v>
      </c>
    </row>
    <row r="327" spans="1:65" s="14" customFormat="1">
      <c r="B327" s="171"/>
      <c r="D327" s="164" t="s">
        <v>160</v>
      </c>
      <c r="E327" s="172" t="s">
        <v>1</v>
      </c>
      <c r="F327" s="173" t="s">
        <v>405</v>
      </c>
      <c r="H327" s="174">
        <v>26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160</v>
      </c>
      <c r="AU327" s="172" t="s">
        <v>82</v>
      </c>
      <c r="AV327" s="14" t="s">
        <v>82</v>
      </c>
      <c r="AW327" s="14" t="s">
        <v>30</v>
      </c>
      <c r="AX327" s="14" t="s">
        <v>73</v>
      </c>
      <c r="AY327" s="172" t="s">
        <v>150</v>
      </c>
    </row>
    <row r="328" spans="1:65" s="13" customFormat="1">
      <c r="B328" s="163"/>
      <c r="D328" s="164" t="s">
        <v>160</v>
      </c>
      <c r="E328" s="165" t="s">
        <v>1</v>
      </c>
      <c r="F328" s="166" t="s">
        <v>434</v>
      </c>
      <c r="H328" s="165" t="s">
        <v>1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160</v>
      </c>
      <c r="AU328" s="165" t="s">
        <v>82</v>
      </c>
      <c r="AV328" s="13" t="s">
        <v>80</v>
      </c>
      <c r="AW328" s="13" t="s">
        <v>30</v>
      </c>
      <c r="AX328" s="13" t="s">
        <v>73</v>
      </c>
      <c r="AY328" s="165" t="s">
        <v>150</v>
      </c>
    </row>
    <row r="329" spans="1:65" s="14" customFormat="1">
      <c r="B329" s="171"/>
      <c r="D329" s="164" t="s">
        <v>160</v>
      </c>
      <c r="E329" s="172" t="s">
        <v>1</v>
      </c>
      <c r="F329" s="173" t="s">
        <v>435</v>
      </c>
      <c r="H329" s="174">
        <v>60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160</v>
      </c>
      <c r="AU329" s="172" t="s">
        <v>82</v>
      </c>
      <c r="AV329" s="14" t="s">
        <v>82</v>
      </c>
      <c r="AW329" s="14" t="s">
        <v>30</v>
      </c>
      <c r="AX329" s="14" t="s">
        <v>73</v>
      </c>
      <c r="AY329" s="172" t="s">
        <v>150</v>
      </c>
    </row>
    <row r="330" spans="1:65" s="13" customFormat="1">
      <c r="B330" s="163"/>
      <c r="D330" s="164" t="s">
        <v>160</v>
      </c>
      <c r="E330" s="165" t="s">
        <v>1</v>
      </c>
      <c r="F330" s="166" t="s">
        <v>436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160</v>
      </c>
      <c r="AU330" s="165" t="s">
        <v>82</v>
      </c>
      <c r="AV330" s="13" t="s">
        <v>80</v>
      </c>
      <c r="AW330" s="13" t="s">
        <v>30</v>
      </c>
      <c r="AX330" s="13" t="s">
        <v>73</v>
      </c>
      <c r="AY330" s="165" t="s">
        <v>150</v>
      </c>
    </row>
    <row r="331" spans="1:65" s="14" customFormat="1">
      <c r="B331" s="171"/>
      <c r="D331" s="164" t="s">
        <v>160</v>
      </c>
      <c r="E331" s="172" t="s">
        <v>1</v>
      </c>
      <c r="F331" s="173" t="s">
        <v>158</v>
      </c>
      <c r="H331" s="174">
        <v>4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160</v>
      </c>
      <c r="AU331" s="172" t="s">
        <v>82</v>
      </c>
      <c r="AV331" s="14" t="s">
        <v>82</v>
      </c>
      <c r="AW331" s="14" t="s">
        <v>30</v>
      </c>
      <c r="AX331" s="14" t="s">
        <v>73</v>
      </c>
      <c r="AY331" s="172" t="s">
        <v>150</v>
      </c>
    </row>
    <row r="332" spans="1:65" s="13" customFormat="1">
      <c r="B332" s="163"/>
      <c r="D332" s="164" t="s">
        <v>160</v>
      </c>
      <c r="E332" s="165" t="s">
        <v>1</v>
      </c>
      <c r="F332" s="166" t="s">
        <v>437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160</v>
      </c>
      <c r="AU332" s="165" t="s">
        <v>82</v>
      </c>
      <c r="AV332" s="13" t="s">
        <v>80</v>
      </c>
      <c r="AW332" s="13" t="s">
        <v>30</v>
      </c>
      <c r="AX332" s="13" t="s">
        <v>73</v>
      </c>
      <c r="AY332" s="165" t="s">
        <v>150</v>
      </c>
    </row>
    <row r="333" spans="1:65" s="14" customFormat="1">
      <c r="B333" s="171"/>
      <c r="D333" s="164" t="s">
        <v>160</v>
      </c>
      <c r="E333" s="172" t="s">
        <v>1</v>
      </c>
      <c r="F333" s="173" t="s">
        <v>394</v>
      </c>
      <c r="H333" s="174">
        <v>24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160</v>
      </c>
      <c r="AU333" s="172" t="s">
        <v>82</v>
      </c>
      <c r="AV333" s="14" t="s">
        <v>82</v>
      </c>
      <c r="AW333" s="14" t="s">
        <v>30</v>
      </c>
      <c r="AX333" s="14" t="s">
        <v>73</v>
      </c>
      <c r="AY333" s="172" t="s">
        <v>150</v>
      </c>
    </row>
    <row r="334" spans="1:65" s="13" customFormat="1">
      <c r="B334" s="163"/>
      <c r="D334" s="164" t="s">
        <v>160</v>
      </c>
      <c r="E334" s="165" t="s">
        <v>1</v>
      </c>
      <c r="F334" s="166" t="s">
        <v>161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160</v>
      </c>
      <c r="AU334" s="165" t="s">
        <v>82</v>
      </c>
      <c r="AV334" s="13" t="s">
        <v>80</v>
      </c>
      <c r="AW334" s="13" t="s">
        <v>30</v>
      </c>
      <c r="AX334" s="13" t="s">
        <v>73</v>
      </c>
      <c r="AY334" s="165" t="s">
        <v>150</v>
      </c>
    </row>
    <row r="335" spans="1:65" s="14" customFormat="1">
      <c r="B335" s="171"/>
      <c r="D335" s="164" t="s">
        <v>160</v>
      </c>
      <c r="E335" s="172" t="s">
        <v>1</v>
      </c>
      <c r="F335" s="173" t="s">
        <v>162</v>
      </c>
      <c r="H335" s="174">
        <v>1.5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160</v>
      </c>
      <c r="AU335" s="172" t="s">
        <v>82</v>
      </c>
      <c r="AV335" s="14" t="s">
        <v>82</v>
      </c>
      <c r="AW335" s="14" t="s">
        <v>30</v>
      </c>
      <c r="AX335" s="14" t="s">
        <v>73</v>
      </c>
      <c r="AY335" s="172" t="s">
        <v>150</v>
      </c>
    </row>
    <row r="336" spans="1:65" s="16" customFormat="1">
      <c r="B336" s="187"/>
      <c r="D336" s="164" t="s">
        <v>160</v>
      </c>
      <c r="E336" s="188" t="s">
        <v>1</v>
      </c>
      <c r="F336" s="189" t="s">
        <v>211</v>
      </c>
      <c r="H336" s="190">
        <v>115.5</v>
      </c>
      <c r="I336" s="191"/>
      <c r="L336" s="187"/>
      <c r="M336" s="192"/>
      <c r="N336" s="193"/>
      <c r="O336" s="193"/>
      <c r="P336" s="193"/>
      <c r="Q336" s="193"/>
      <c r="R336" s="193"/>
      <c r="S336" s="193"/>
      <c r="T336" s="194"/>
      <c r="AT336" s="188" t="s">
        <v>160</v>
      </c>
      <c r="AU336" s="188" t="s">
        <v>82</v>
      </c>
      <c r="AV336" s="16" t="s">
        <v>158</v>
      </c>
      <c r="AW336" s="16" t="s">
        <v>30</v>
      </c>
      <c r="AX336" s="16" t="s">
        <v>80</v>
      </c>
      <c r="AY336" s="188" t="s">
        <v>150</v>
      </c>
    </row>
    <row r="337" spans="1:65" s="2" customFormat="1" ht="33" customHeight="1">
      <c r="A337" s="33"/>
      <c r="B337" s="149"/>
      <c r="C337" s="150" t="s">
        <v>438</v>
      </c>
      <c r="D337" s="150" t="s">
        <v>153</v>
      </c>
      <c r="E337" s="151" t="s">
        <v>439</v>
      </c>
      <c r="F337" s="152" t="s">
        <v>440</v>
      </c>
      <c r="G337" s="153" t="s">
        <v>156</v>
      </c>
      <c r="H337" s="154">
        <v>1.5</v>
      </c>
      <c r="I337" s="155"/>
      <c r="J337" s="156">
        <f>ROUND(I337*H337,2)</f>
        <v>0</v>
      </c>
      <c r="K337" s="152" t="s">
        <v>157</v>
      </c>
      <c r="L337" s="34"/>
      <c r="M337" s="157" t="s">
        <v>1</v>
      </c>
      <c r="N337" s="158" t="s">
        <v>38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158</v>
      </c>
      <c r="AT337" s="161" t="s">
        <v>153</v>
      </c>
      <c r="AU337" s="161" t="s">
        <v>82</v>
      </c>
      <c r="AY337" s="18" t="s">
        <v>150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80</v>
      </c>
      <c r="BK337" s="162">
        <f>ROUND(I337*H337,2)</f>
        <v>0</v>
      </c>
      <c r="BL337" s="18" t="s">
        <v>158</v>
      </c>
      <c r="BM337" s="161" t="s">
        <v>441</v>
      </c>
    </row>
    <row r="338" spans="1:65" s="13" customFormat="1">
      <c r="B338" s="163"/>
      <c r="D338" s="164" t="s">
        <v>160</v>
      </c>
      <c r="E338" s="165" t="s">
        <v>1</v>
      </c>
      <c r="F338" s="166" t="s">
        <v>161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160</v>
      </c>
      <c r="AU338" s="165" t="s">
        <v>82</v>
      </c>
      <c r="AV338" s="13" t="s">
        <v>80</v>
      </c>
      <c r="AW338" s="13" t="s">
        <v>30</v>
      </c>
      <c r="AX338" s="13" t="s">
        <v>73</v>
      </c>
      <c r="AY338" s="165" t="s">
        <v>150</v>
      </c>
    </row>
    <row r="339" spans="1:65" s="14" customFormat="1">
      <c r="B339" s="171"/>
      <c r="D339" s="164" t="s">
        <v>160</v>
      </c>
      <c r="E339" s="172" t="s">
        <v>1</v>
      </c>
      <c r="F339" s="173" t="s">
        <v>162</v>
      </c>
      <c r="H339" s="174">
        <v>1.5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160</v>
      </c>
      <c r="AU339" s="172" t="s">
        <v>82</v>
      </c>
      <c r="AV339" s="14" t="s">
        <v>82</v>
      </c>
      <c r="AW339" s="14" t="s">
        <v>30</v>
      </c>
      <c r="AX339" s="14" t="s">
        <v>80</v>
      </c>
      <c r="AY339" s="172" t="s">
        <v>150</v>
      </c>
    </row>
    <row r="340" spans="1:65" s="2" customFormat="1" ht="24.15" customHeight="1">
      <c r="A340" s="33"/>
      <c r="B340" s="149"/>
      <c r="C340" s="150" t="s">
        <v>210</v>
      </c>
      <c r="D340" s="150" t="s">
        <v>153</v>
      </c>
      <c r="E340" s="151" t="s">
        <v>442</v>
      </c>
      <c r="F340" s="152" t="s">
        <v>443</v>
      </c>
      <c r="G340" s="153" t="s">
        <v>156</v>
      </c>
      <c r="H340" s="154">
        <v>54</v>
      </c>
      <c r="I340" s="155"/>
      <c r="J340" s="156">
        <f>ROUND(I340*H340,2)</f>
        <v>0</v>
      </c>
      <c r="K340" s="152" t="s">
        <v>157</v>
      </c>
      <c r="L340" s="34"/>
      <c r="M340" s="157" t="s">
        <v>1</v>
      </c>
      <c r="N340" s="158" t="s">
        <v>38</v>
      </c>
      <c r="O340" s="59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158</v>
      </c>
      <c r="AT340" s="161" t="s">
        <v>153</v>
      </c>
      <c r="AU340" s="161" t="s">
        <v>82</v>
      </c>
      <c r="AY340" s="18" t="s">
        <v>150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80</v>
      </c>
      <c r="BK340" s="162">
        <f>ROUND(I340*H340,2)</f>
        <v>0</v>
      </c>
      <c r="BL340" s="18" t="s">
        <v>158</v>
      </c>
      <c r="BM340" s="161" t="s">
        <v>444</v>
      </c>
    </row>
    <row r="341" spans="1:65" s="13" customFormat="1">
      <c r="B341" s="163"/>
      <c r="D341" s="164" t="s">
        <v>160</v>
      </c>
      <c r="E341" s="165" t="s">
        <v>1</v>
      </c>
      <c r="F341" s="166" t="s">
        <v>433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160</v>
      </c>
      <c r="AU341" s="165" t="s">
        <v>82</v>
      </c>
      <c r="AV341" s="13" t="s">
        <v>80</v>
      </c>
      <c r="AW341" s="13" t="s">
        <v>30</v>
      </c>
      <c r="AX341" s="13" t="s">
        <v>73</v>
      </c>
      <c r="AY341" s="165" t="s">
        <v>150</v>
      </c>
    </row>
    <row r="342" spans="1:65" s="14" customFormat="1">
      <c r="B342" s="171"/>
      <c r="D342" s="164" t="s">
        <v>160</v>
      </c>
      <c r="E342" s="172" t="s">
        <v>1</v>
      </c>
      <c r="F342" s="173" t="s">
        <v>405</v>
      </c>
      <c r="H342" s="174">
        <v>26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160</v>
      </c>
      <c r="AU342" s="172" t="s">
        <v>82</v>
      </c>
      <c r="AV342" s="14" t="s">
        <v>82</v>
      </c>
      <c r="AW342" s="14" t="s">
        <v>30</v>
      </c>
      <c r="AX342" s="14" t="s">
        <v>73</v>
      </c>
      <c r="AY342" s="172" t="s">
        <v>150</v>
      </c>
    </row>
    <row r="343" spans="1:65" s="13" customFormat="1">
      <c r="B343" s="163"/>
      <c r="D343" s="164" t="s">
        <v>160</v>
      </c>
      <c r="E343" s="165" t="s">
        <v>1</v>
      </c>
      <c r="F343" s="166" t="s">
        <v>436</v>
      </c>
      <c r="H343" s="165" t="s">
        <v>1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5" t="s">
        <v>160</v>
      </c>
      <c r="AU343" s="165" t="s">
        <v>82</v>
      </c>
      <c r="AV343" s="13" t="s">
        <v>80</v>
      </c>
      <c r="AW343" s="13" t="s">
        <v>30</v>
      </c>
      <c r="AX343" s="13" t="s">
        <v>73</v>
      </c>
      <c r="AY343" s="165" t="s">
        <v>150</v>
      </c>
    </row>
    <row r="344" spans="1:65" s="14" customFormat="1">
      <c r="B344" s="171"/>
      <c r="D344" s="164" t="s">
        <v>160</v>
      </c>
      <c r="E344" s="172" t="s">
        <v>1</v>
      </c>
      <c r="F344" s="173" t="s">
        <v>158</v>
      </c>
      <c r="H344" s="174">
        <v>4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160</v>
      </c>
      <c r="AU344" s="172" t="s">
        <v>82</v>
      </c>
      <c r="AV344" s="14" t="s">
        <v>82</v>
      </c>
      <c r="AW344" s="14" t="s">
        <v>30</v>
      </c>
      <c r="AX344" s="14" t="s">
        <v>73</v>
      </c>
      <c r="AY344" s="172" t="s">
        <v>150</v>
      </c>
    </row>
    <row r="345" spans="1:65" s="13" customFormat="1">
      <c r="B345" s="163"/>
      <c r="D345" s="164" t="s">
        <v>160</v>
      </c>
      <c r="E345" s="165" t="s">
        <v>1</v>
      </c>
      <c r="F345" s="166" t="s">
        <v>437</v>
      </c>
      <c r="H345" s="165" t="s">
        <v>1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160</v>
      </c>
      <c r="AU345" s="165" t="s">
        <v>82</v>
      </c>
      <c r="AV345" s="13" t="s">
        <v>80</v>
      </c>
      <c r="AW345" s="13" t="s">
        <v>30</v>
      </c>
      <c r="AX345" s="13" t="s">
        <v>73</v>
      </c>
      <c r="AY345" s="165" t="s">
        <v>150</v>
      </c>
    </row>
    <row r="346" spans="1:65" s="14" customFormat="1">
      <c r="B346" s="171"/>
      <c r="D346" s="164" t="s">
        <v>160</v>
      </c>
      <c r="E346" s="172" t="s">
        <v>1</v>
      </c>
      <c r="F346" s="173" t="s">
        <v>394</v>
      </c>
      <c r="H346" s="174">
        <v>24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160</v>
      </c>
      <c r="AU346" s="172" t="s">
        <v>82</v>
      </c>
      <c r="AV346" s="14" t="s">
        <v>82</v>
      </c>
      <c r="AW346" s="14" t="s">
        <v>30</v>
      </c>
      <c r="AX346" s="14" t="s">
        <v>73</v>
      </c>
      <c r="AY346" s="172" t="s">
        <v>150</v>
      </c>
    </row>
    <row r="347" spans="1:65" s="16" customFormat="1">
      <c r="B347" s="187"/>
      <c r="D347" s="164" t="s">
        <v>160</v>
      </c>
      <c r="E347" s="188" t="s">
        <v>1</v>
      </c>
      <c r="F347" s="189" t="s">
        <v>211</v>
      </c>
      <c r="H347" s="190">
        <v>54</v>
      </c>
      <c r="I347" s="191"/>
      <c r="L347" s="187"/>
      <c r="M347" s="192"/>
      <c r="N347" s="193"/>
      <c r="O347" s="193"/>
      <c r="P347" s="193"/>
      <c r="Q347" s="193"/>
      <c r="R347" s="193"/>
      <c r="S347" s="193"/>
      <c r="T347" s="194"/>
      <c r="AT347" s="188" t="s">
        <v>160</v>
      </c>
      <c r="AU347" s="188" t="s">
        <v>82</v>
      </c>
      <c r="AV347" s="16" t="s">
        <v>158</v>
      </c>
      <c r="AW347" s="16" t="s">
        <v>30</v>
      </c>
      <c r="AX347" s="16" t="s">
        <v>80</v>
      </c>
      <c r="AY347" s="188" t="s">
        <v>150</v>
      </c>
    </row>
    <row r="348" spans="1:65" s="2" customFormat="1" ht="24.15" customHeight="1">
      <c r="A348" s="33"/>
      <c r="B348" s="149"/>
      <c r="C348" s="150" t="s">
        <v>445</v>
      </c>
      <c r="D348" s="150" t="s">
        <v>153</v>
      </c>
      <c r="E348" s="151" t="s">
        <v>446</v>
      </c>
      <c r="F348" s="152" t="s">
        <v>447</v>
      </c>
      <c r="G348" s="153" t="s">
        <v>156</v>
      </c>
      <c r="H348" s="154">
        <v>1.5</v>
      </c>
      <c r="I348" s="155"/>
      <c r="J348" s="156">
        <f>ROUND(I348*H348,2)</f>
        <v>0</v>
      </c>
      <c r="K348" s="152" t="s">
        <v>157</v>
      </c>
      <c r="L348" s="34"/>
      <c r="M348" s="157" t="s">
        <v>1</v>
      </c>
      <c r="N348" s="158" t="s">
        <v>38</v>
      </c>
      <c r="O348" s="59"/>
      <c r="P348" s="159">
        <f>O348*H348</f>
        <v>0</v>
      </c>
      <c r="Q348" s="159">
        <v>0</v>
      </c>
      <c r="R348" s="159">
        <f>Q348*H348</f>
        <v>0</v>
      </c>
      <c r="S348" s="159">
        <v>0</v>
      </c>
      <c r="T348" s="160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1" t="s">
        <v>158</v>
      </c>
      <c r="AT348" s="161" t="s">
        <v>153</v>
      </c>
      <c r="AU348" s="161" t="s">
        <v>82</v>
      </c>
      <c r="AY348" s="18" t="s">
        <v>150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8" t="s">
        <v>80</v>
      </c>
      <c r="BK348" s="162">
        <f>ROUND(I348*H348,2)</f>
        <v>0</v>
      </c>
      <c r="BL348" s="18" t="s">
        <v>158</v>
      </c>
      <c r="BM348" s="161" t="s">
        <v>448</v>
      </c>
    </row>
    <row r="349" spans="1:65" s="13" customFormat="1">
      <c r="B349" s="163"/>
      <c r="D349" s="164" t="s">
        <v>160</v>
      </c>
      <c r="E349" s="165" t="s">
        <v>1</v>
      </c>
      <c r="F349" s="166" t="s">
        <v>161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160</v>
      </c>
      <c r="AU349" s="165" t="s">
        <v>82</v>
      </c>
      <c r="AV349" s="13" t="s">
        <v>80</v>
      </c>
      <c r="AW349" s="13" t="s">
        <v>30</v>
      </c>
      <c r="AX349" s="13" t="s">
        <v>73</v>
      </c>
      <c r="AY349" s="165" t="s">
        <v>150</v>
      </c>
    </row>
    <row r="350" spans="1:65" s="14" customFormat="1">
      <c r="B350" s="171"/>
      <c r="D350" s="164" t="s">
        <v>160</v>
      </c>
      <c r="E350" s="172" t="s">
        <v>1</v>
      </c>
      <c r="F350" s="173" t="s">
        <v>162</v>
      </c>
      <c r="H350" s="174">
        <v>1.5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160</v>
      </c>
      <c r="AU350" s="172" t="s">
        <v>82</v>
      </c>
      <c r="AV350" s="14" t="s">
        <v>82</v>
      </c>
      <c r="AW350" s="14" t="s">
        <v>30</v>
      </c>
      <c r="AX350" s="14" t="s">
        <v>80</v>
      </c>
      <c r="AY350" s="172" t="s">
        <v>150</v>
      </c>
    </row>
    <row r="351" spans="1:65" s="2" customFormat="1" ht="24.15" customHeight="1">
      <c r="A351" s="33"/>
      <c r="B351" s="149"/>
      <c r="C351" s="150" t="s">
        <v>449</v>
      </c>
      <c r="D351" s="150" t="s">
        <v>153</v>
      </c>
      <c r="E351" s="151" t="s">
        <v>450</v>
      </c>
      <c r="F351" s="152" t="s">
        <v>451</v>
      </c>
      <c r="G351" s="153" t="s">
        <v>156</v>
      </c>
      <c r="H351" s="154">
        <v>1.5</v>
      </c>
      <c r="I351" s="155"/>
      <c r="J351" s="156">
        <f>ROUND(I351*H351,2)</f>
        <v>0</v>
      </c>
      <c r="K351" s="152" t="s">
        <v>157</v>
      </c>
      <c r="L351" s="34"/>
      <c r="M351" s="157" t="s">
        <v>1</v>
      </c>
      <c r="N351" s="158" t="s">
        <v>38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158</v>
      </c>
      <c r="AT351" s="161" t="s">
        <v>153</v>
      </c>
      <c r="AU351" s="161" t="s">
        <v>82</v>
      </c>
      <c r="AY351" s="18" t="s">
        <v>150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80</v>
      </c>
      <c r="BK351" s="162">
        <f>ROUND(I351*H351,2)</f>
        <v>0</v>
      </c>
      <c r="BL351" s="18" t="s">
        <v>158</v>
      </c>
      <c r="BM351" s="161" t="s">
        <v>452</v>
      </c>
    </row>
    <row r="352" spans="1:65" s="13" customFormat="1">
      <c r="B352" s="163"/>
      <c r="D352" s="164" t="s">
        <v>160</v>
      </c>
      <c r="E352" s="165" t="s">
        <v>1</v>
      </c>
      <c r="F352" s="166" t="s">
        <v>453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160</v>
      </c>
      <c r="AU352" s="165" t="s">
        <v>82</v>
      </c>
      <c r="AV352" s="13" t="s">
        <v>80</v>
      </c>
      <c r="AW352" s="13" t="s">
        <v>30</v>
      </c>
      <c r="AX352" s="13" t="s">
        <v>73</v>
      </c>
      <c r="AY352" s="165" t="s">
        <v>150</v>
      </c>
    </row>
    <row r="353" spans="1:65" s="13" customFormat="1">
      <c r="B353" s="163"/>
      <c r="D353" s="164" t="s">
        <v>160</v>
      </c>
      <c r="E353" s="165" t="s">
        <v>1</v>
      </c>
      <c r="F353" s="166" t="s">
        <v>161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160</v>
      </c>
      <c r="AU353" s="165" t="s">
        <v>82</v>
      </c>
      <c r="AV353" s="13" t="s">
        <v>80</v>
      </c>
      <c r="AW353" s="13" t="s">
        <v>30</v>
      </c>
      <c r="AX353" s="13" t="s">
        <v>73</v>
      </c>
      <c r="AY353" s="165" t="s">
        <v>150</v>
      </c>
    </row>
    <row r="354" spans="1:65" s="14" customFormat="1">
      <c r="B354" s="171"/>
      <c r="D354" s="164" t="s">
        <v>160</v>
      </c>
      <c r="E354" s="172" t="s">
        <v>1</v>
      </c>
      <c r="F354" s="173" t="s">
        <v>162</v>
      </c>
      <c r="H354" s="174">
        <v>1.5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2" t="s">
        <v>160</v>
      </c>
      <c r="AU354" s="172" t="s">
        <v>82</v>
      </c>
      <c r="AV354" s="14" t="s">
        <v>82</v>
      </c>
      <c r="AW354" s="14" t="s">
        <v>30</v>
      </c>
      <c r="AX354" s="14" t="s">
        <v>80</v>
      </c>
      <c r="AY354" s="172" t="s">
        <v>150</v>
      </c>
    </row>
    <row r="355" spans="1:65" s="2" customFormat="1" ht="21.75" customHeight="1">
      <c r="A355" s="33"/>
      <c r="B355" s="149"/>
      <c r="C355" s="150" t="s">
        <v>454</v>
      </c>
      <c r="D355" s="150" t="s">
        <v>153</v>
      </c>
      <c r="E355" s="151" t="s">
        <v>455</v>
      </c>
      <c r="F355" s="152" t="s">
        <v>456</v>
      </c>
      <c r="G355" s="153" t="s">
        <v>156</v>
      </c>
      <c r="H355" s="154">
        <v>1.5</v>
      </c>
      <c r="I355" s="155"/>
      <c r="J355" s="156">
        <f>ROUND(I355*H355,2)</f>
        <v>0</v>
      </c>
      <c r="K355" s="152" t="s">
        <v>157</v>
      </c>
      <c r="L355" s="34"/>
      <c r="M355" s="157" t="s">
        <v>1</v>
      </c>
      <c r="N355" s="158" t="s">
        <v>38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158</v>
      </c>
      <c r="AT355" s="161" t="s">
        <v>153</v>
      </c>
      <c r="AU355" s="161" t="s">
        <v>82</v>
      </c>
      <c r="AY355" s="18" t="s">
        <v>150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80</v>
      </c>
      <c r="BK355" s="162">
        <f>ROUND(I355*H355,2)</f>
        <v>0</v>
      </c>
      <c r="BL355" s="18" t="s">
        <v>158</v>
      </c>
      <c r="BM355" s="161" t="s">
        <v>457</v>
      </c>
    </row>
    <row r="356" spans="1:65" s="13" customFormat="1">
      <c r="B356" s="163"/>
      <c r="D356" s="164" t="s">
        <v>160</v>
      </c>
      <c r="E356" s="165" t="s">
        <v>1</v>
      </c>
      <c r="F356" s="166" t="s">
        <v>161</v>
      </c>
      <c r="H356" s="165" t="s">
        <v>1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5" t="s">
        <v>160</v>
      </c>
      <c r="AU356" s="165" t="s">
        <v>82</v>
      </c>
      <c r="AV356" s="13" t="s">
        <v>80</v>
      </c>
      <c r="AW356" s="13" t="s">
        <v>30</v>
      </c>
      <c r="AX356" s="13" t="s">
        <v>73</v>
      </c>
      <c r="AY356" s="165" t="s">
        <v>150</v>
      </c>
    </row>
    <row r="357" spans="1:65" s="14" customFormat="1">
      <c r="B357" s="171"/>
      <c r="D357" s="164" t="s">
        <v>160</v>
      </c>
      <c r="E357" s="172" t="s">
        <v>1</v>
      </c>
      <c r="F357" s="173" t="s">
        <v>162</v>
      </c>
      <c r="H357" s="174">
        <v>1.5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160</v>
      </c>
      <c r="AU357" s="172" t="s">
        <v>82</v>
      </c>
      <c r="AV357" s="14" t="s">
        <v>82</v>
      </c>
      <c r="AW357" s="14" t="s">
        <v>30</v>
      </c>
      <c r="AX357" s="14" t="s">
        <v>80</v>
      </c>
      <c r="AY357" s="172" t="s">
        <v>150</v>
      </c>
    </row>
    <row r="358" spans="1:65" s="2" customFormat="1" ht="33" customHeight="1">
      <c r="A358" s="33"/>
      <c r="B358" s="149"/>
      <c r="C358" s="150" t="s">
        <v>458</v>
      </c>
      <c r="D358" s="150" t="s">
        <v>153</v>
      </c>
      <c r="E358" s="151" t="s">
        <v>459</v>
      </c>
      <c r="F358" s="152" t="s">
        <v>460</v>
      </c>
      <c r="G358" s="153" t="s">
        <v>156</v>
      </c>
      <c r="H358" s="154">
        <v>1.5</v>
      </c>
      <c r="I358" s="155"/>
      <c r="J358" s="156">
        <f>ROUND(I358*H358,2)</f>
        <v>0</v>
      </c>
      <c r="K358" s="152" t="s">
        <v>157</v>
      </c>
      <c r="L358" s="34"/>
      <c r="M358" s="157" t="s">
        <v>1</v>
      </c>
      <c r="N358" s="158" t="s">
        <v>38</v>
      </c>
      <c r="O358" s="59"/>
      <c r="P358" s="159">
        <f>O358*H358</f>
        <v>0</v>
      </c>
      <c r="Q358" s="159">
        <v>0</v>
      </c>
      <c r="R358" s="159">
        <f>Q358*H358</f>
        <v>0</v>
      </c>
      <c r="S358" s="159">
        <v>0</v>
      </c>
      <c r="T358" s="160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158</v>
      </c>
      <c r="AT358" s="161" t="s">
        <v>153</v>
      </c>
      <c r="AU358" s="161" t="s">
        <v>82</v>
      </c>
      <c r="AY358" s="18" t="s">
        <v>150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80</v>
      </c>
      <c r="BK358" s="162">
        <f>ROUND(I358*H358,2)</f>
        <v>0</v>
      </c>
      <c r="BL358" s="18" t="s">
        <v>158</v>
      </c>
      <c r="BM358" s="161" t="s">
        <v>461</v>
      </c>
    </row>
    <row r="359" spans="1:65" s="13" customFormat="1">
      <c r="B359" s="163"/>
      <c r="D359" s="164" t="s">
        <v>160</v>
      </c>
      <c r="E359" s="165" t="s">
        <v>1</v>
      </c>
      <c r="F359" s="166" t="s">
        <v>161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160</v>
      </c>
      <c r="AU359" s="165" t="s">
        <v>82</v>
      </c>
      <c r="AV359" s="13" t="s">
        <v>80</v>
      </c>
      <c r="AW359" s="13" t="s">
        <v>30</v>
      </c>
      <c r="AX359" s="13" t="s">
        <v>73</v>
      </c>
      <c r="AY359" s="165" t="s">
        <v>150</v>
      </c>
    </row>
    <row r="360" spans="1:65" s="14" customFormat="1">
      <c r="B360" s="171"/>
      <c r="D360" s="164" t="s">
        <v>160</v>
      </c>
      <c r="E360" s="172" t="s">
        <v>1</v>
      </c>
      <c r="F360" s="173" t="s">
        <v>162</v>
      </c>
      <c r="H360" s="174">
        <v>1.5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160</v>
      </c>
      <c r="AU360" s="172" t="s">
        <v>82</v>
      </c>
      <c r="AV360" s="14" t="s">
        <v>82</v>
      </c>
      <c r="AW360" s="14" t="s">
        <v>30</v>
      </c>
      <c r="AX360" s="14" t="s">
        <v>80</v>
      </c>
      <c r="AY360" s="172" t="s">
        <v>150</v>
      </c>
    </row>
    <row r="361" spans="1:65" s="2" customFormat="1" ht="24.15" customHeight="1">
      <c r="A361" s="33"/>
      <c r="B361" s="149"/>
      <c r="C361" s="150" t="s">
        <v>462</v>
      </c>
      <c r="D361" s="150" t="s">
        <v>153</v>
      </c>
      <c r="E361" s="151" t="s">
        <v>463</v>
      </c>
      <c r="F361" s="152" t="s">
        <v>464</v>
      </c>
      <c r="G361" s="153" t="s">
        <v>156</v>
      </c>
      <c r="H361" s="154">
        <v>26</v>
      </c>
      <c r="I361" s="155"/>
      <c r="J361" s="156">
        <f>ROUND(I361*H361,2)</f>
        <v>0</v>
      </c>
      <c r="K361" s="152" t="s">
        <v>157</v>
      </c>
      <c r="L361" s="34"/>
      <c r="M361" s="157" t="s">
        <v>1</v>
      </c>
      <c r="N361" s="158" t="s">
        <v>38</v>
      </c>
      <c r="O361" s="59"/>
      <c r="P361" s="159">
        <f>O361*H361</f>
        <v>0</v>
      </c>
      <c r="Q361" s="159">
        <v>0.16703000000000001</v>
      </c>
      <c r="R361" s="159">
        <f>Q361*H361</f>
        <v>4.3427800000000003</v>
      </c>
      <c r="S361" s="159">
        <v>0</v>
      </c>
      <c r="T361" s="160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1" t="s">
        <v>158</v>
      </c>
      <c r="AT361" s="161" t="s">
        <v>153</v>
      </c>
      <c r="AU361" s="161" t="s">
        <v>82</v>
      </c>
      <c r="AY361" s="18" t="s">
        <v>150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8" t="s">
        <v>80</v>
      </c>
      <c r="BK361" s="162">
        <f>ROUND(I361*H361,2)</f>
        <v>0</v>
      </c>
      <c r="BL361" s="18" t="s">
        <v>158</v>
      </c>
      <c r="BM361" s="161" t="s">
        <v>465</v>
      </c>
    </row>
    <row r="362" spans="1:65" s="14" customFormat="1">
      <c r="B362" s="171"/>
      <c r="D362" s="164" t="s">
        <v>160</v>
      </c>
      <c r="E362" s="172" t="s">
        <v>1</v>
      </c>
      <c r="F362" s="173" t="s">
        <v>466</v>
      </c>
      <c r="H362" s="174">
        <v>26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160</v>
      </c>
      <c r="AU362" s="172" t="s">
        <v>82</v>
      </c>
      <c r="AV362" s="14" t="s">
        <v>82</v>
      </c>
      <c r="AW362" s="14" t="s">
        <v>30</v>
      </c>
      <c r="AX362" s="14" t="s">
        <v>80</v>
      </c>
      <c r="AY362" s="172" t="s">
        <v>150</v>
      </c>
    </row>
    <row r="363" spans="1:65" s="2" customFormat="1" ht="24.15" customHeight="1">
      <c r="A363" s="33"/>
      <c r="B363" s="149"/>
      <c r="C363" s="195" t="s">
        <v>467</v>
      </c>
      <c r="D363" s="195" t="s">
        <v>273</v>
      </c>
      <c r="E363" s="196" t="s">
        <v>468</v>
      </c>
      <c r="F363" s="197" t="s">
        <v>469</v>
      </c>
      <c r="G363" s="198" t="s">
        <v>156</v>
      </c>
      <c r="H363" s="199">
        <v>20</v>
      </c>
      <c r="I363" s="200"/>
      <c r="J363" s="201">
        <f>ROUND(I363*H363,2)</f>
        <v>0</v>
      </c>
      <c r="K363" s="197" t="s">
        <v>157</v>
      </c>
      <c r="L363" s="202"/>
      <c r="M363" s="203" t="s">
        <v>1</v>
      </c>
      <c r="N363" s="204" t="s">
        <v>38</v>
      </c>
      <c r="O363" s="59"/>
      <c r="P363" s="159">
        <f>O363*H363</f>
        <v>0</v>
      </c>
      <c r="Q363" s="159">
        <v>0.11799999999999999</v>
      </c>
      <c r="R363" s="159">
        <f>Q363*H363</f>
        <v>2.36</v>
      </c>
      <c r="S363" s="159">
        <v>0</v>
      </c>
      <c r="T363" s="160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1" t="s">
        <v>242</v>
      </c>
      <c r="AT363" s="161" t="s">
        <v>273</v>
      </c>
      <c r="AU363" s="161" t="s">
        <v>82</v>
      </c>
      <c r="AY363" s="18" t="s">
        <v>150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8" t="s">
        <v>80</v>
      </c>
      <c r="BK363" s="162">
        <f>ROUND(I363*H363,2)</f>
        <v>0</v>
      </c>
      <c r="BL363" s="18" t="s">
        <v>158</v>
      </c>
      <c r="BM363" s="161" t="s">
        <v>470</v>
      </c>
    </row>
    <row r="364" spans="1:65" s="2" customFormat="1" ht="16.5" customHeight="1">
      <c r="A364" s="33"/>
      <c r="B364" s="149"/>
      <c r="C364" s="195" t="s">
        <v>471</v>
      </c>
      <c r="D364" s="195" t="s">
        <v>273</v>
      </c>
      <c r="E364" s="196" t="s">
        <v>472</v>
      </c>
      <c r="F364" s="197" t="s">
        <v>473</v>
      </c>
      <c r="G364" s="198" t="s">
        <v>156</v>
      </c>
      <c r="H364" s="199">
        <v>6.12</v>
      </c>
      <c r="I364" s="200"/>
      <c r="J364" s="201">
        <f>ROUND(I364*H364,2)</f>
        <v>0</v>
      </c>
      <c r="K364" s="197" t="s">
        <v>157</v>
      </c>
      <c r="L364" s="202"/>
      <c r="M364" s="203" t="s">
        <v>1</v>
      </c>
      <c r="N364" s="204" t="s">
        <v>38</v>
      </c>
      <c r="O364" s="59"/>
      <c r="P364" s="159">
        <f>O364*H364</f>
        <v>0</v>
      </c>
      <c r="Q364" s="159">
        <v>0.11799999999999999</v>
      </c>
      <c r="R364" s="159">
        <f>Q364*H364</f>
        <v>0.72216000000000002</v>
      </c>
      <c r="S364" s="159">
        <v>0</v>
      </c>
      <c r="T364" s="160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1" t="s">
        <v>242</v>
      </c>
      <c r="AT364" s="161" t="s">
        <v>273</v>
      </c>
      <c r="AU364" s="161" t="s">
        <v>82</v>
      </c>
      <c r="AY364" s="18" t="s">
        <v>150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8" t="s">
        <v>80</v>
      </c>
      <c r="BK364" s="162">
        <f>ROUND(I364*H364,2)</f>
        <v>0</v>
      </c>
      <c r="BL364" s="18" t="s">
        <v>158</v>
      </c>
      <c r="BM364" s="161" t="s">
        <v>474</v>
      </c>
    </row>
    <row r="365" spans="1:65" s="14" customFormat="1">
      <c r="B365" s="171"/>
      <c r="D365" s="164" t="s">
        <v>160</v>
      </c>
      <c r="E365" s="172" t="s">
        <v>1</v>
      </c>
      <c r="F365" s="173" t="s">
        <v>475</v>
      </c>
      <c r="H365" s="174">
        <v>6.12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160</v>
      </c>
      <c r="AU365" s="172" t="s">
        <v>82</v>
      </c>
      <c r="AV365" s="14" t="s">
        <v>82</v>
      </c>
      <c r="AW365" s="14" t="s">
        <v>30</v>
      </c>
      <c r="AX365" s="14" t="s">
        <v>80</v>
      </c>
      <c r="AY365" s="172" t="s">
        <v>150</v>
      </c>
    </row>
    <row r="366" spans="1:65" s="2" customFormat="1" ht="33" customHeight="1">
      <c r="A366" s="33"/>
      <c r="B366" s="149"/>
      <c r="C366" s="150" t="s">
        <v>476</v>
      </c>
      <c r="D366" s="150" t="s">
        <v>153</v>
      </c>
      <c r="E366" s="151" t="s">
        <v>477</v>
      </c>
      <c r="F366" s="152" t="s">
        <v>478</v>
      </c>
      <c r="G366" s="153" t="s">
        <v>156</v>
      </c>
      <c r="H366" s="154">
        <v>60</v>
      </c>
      <c r="I366" s="155"/>
      <c r="J366" s="156">
        <f>ROUND(I366*H366,2)</f>
        <v>0</v>
      </c>
      <c r="K366" s="152" t="s">
        <v>157</v>
      </c>
      <c r="L366" s="34"/>
      <c r="M366" s="157" t="s">
        <v>1</v>
      </c>
      <c r="N366" s="158" t="s">
        <v>38</v>
      </c>
      <c r="O366" s="59"/>
      <c r="P366" s="159">
        <f>O366*H366</f>
        <v>0</v>
      </c>
      <c r="Q366" s="159">
        <v>8.9219999999999994E-2</v>
      </c>
      <c r="R366" s="159">
        <f>Q366*H366</f>
        <v>5.3531999999999993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158</v>
      </c>
      <c r="AT366" s="161" t="s">
        <v>153</v>
      </c>
      <c r="AU366" s="161" t="s">
        <v>82</v>
      </c>
      <c r="AY366" s="18" t="s">
        <v>150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80</v>
      </c>
      <c r="BK366" s="162">
        <f>ROUND(I366*H366,2)</f>
        <v>0</v>
      </c>
      <c r="BL366" s="18" t="s">
        <v>158</v>
      </c>
      <c r="BM366" s="161" t="s">
        <v>479</v>
      </c>
    </row>
    <row r="367" spans="1:65" s="13" customFormat="1">
      <c r="B367" s="163"/>
      <c r="D367" s="164" t="s">
        <v>160</v>
      </c>
      <c r="E367" s="165" t="s">
        <v>1</v>
      </c>
      <c r="F367" s="166" t="s">
        <v>434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160</v>
      </c>
      <c r="AU367" s="165" t="s">
        <v>82</v>
      </c>
      <c r="AV367" s="13" t="s">
        <v>80</v>
      </c>
      <c r="AW367" s="13" t="s">
        <v>30</v>
      </c>
      <c r="AX367" s="13" t="s">
        <v>73</v>
      </c>
      <c r="AY367" s="165" t="s">
        <v>150</v>
      </c>
    </row>
    <row r="368" spans="1:65" s="14" customFormat="1">
      <c r="B368" s="171"/>
      <c r="D368" s="164" t="s">
        <v>160</v>
      </c>
      <c r="E368" s="172" t="s">
        <v>1</v>
      </c>
      <c r="F368" s="173" t="s">
        <v>435</v>
      </c>
      <c r="H368" s="174">
        <v>60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160</v>
      </c>
      <c r="AU368" s="172" t="s">
        <v>82</v>
      </c>
      <c r="AV368" s="14" t="s">
        <v>82</v>
      </c>
      <c r="AW368" s="14" t="s">
        <v>30</v>
      </c>
      <c r="AX368" s="14" t="s">
        <v>80</v>
      </c>
      <c r="AY368" s="172" t="s">
        <v>150</v>
      </c>
    </row>
    <row r="369" spans="1:65" s="2" customFormat="1" ht="24.15" customHeight="1">
      <c r="A369" s="33"/>
      <c r="B369" s="149"/>
      <c r="C369" s="195" t="s">
        <v>480</v>
      </c>
      <c r="D369" s="195" t="s">
        <v>273</v>
      </c>
      <c r="E369" s="196" t="s">
        <v>481</v>
      </c>
      <c r="F369" s="197" t="s">
        <v>482</v>
      </c>
      <c r="G369" s="198" t="s">
        <v>156</v>
      </c>
      <c r="H369" s="199">
        <v>60</v>
      </c>
      <c r="I369" s="200"/>
      <c r="J369" s="201">
        <f>ROUND(I369*H369,2)</f>
        <v>0</v>
      </c>
      <c r="K369" s="197" t="s">
        <v>157</v>
      </c>
      <c r="L369" s="202"/>
      <c r="M369" s="203" t="s">
        <v>1</v>
      </c>
      <c r="N369" s="204" t="s">
        <v>38</v>
      </c>
      <c r="O369" s="59"/>
      <c r="P369" s="159">
        <f>O369*H369</f>
        <v>0</v>
      </c>
      <c r="Q369" s="159">
        <v>0.13100000000000001</v>
      </c>
      <c r="R369" s="159">
        <f>Q369*H369</f>
        <v>7.86</v>
      </c>
      <c r="S369" s="159">
        <v>0</v>
      </c>
      <c r="T369" s="160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1" t="s">
        <v>242</v>
      </c>
      <c r="AT369" s="161" t="s">
        <v>273</v>
      </c>
      <c r="AU369" s="161" t="s">
        <v>82</v>
      </c>
      <c r="AY369" s="18" t="s">
        <v>150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8" t="s">
        <v>80</v>
      </c>
      <c r="BK369" s="162">
        <f>ROUND(I369*H369,2)</f>
        <v>0</v>
      </c>
      <c r="BL369" s="18" t="s">
        <v>158</v>
      </c>
      <c r="BM369" s="161" t="s">
        <v>483</v>
      </c>
    </row>
    <row r="370" spans="1:65" s="13" customFormat="1">
      <c r="B370" s="163"/>
      <c r="D370" s="164" t="s">
        <v>160</v>
      </c>
      <c r="E370" s="165" t="s">
        <v>1</v>
      </c>
      <c r="F370" s="166" t="s">
        <v>434</v>
      </c>
      <c r="H370" s="165" t="s">
        <v>1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160</v>
      </c>
      <c r="AU370" s="165" t="s">
        <v>82</v>
      </c>
      <c r="AV370" s="13" t="s">
        <v>80</v>
      </c>
      <c r="AW370" s="13" t="s">
        <v>30</v>
      </c>
      <c r="AX370" s="13" t="s">
        <v>73</v>
      </c>
      <c r="AY370" s="165" t="s">
        <v>150</v>
      </c>
    </row>
    <row r="371" spans="1:65" s="14" customFormat="1">
      <c r="B371" s="171"/>
      <c r="D371" s="164" t="s">
        <v>160</v>
      </c>
      <c r="E371" s="172" t="s">
        <v>1</v>
      </c>
      <c r="F371" s="173" t="s">
        <v>435</v>
      </c>
      <c r="H371" s="174">
        <v>60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160</v>
      </c>
      <c r="AU371" s="172" t="s">
        <v>82</v>
      </c>
      <c r="AV371" s="14" t="s">
        <v>82</v>
      </c>
      <c r="AW371" s="14" t="s">
        <v>30</v>
      </c>
      <c r="AX371" s="14" t="s">
        <v>80</v>
      </c>
      <c r="AY371" s="172" t="s">
        <v>150</v>
      </c>
    </row>
    <row r="372" spans="1:65" s="2" customFormat="1" ht="24.15" customHeight="1">
      <c r="A372" s="33"/>
      <c r="B372" s="149"/>
      <c r="C372" s="150" t="s">
        <v>484</v>
      </c>
      <c r="D372" s="150" t="s">
        <v>153</v>
      </c>
      <c r="E372" s="151" t="s">
        <v>485</v>
      </c>
      <c r="F372" s="152" t="s">
        <v>486</v>
      </c>
      <c r="G372" s="153" t="s">
        <v>156</v>
      </c>
      <c r="H372" s="154">
        <v>24</v>
      </c>
      <c r="I372" s="155"/>
      <c r="J372" s="156">
        <f>ROUND(I372*H372,2)</f>
        <v>0</v>
      </c>
      <c r="K372" s="152" t="s">
        <v>157</v>
      </c>
      <c r="L372" s="34"/>
      <c r="M372" s="157" t="s">
        <v>1</v>
      </c>
      <c r="N372" s="158" t="s">
        <v>38</v>
      </c>
      <c r="O372" s="59"/>
      <c r="P372" s="159">
        <f>O372*H372</f>
        <v>0</v>
      </c>
      <c r="Q372" s="159">
        <v>0.11162</v>
      </c>
      <c r="R372" s="159">
        <f>Q372*H372</f>
        <v>2.6788799999999999</v>
      </c>
      <c r="S372" s="159">
        <v>0</v>
      </c>
      <c r="T372" s="16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1" t="s">
        <v>158</v>
      </c>
      <c r="AT372" s="161" t="s">
        <v>153</v>
      </c>
      <c r="AU372" s="161" t="s">
        <v>82</v>
      </c>
      <c r="AY372" s="18" t="s">
        <v>150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8" t="s">
        <v>80</v>
      </c>
      <c r="BK372" s="162">
        <f>ROUND(I372*H372,2)</f>
        <v>0</v>
      </c>
      <c r="BL372" s="18" t="s">
        <v>158</v>
      </c>
      <c r="BM372" s="161" t="s">
        <v>487</v>
      </c>
    </row>
    <row r="373" spans="1:65" s="13" customFormat="1">
      <c r="B373" s="163"/>
      <c r="D373" s="164" t="s">
        <v>160</v>
      </c>
      <c r="E373" s="165" t="s">
        <v>1</v>
      </c>
      <c r="F373" s="166" t="s">
        <v>437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160</v>
      </c>
      <c r="AU373" s="165" t="s">
        <v>82</v>
      </c>
      <c r="AV373" s="13" t="s">
        <v>80</v>
      </c>
      <c r="AW373" s="13" t="s">
        <v>30</v>
      </c>
      <c r="AX373" s="13" t="s">
        <v>73</v>
      </c>
      <c r="AY373" s="165" t="s">
        <v>150</v>
      </c>
    </row>
    <row r="374" spans="1:65" s="14" customFormat="1">
      <c r="B374" s="171"/>
      <c r="D374" s="164" t="s">
        <v>160</v>
      </c>
      <c r="E374" s="172" t="s">
        <v>1</v>
      </c>
      <c r="F374" s="173" t="s">
        <v>394</v>
      </c>
      <c r="H374" s="174">
        <v>24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160</v>
      </c>
      <c r="AU374" s="172" t="s">
        <v>82</v>
      </c>
      <c r="AV374" s="14" t="s">
        <v>82</v>
      </c>
      <c r="AW374" s="14" t="s">
        <v>30</v>
      </c>
      <c r="AX374" s="14" t="s">
        <v>80</v>
      </c>
      <c r="AY374" s="172" t="s">
        <v>150</v>
      </c>
    </row>
    <row r="375" spans="1:65" s="2" customFormat="1" ht="16.5" customHeight="1">
      <c r="A375" s="33"/>
      <c r="B375" s="149"/>
      <c r="C375" s="195" t="s">
        <v>488</v>
      </c>
      <c r="D375" s="195" t="s">
        <v>273</v>
      </c>
      <c r="E375" s="196" t="s">
        <v>489</v>
      </c>
      <c r="F375" s="197" t="s">
        <v>490</v>
      </c>
      <c r="G375" s="198" t="s">
        <v>156</v>
      </c>
      <c r="H375" s="199">
        <v>24</v>
      </c>
      <c r="I375" s="200"/>
      <c r="J375" s="201">
        <f>ROUND(I375*H375,2)</f>
        <v>0</v>
      </c>
      <c r="K375" s="197" t="s">
        <v>1</v>
      </c>
      <c r="L375" s="202"/>
      <c r="M375" s="203" t="s">
        <v>1</v>
      </c>
      <c r="N375" s="204" t="s">
        <v>38</v>
      </c>
      <c r="O375" s="59"/>
      <c r="P375" s="159">
        <f>O375*H375</f>
        <v>0</v>
      </c>
      <c r="Q375" s="159">
        <v>0.152</v>
      </c>
      <c r="R375" s="159">
        <f>Q375*H375</f>
        <v>3.6479999999999997</v>
      </c>
      <c r="S375" s="159">
        <v>0</v>
      </c>
      <c r="T375" s="160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1" t="s">
        <v>242</v>
      </c>
      <c r="AT375" s="161" t="s">
        <v>273</v>
      </c>
      <c r="AU375" s="161" t="s">
        <v>82</v>
      </c>
      <c r="AY375" s="18" t="s">
        <v>150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8" t="s">
        <v>80</v>
      </c>
      <c r="BK375" s="162">
        <f>ROUND(I375*H375,2)</f>
        <v>0</v>
      </c>
      <c r="BL375" s="18" t="s">
        <v>158</v>
      </c>
      <c r="BM375" s="161" t="s">
        <v>491</v>
      </c>
    </row>
    <row r="376" spans="1:65" s="13" customFormat="1">
      <c r="B376" s="163"/>
      <c r="D376" s="164" t="s">
        <v>160</v>
      </c>
      <c r="E376" s="165" t="s">
        <v>1</v>
      </c>
      <c r="F376" s="166" t="s">
        <v>437</v>
      </c>
      <c r="H376" s="165" t="s">
        <v>1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5" t="s">
        <v>160</v>
      </c>
      <c r="AU376" s="165" t="s">
        <v>82</v>
      </c>
      <c r="AV376" s="13" t="s">
        <v>80</v>
      </c>
      <c r="AW376" s="13" t="s">
        <v>30</v>
      </c>
      <c r="AX376" s="13" t="s">
        <v>73</v>
      </c>
      <c r="AY376" s="165" t="s">
        <v>150</v>
      </c>
    </row>
    <row r="377" spans="1:65" s="14" customFormat="1">
      <c r="B377" s="171"/>
      <c r="D377" s="164" t="s">
        <v>160</v>
      </c>
      <c r="E377" s="172" t="s">
        <v>1</v>
      </c>
      <c r="F377" s="173" t="s">
        <v>394</v>
      </c>
      <c r="H377" s="174">
        <v>24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160</v>
      </c>
      <c r="AU377" s="172" t="s">
        <v>82</v>
      </c>
      <c r="AV377" s="14" t="s">
        <v>82</v>
      </c>
      <c r="AW377" s="14" t="s">
        <v>30</v>
      </c>
      <c r="AX377" s="14" t="s">
        <v>80</v>
      </c>
      <c r="AY377" s="172" t="s">
        <v>150</v>
      </c>
    </row>
    <row r="378" spans="1:65" s="12" customFormat="1" ht="22.75" customHeight="1">
      <c r="B378" s="136"/>
      <c r="D378" s="137" t="s">
        <v>72</v>
      </c>
      <c r="E378" s="147" t="s">
        <v>228</v>
      </c>
      <c r="F378" s="147" t="s">
        <v>492</v>
      </c>
      <c r="I378" s="139"/>
      <c r="J378" s="148">
        <f>BK378</f>
        <v>0</v>
      </c>
      <c r="L378" s="136"/>
      <c r="M378" s="141"/>
      <c r="N378" s="142"/>
      <c r="O378" s="142"/>
      <c r="P378" s="143">
        <f>SUM(P379:P475)</f>
        <v>0</v>
      </c>
      <c r="Q378" s="142"/>
      <c r="R378" s="143">
        <f>SUM(R379:R475)</f>
        <v>5.9305054999999998</v>
      </c>
      <c r="S378" s="142"/>
      <c r="T378" s="144">
        <f>SUM(T379:T475)</f>
        <v>0</v>
      </c>
      <c r="AR378" s="137" t="s">
        <v>80</v>
      </c>
      <c r="AT378" s="145" t="s">
        <v>72</v>
      </c>
      <c r="AU378" s="145" t="s">
        <v>80</v>
      </c>
      <c r="AY378" s="137" t="s">
        <v>150</v>
      </c>
      <c r="BK378" s="146">
        <f>SUM(BK379:BK475)</f>
        <v>0</v>
      </c>
    </row>
    <row r="379" spans="1:65" s="2" customFormat="1" ht="16.5" customHeight="1">
      <c r="A379" s="33"/>
      <c r="B379" s="149"/>
      <c r="C379" s="150" t="s">
        <v>493</v>
      </c>
      <c r="D379" s="150" t="s">
        <v>153</v>
      </c>
      <c r="E379" s="151" t="s">
        <v>494</v>
      </c>
      <c r="F379" s="152" t="s">
        <v>495</v>
      </c>
      <c r="G379" s="153" t="s">
        <v>156</v>
      </c>
      <c r="H379" s="154">
        <v>252.67099999999999</v>
      </c>
      <c r="I379" s="155"/>
      <c r="J379" s="156">
        <f>ROUND(I379*H379,2)</f>
        <v>0</v>
      </c>
      <c r="K379" s="152" t="s">
        <v>1</v>
      </c>
      <c r="L379" s="34"/>
      <c r="M379" s="157" t="s">
        <v>1</v>
      </c>
      <c r="N379" s="158" t="s">
        <v>38</v>
      </c>
      <c r="O379" s="59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1" t="s">
        <v>158</v>
      </c>
      <c r="AT379" s="161" t="s">
        <v>153</v>
      </c>
      <c r="AU379" s="161" t="s">
        <v>82</v>
      </c>
      <c r="AY379" s="18" t="s">
        <v>150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8" t="s">
        <v>80</v>
      </c>
      <c r="BK379" s="162">
        <f>ROUND(I379*H379,2)</f>
        <v>0</v>
      </c>
      <c r="BL379" s="18" t="s">
        <v>158</v>
      </c>
      <c r="BM379" s="161" t="s">
        <v>496</v>
      </c>
    </row>
    <row r="380" spans="1:65" s="13" customFormat="1">
      <c r="B380" s="163"/>
      <c r="D380" s="164" t="s">
        <v>160</v>
      </c>
      <c r="E380" s="165" t="s">
        <v>1</v>
      </c>
      <c r="F380" s="166" t="s">
        <v>416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160</v>
      </c>
      <c r="AU380" s="165" t="s">
        <v>82</v>
      </c>
      <c r="AV380" s="13" t="s">
        <v>80</v>
      </c>
      <c r="AW380" s="13" t="s">
        <v>30</v>
      </c>
      <c r="AX380" s="13" t="s">
        <v>73</v>
      </c>
      <c r="AY380" s="165" t="s">
        <v>150</v>
      </c>
    </row>
    <row r="381" spans="1:65" s="13" customFormat="1">
      <c r="B381" s="163"/>
      <c r="D381" s="164" t="s">
        <v>160</v>
      </c>
      <c r="E381" s="165" t="s">
        <v>1</v>
      </c>
      <c r="F381" s="166" t="s">
        <v>417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160</v>
      </c>
      <c r="AU381" s="165" t="s">
        <v>82</v>
      </c>
      <c r="AV381" s="13" t="s">
        <v>80</v>
      </c>
      <c r="AW381" s="13" t="s">
        <v>30</v>
      </c>
      <c r="AX381" s="13" t="s">
        <v>73</v>
      </c>
      <c r="AY381" s="165" t="s">
        <v>150</v>
      </c>
    </row>
    <row r="382" spans="1:65" s="14" customFormat="1">
      <c r="B382" s="171"/>
      <c r="D382" s="164" t="s">
        <v>160</v>
      </c>
      <c r="E382" s="172" t="s">
        <v>1</v>
      </c>
      <c r="F382" s="173" t="s">
        <v>418</v>
      </c>
      <c r="H382" s="174">
        <v>200.01599999999999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160</v>
      </c>
      <c r="AU382" s="172" t="s">
        <v>82</v>
      </c>
      <c r="AV382" s="14" t="s">
        <v>82</v>
      </c>
      <c r="AW382" s="14" t="s">
        <v>30</v>
      </c>
      <c r="AX382" s="14" t="s">
        <v>73</v>
      </c>
      <c r="AY382" s="172" t="s">
        <v>150</v>
      </c>
    </row>
    <row r="383" spans="1:65" s="13" customFormat="1">
      <c r="B383" s="163"/>
      <c r="D383" s="164" t="s">
        <v>160</v>
      </c>
      <c r="E383" s="165" t="s">
        <v>1</v>
      </c>
      <c r="F383" s="166" t="s">
        <v>419</v>
      </c>
      <c r="H383" s="165" t="s">
        <v>1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160</v>
      </c>
      <c r="AU383" s="165" t="s">
        <v>82</v>
      </c>
      <c r="AV383" s="13" t="s">
        <v>80</v>
      </c>
      <c r="AW383" s="13" t="s">
        <v>30</v>
      </c>
      <c r="AX383" s="13" t="s">
        <v>73</v>
      </c>
      <c r="AY383" s="165" t="s">
        <v>150</v>
      </c>
    </row>
    <row r="384" spans="1:65" s="14" customFormat="1">
      <c r="B384" s="171"/>
      <c r="D384" s="164" t="s">
        <v>160</v>
      </c>
      <c r="E384" s="172" t="s">
        <v>1</v>
      </c>
      <c r="F384" s="173" t="s">
        <v>420</v>
      </c>
      <c r="H384" s="174">
        <v>52.655000000000001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160</v>
      </c>
      <c r="AU384" s="172" t="s">
        <v>82</v>
      </c>
      <c r="AV384" s="14" t="s">
        <v>82</v>
      </c>
      <c r="AW384" s="14" t="s">
        <v>30</v>
      </c>
      <c r="AX384" s="14" t="s">
        <v>73</v>
      </c>
      <c r="AY384" s="172" t="s">
        <v>150</v>
      </c>
    </row>
    <row r="385" spans="1:65" s="16" customFormat="1">
      <c r="B385" s="187"/>
      <c r="D385" s="164" t="s">
        <v>160</v>
      </c>
      <c r="E385" s="188" t="s">
        <v>1</v>
      </c>
      <c r="F385" s="189" t="s">
        <v>211</v>
      </c>
      <c r="H385" s="190">
        <v>252.67099999999999</v>
      </c>
      <c r="I385" s="191"/>
      <c r="L385" s="187"/>
      <c r="M385" s="192"/>
      <c r="N385" s="193"/>
      <c r="O385" s="193"/>
      <c r="P385" s="193"/>
      <c r="Q385" s="193"/>
      <c r="R385" s="193"/>
      <c r="S385" s="193"/>
      <c r="T385" s="194"/>
      <c r="AT385" s="188" t="s">
        <v>160</v>
      </c>
      <c r="AU385" s="188" t="s">
        <v>82</v>
      </c>
      <c r="AV385" s="16" t="s">
        <v>158</v>
      </c>
      <c r="AW385" s="16" t="s">
        <v>30</v>
      </c>
      <c r="AX385" s="16" t="s">
        <v>80</v>
      </c>
      <c r="AY385" s="188" t="s">
        <v>150</v>
      </c>
    </row>
    <row r="386" spans="1:65" s="2" customFormat="1" ht="24.15" customHeight="1">
      <c r="A386" s="33"/>
      <c r="B386" s="149"/>
      <c r="C386" s="150" t="s">
        <v>497</v>
      </c>
      <c r="D386" s="150" t="s">
        <v>153</v>
      </c>
      <c r="E386" s="151" t="s">
        <v>498</v>
      </c>
      <c r="F386" s="152" t="s">
        <v>499</v>
      </c>
      <c r="G386" s="153" t="s">
        <v>156</v>
      </c>
      <c r="H386" s="154">
        <v>252.67099999999999</v>
      </c>
      <c r="I386" s="155"/>
      <c r="J386" s="156">
        <f>ROUND(I386*H386,2)</f>
        <v>0</v>
      </c>
      <c r="K386" s="152" t="s">
        <v>1</v>
      </c>
      <c r="L386" s="34"/>
      <c r="M386" s="157" t="s">
        <v>1</v>
      </c>
      <c r="N386" s="158" t="s">
        <v>38</v>
      </c>
      <c r="O386" s="59"/>
      <c r="P386" s="159">
        <f>O386*H386</f>
        <v>0</v>
      </c>
      <c r="Q386" s="159">
        <v>2E-3</v>
      </c>
      <c r="R386" s="159">
        <f>Q386*H386</f>
        <v>0.50534199999999996</v>
      </c>
      <c r="S386" s="159">
        <v>0</v>
      </c>
      <c r="T386" s="160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1" t="s">
        <v>158</v>
      </c>
      <c r="AT386" s="161" t="s">
        <v>153</v>
      </c>
      <c r="AU386" s="161" t="s">
        <v>82</v>
      </c>
      <c r="AY386" s="18" t="s">
        <v>150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8" t="s">
        <v>80</v>
      </c>
      <c r="BK386" s="162">
        <f>ROUND(I386*H386,2)</f>
        <v>0</v>
      </c>
      <c r="BL386" s="18" t="s">
        <v>158</v>
      </c>
      <c r="BM386" s="161" t="s">
        <v>500</v>
      </c>
    </row>
    <row r="387" spans="1:65" s="13" customFormat="1">
      <c r="B387" s="163"/>
      <c r="D387" s="164" t="s">
        <v>160</v>
      </c>
      <c r="E387" s="165" t="s">
        <v>1</v>
      </c>
      <c r="F387" s="166" t="s">
        <v>416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160</v>
      </c>
      <c r="AU387" s="165" t="s">
        <v>82</v>
      </c>
      <c r="AV387" s="13" t="s">
        <v>80</v>
      </c>
      <c r="AW387" s="13" t="s">
        <v>30</v>
      </c>
      <c r="AX387" s="13" t="s">
        <v>73</v>
      </c>
      <c r="AY387" s="165" t="s">
        <v>150</v>
      </c>
    </row>
    <row r="388" spans="1:65" s="13" customFormat="1">
      <c r="B388" s="163"/>
      <c r="D388" s="164" t="s">
        <v>160</v>
      </c>
      <c r="E388" s="165" t="s">
        <v>1</v>
      </c>
      <c r="F388" s="166" t="s">
        <v>417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160</v>
      </c>
      <c r="AU388" s="165" t="s">
        <v>82</v>
      </c>
      <c r="AV388" s="13" t="s">
        <v>80</v>
      </c>
      <c r="AW388" s="13" t="s">
        <v>30</v>
      </c>
      <c r="AX388" s="13" t="s">
        <v>73</v>
      </c>
      <c r="AY388" s="165" t="s">
        <v>150</v>
      </c>
    </row>
    <row r="389" spans="1:65" s="14" customFormat="1">
      <c r="B389" s="171"/>
      <c r="D389" s="164" t="s">
        <v>160</v>
      </c>
      <c r="E389" s="172" t="s">
        <v>1</v>
      </c>
      <c r="F389" s="173" t="s">
        <v>418</v>
      </c>
      <c r="H389" s="174">
        <v>200.01599999999999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160</v>
      </c>
      <c r="AU389" s="172" t="s">
        <v>82</v>
      </c>
      <c r="AV389" s="14" t="s">
        <v>82</v>
      </c>
      <c r="AW389" s="14" t="s">
        <v>30</v>
      </c>
      <c r="AX389" s="14" t="s">
        <v>73</v>
      </c>
      <c r="AY389" s="172" t="s">
        <v>150</v>
      </c>
    </row>
    <row r="390" spans="1:65" s="13" customFormat="1">
      <c r="B390" s="163"/>
      <c r="D390" s="164" t="s">
        <v>160</v>
      </c>
      <c r="E390" s="165" t="s">
        <v>1</v>
      </c>
      <c r="F390" s="166" t="s">
        <v>419</v>
      </c>
      <c r="H390" s="165" t="s">
        <v>1</v>
      </c>
      <c r="I390" s="167"/>
      <c r="L390" s="163"/>
      <c r="M390" s="168"/>
      <c r="N390" s="169"/>
      <c r="O390" s="169"/>
      <c r="P390" s="169"/>
      <c r="Q390" s="169"/>
      <c r="R390" s="169"/>
      <c r="S390" s="169"/>
      <c r="T390" s="170"/>
      <c r="AT390" s="165" t="s">
        <v>160</v>
      </c>
      <c r="AU390" s="165" t="s">
        <v>82</v>
      </c>
      <c r="AV390" s="13" t="s">
        <v>80</v>
      </c>
      <c r="AW390" s="13" t="s">
        <v>30</v>
      </c>
      <c r="AX390" s="13" t="s">
        <v>73</v>
      </c>
      <c r="AY390" s="165" t="s">
        <v>150</v>
      </c>
    </row>
    <row r="391" spans="1:65" s="14" customFormat="1">
      <c r="B391" s="171"/>
      <c r="D391" s="164" t="s">
        <v>160</v>
      </c>
      <c r="E391" s="172" t="s">
        <v>1</v>
      </c>
      <c r="F391" s="173" t="s">
        <v>420</v>
      </c>
      <c r="H391" s="174">
        <v>52.655000000000001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160</v>
      </c>
      <c r="AU391" s="172" t="s">
        <v>82</v>
      </c>
      <c r="AV391" s="14" t="s">
        <v>82</v>
      </c>
      <c r="AW391" s="14" t="s">
        <v>30</v>
      </c>
      <c r="AX391" s="14" t="s">
        <v>73</v>
      </c>
      <c r="AY391" s="172" t="s">
        <v>150</v>
      </c>
    </row>
    <row r="392" spans="1:65" s="16" customFormat="1">
      <c r="B392" s="187"/>
      <c r="D392" s="164" t="s">
        <v>160</v>
      </c>
      <c r="E392" s="188" t="s">
        <v>1</v>
      </c>
      <c r="F392" s="189" t="s">
        <v>211</v>
      </c>
      <c r="H392" s="190">
        <v>252.67099999999999</v>
      </c>
      <c r="I392" s="191"/>
      <c r="L392" s="187"/>
      <c r="M392" s="192"/>
      <c r="N392" s="193"/>
      <c r="O392" s="193"/>
      <c r="P392" s="193"/>
      <c r="Q392" s="193"/>
      <c r="R392" s="193"/>
      <c r="S392" s="193"/>
      <c r="T392" s="194"/>
      <c r="AT392" s="188" t="s">
        <v>160</v>
      </c>
      <c r="AU392" s="188" t="s">
        <v>82</v>
      </c>
      <c r="AV392" s="16" t="s">
        <v>158</v>
      </c>
      <c r="AW392" s="16" t="s">
        <v>30</v>
      </c>
      <c r="AX392" s="16" t="s">
        <v>80</v>
      </c>
      <c r="AY392" s="188" t="s">
        <v>150</v>
      </c>
    </row>
    <row r="393" spans="1:65" s="2" customFormat="1" ht="24.15" customHeight="1">
      <c r="A393" s="33"/>
      <c r="B393" s="149"/>
      <c r="C393" s="150" t="s">
        <v>501</v>
      </c>
      <c r="D393" s="150" t="s">
        <v>153</v>
      </c>
      <c r="E393" s="151" t="s">
        <v>502</v>
      </c>
      <c r="F393" s="152" t="s">
        <v>503</v>
      </c>
      <c r="G393" s="153" t="s">
        <v>156</v>
      </c>
      <c r="H393" s="154">
        <v>252.67099999999999</v>
      </c>
      <c r="I393" s="155"/>
      <c r="J393" s="156">
        <f>ROUND(I393*H393,2)</f>
        <v>0</v>
      </c>
      <c r="K393" s="152" t="s">
        <v>1</v>
      </c>
      <c r="L393" s="34"/>
      <c r="M393" s="157" t="s">
        <v>1</v>
      </c>
      <c r="N393" s="158" t="s">
        <v>38</v>
      </c>
      <c r="O393" s="59"/>
      <c r="P393" s="159">
        <f>O393*H393</f>
        <v>0</v>
      </c>
      <c r="Q393" s="159">
        <v>0.02</v>
      </c>
      <c r="R393" s="159">
        <f>Q393*H393</f>
        <v>5.05342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158</v>
      </c>
      <c r="AT393" s="161" t="s">
        <v>153</v>
      </c>
      <c r="AU393" s="161" t="s">
        <v>82</v>
      </c>
      <c r="AY393" s="18" t="s">
        <v>150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80</v>
      </c>
      <c r="BK393" s="162">
        <f>ROUND(I393*H393,2)</f>
        <v>0</v>
      </c>
      <c r="BL393" s="18" t="s">
        <v>158</v>
      </c>
      <c r="BM393" s="161" t="s">
        <v>504</v>
      </c>
    </row>
    <row r="394" spans="1:65" s="13" customFormat="1">
      <c r="B394" s="163"/>
      <c r="D394" s="164" t="s">
        <v>160</v>
      </c>
      <c r="E394" s="165" t="s">
        <v>1</v>
      </c>
      <c r="F394" s="166" t="s">
        <v>416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160</v>
      </c>
      <c r="AU394" s="165" t="s">
        <v>82</v>
      </c>
      <c r="AV394" s="13" t="s">
        <v>80</v>
      </c>
      <c r="AW394" s="13" t="s">
        <v>30</v>
      </c>
      <c r="AX394" s="13" t="s">
        <v>73</v>
      </c>
      <c r="AY394" s="165" t="s">
        <v>150</v>
      </c>
    </row>
    <row r="395" spans="1:65" s="13" customFormat="1">
      <c r="B395" s="163"/>
      <c r="D395" s="164" t="s">
        <v>160</v>
      </c>
      <c r="E395" s="165" t="s">
        <v>1</v>
      </c>
      <c r="F395" s="166" t="s">
        <v>417</v>
      </c>
      <c r="H395" s="165" t="s">
        <v>1</v>
      </c>
      <c r="I395" s="167"/>
      <c r="L395" s="163"/>
      <c r="M395" s="168"/>
      <c r="N395" s="169"/>
      <c r="O395" s="169"/>
      <c r="P395" s="169"/>
      <c r="Q395" s="169"/>
      <c r="R395" s="169"/>
      <c r="S395" s="169"/>
      <c r="T395" s="170"/>
      <c r="AT395" s="165" t="s">
        <v>160</v>
      </c>
      <c r="AU395" s="165" t="s">
        <v>82</v>
      </c>
      <c r="AV395" s="13" t="s">
        <v>80</v>
      </c>
      <c r="AW395" s="13" t="s">
        <v>30</v>
      </c>
      <c r="AX395" s="13" t="s">
        <v>73</v>
      </c>
      <c r="AY395" s="165" t="s">
        <v>150</v>
      </c>
    </row>
    <row r="396" spans="1:65" s="14" customFormat="1">
      <c r="B396" s="171"/>
      <c r="D396" s="164" t="s">
        <v>160</v>
      </c>
      <c r="E396" s="172" t="s">
        <v>1</v>
      </c>
      <c r="F396" s="173" t="s">
        <v>418</v>
      </c>
      <c r="H396" s="174">
        <v>200.01599999999999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160</v>
      </c>
      <c r="AU396" s="172" t="s">
        <v>82</v>
      </c>
      <c r="AV396" s="14" t="s">
        <v>82</v>
      </c>
      <c r="AW396" s="14" t="s">
        <v>30</v>
      </c>
      <c r="AX396" s="14" t="s">
        <v>73</v>
      </c>
      <c r="AY396" s="172" t="s">
        <v>150</v>
      </c>
    </row>
    <row r="397" spans="1:65" s="13" customFormat="1">
      <c r="B397" s="163"/>
      <c r="D397" s="164" t="s">
        <v>160</v>
      </c>
      <c r="E397" s="165" t="s">
        <v>1</v>
      </c>
      <c r="F397" s="166" t="s">
        <v>419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160</v>
      </c>
      <c r="AU397" s="165" t="s">
        <v>82</v>
      </c>
      <c r="AV397" s="13" t="s">
        <v>80</v>
      </c>
      <c r="AW397" s="13" t="s">
        <v>30</v>
      </c>
      <c r="AX397" s="13" t="s">
        <v>73</v>
      </c>
      <c r="AY397" s="165" t="s">
        <v>150</v>
      </c>
    </row>
    <row r="398" spans="1:65" s="14" customFormat="1">
      <c r="B398" s="171"/>
      <c r="D398" s="164" t="s">
        <v>160</v>
      </c>
      <c r="E398" s="172" t="s">
        <v>1</v>
      </c>
      <c r="F398" s="173" t="s">
        <v>420</v>
      </c>
      <c r="H398" s="174">
        <v>52.655000000000001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160</v>
      </c>
      <c r="AU398" s="172" t="s">
        <v>82</v>
      </c>
      <c r="AV398" s="14" t="s">
        <v>82</v>
      </c>
      <c r="AW398" s="14" t="s">
        <v>30</v>
      </c>
      <c r="AX398" s="14" t="s">
        <v>73</v>
      </c>
      <c r="AY398" s="172" t="s">
        <v>150</v>
      </c>
    </row>
    <row r="399" spans="1:65" s="16" customFormat="1">
      <c r="B399" s="187"/>
      <c r="D399" s="164" t="s">
        <v>160</v>
      </c>
      <c r="E399" s="188" t="s">
        <v>1</v>
      </c>
      <c r="F399" s="189" t="s">
        <v>211</v>
      </c>
      <c r="H399" s="190">
        <v>252.67099999999999</v>
      </c>
      <c r="I399" s="191"/>
      <c r="L399" s="187"/>
      <c r="M399" s="192"/>
      <c r="N399" s="193"/>
      <c r="O399" s="193"/>
      <c r="P399" s="193"/>
      <c r="Q399" s="193"/>
      <c r="R399" s="193"/>
      <c r="S399" s="193"/>
      <c r="T399" s="194"/>
      <c r="AT399" s="188" t="s">
        <v>160</v>
      </c>
      <c r="AU399" s="188" t="s">
        <v>82</v>
      </c>
      <c r="AV399" s="16" t="s">
        <v>158</v>
      </c>
      <c r="AW399" s="16" t="s">
        <v>30</v>
      </c>
      <c r="AX399" s="16" t="s">
        <v>80</v>
      </c>
      <c r="AY399" s="188" t="s">
        <v>150</v>
      </c>
    </row>
    <row r="400" spans="1:65" s="2" customFormat="1" ht="16.5" customHeight="1">
      <c r="A400" s="33"/>
      <c r="B400" s="149"/>
      <c r="C400" s="150" t="s">
        <v>505</v>
      </c>
      <c r="D400" s="150" t="s">
        <v>153</v>
      </c>
      <c r="E400" s="151" t="s">
        <v>506</v>
      </c>
      <c r="F400" s="152" t="s">
        <v>507</v>
      </c>
      <c r="G400" s="153" t="s">
        <v>297</v>
      </c>
      <c r="H400" s="154">
        <v>1857.2</v>
      </c>
      <c r="I400" s="155"/>
      <c r="J400" s="156">
        <f>ROUND(I400*H400,2)</f>
        <v>0</v>
      </c>
      <c r="K400" s="152" t="s">
        <v>1</v>
      </c>
      <c r="L400" s="34"/>
      <c r="M400" s="157" t="s">
        <v>1</v>
      </c>
      <c r="N400" s="158" t="s">
        <v>38</v>
      </c>
      <c r="O400" s="59"/>
      <c r="P400" s="159">
        <f>O400*H400</f>
        <v>0</v>
      </c>
      <c r="Q400" s="159">
        <v>0</v>
      </c>
      <c r="R400" s="159">
        <f>Q400*H400</f>
        <v>0</v>
      </c>
      <c r="S400" s="159">
        <v>0</v>
      </c>
      <c r="T400" s="160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1" t="s">
        <v>158</v>
      </c>
      <c r="AT400" s="161" t="s">
        <v>153</v>
      </c>
      <c r="AU400" s="161" t="s">
        <v>82</v>
      </c>
      <c r="AY400" s="18" t="s">
        <v>150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8" t="s">
        <v>80</v>
      </c>
      <c r="BK400" s="162">
        <f>ROUND(I400*H400,2)</f>
        <v>0</v>
      </c>
      <c r="BL400" s="18" t="s">
        <v>158</v>
      </c>
      <c r="BM400" s="161" t="s">
        <v>508</v>
      </c>
    </row>
    <row r="401" spans="1:65" s="13" customFormat="1">
      <c r="B401" s="163"/>
      <c r="D401" s="164" t="s">
        <v>160</v>
      </c>
      <c r="E401" s="165" t="s">
        <v>1</v>
      </c>
      <c r="F401" s="166" t="s">
        <v>509</v>
      </c>
      <c r="H401" s="165" t="s">
        <v>1</v>
      </c>
      <c r="I401" s="167"/>
      <c r="L401" s="163"/>
      <c r="M401" s="168"/>
      <c r="N401" s="169"/>
      <c r="O401" s="169"/>
      <c r="P401" s="169"/>
      <c r="Q401" s="169"/>
      <c r="R401" s="169"/>
      <c r="S401" s="169"/>
      <c r="T401" s="170"/>
      <c r="AT401" s="165" t="s">
        <v>160</v>
      </c>
      <c r="AU401" s="165" t="s">
        <v>82</v>
      </c>
      <c r="AV401" s="13" t="s">
        <v>80</v>
      </c>
      <c r="AW401" s="13" t="s">
        <v>30</v>
      </c>
      <c r="AX401" s="13" t="s">
        <v>73</v>
      </c>
      <c r="AY401" s="165" t="s">
        <v>150</v>
      </c>
    </row>
    <row r="402" spans="1:65" s="14" customFormat="1">
      <c r="B402" s="171"/>
      <c r="D402" s="164" t="s">
        <v>160</v>
      </c>
      <c r="E402" s="172" t="s">
        <v>1</v>
      </c>
      <c r="F402" s="173" t="s">
        <v>510</v>
      </c>
      <c r="H402" s="174">
        <v>1857.2</v>
      </c>
      <c r="I402" s="175"/>
      <c r="L402" s="171"/>
      <c r="M402" s="176"/>
      <c r="N402" s="177"/>
      <c r="O402" s="177"/>
      <c r="P402" s="177"/>
      <c r="Q402" s="177"/>
      <c r="R402" s="177"/>
      <c r="S402" s="177"/>
      <c r="T402" s="178"/>
      <c r="AT402" s="172" t="s">
        <v>160</v>
      </c>
      <c r="AU402" s="172" t="s">
        <v>82</v>
      </c>
      <c r="AV402" s="14" t="s">
        <v>82</v>
      </c>
      <c r="AW402" s="14" t="s">
        <v>30</v>
      </c>
      <c r="AX402" s="14" t="s">
        <v>80</v>
      </c>
      <c r="AY402" s="172" t="s">
        <v>150</v>
      </c>
    </row>
    <row r="403" spans="1:65" s="2" customFormat="1" ht="37.75" customHeight="1">
      <c r="A403" s="33"/>
      <c r="B403" s="149"/>
      <c r="C403" s="150" t="s">
        <v>511</v>
      </c>
      <c r="D403" s="150" t="s">
        <v>153</v>
      </c>
      <c r="E403" s="151" t="s">
        <v>512</v>
      </c>
      <c r="F403" s="152" t="s">
        <v>513</v>
      </c>
      <c r="G403" s="153" t="s">
        <v>156</v>
      </c>
      <c r="H403" s="154">
        <v>89.86</v>
      </c>
      <c r="I403" s="155"/>
      <c r="J403" s="156">
        <f>ROUND(I403*H403,2)</f>
        <v>0</v>
      </c>
      <c r="K403" s="152" t="s">
        <v>1</v>
      </c>
      <c r="L403" s="34"/>
      <c r="M403" s="157" t="s">
        <v>1</v>
      </c>
      <c r="N403" s="158" t="s">
        <v>38</v>
      </c>
      <c r="O403" s="59"/>
      <c r="P403" s="159">
        <f>O403*H403</f>
        <v>0</v>
      </c>
      <c r="Q403" s="159">
        <v>0</v>
      </c>
      <c r="R403" s="159">
        <f>Q403*H403</f>
        <v>0</v>
      </c>
      <c r="S403" s="159">
        <v>0</v>
      </c>
      <c r="T403" s="160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1" t="s">
        <v>158</v>
      </c>
      <c r="AT403" s="161" t="s">
        <v>153</v>
      </c>
      <c r="AU403" s="161" t="s">
        <v>82</v>
      </c>
      <c r="AY403" s="18" t="s">
        <v>150</v>
      </c>
      <c r="BE403" s="162">
        <f>IF(N403="základní",J403,0)</f>
        <v>0</v>
      </c>
      <c r="BF403" s="162">
        <f>IF(N403="snížená",J403,0)</f>
        <v>0</v>
      </c>
      <c r="BG403" s="162">
        <f>IF(N403="zákl. přenesená",J403,0)</f>
        <v>0</v>
      </c>
      <c r="BH403" s="162">
        <f>IF(N403="sníž. přenesená",J403,0)</f>
        <v>0</v>
      </c>
      <c r="BI403" s="162">
        <f>IF(N403="nulová",J403,0)</f>
        <v>0</v>
      </c>
      <c r="BJ403" s="18" t="s">
        <v>80</v>
      </c>
      <c r="BK403" s="162">
        <f>ROUND(I403*H403,2)</f>
        <v>0</v>
      </c>
      <c r="BL403" s="18" t="s">
        <v>158</v>
      </c>
      <c r="BM403" s="161" t="s">
        <v>514</v>
      </c>
    </row>
    <row r="404" spans="1:65" s="13" customFormat="1">
      <c r="B404" s="163"/>
      <c r="D404" s="164" t="s">
        <v>160</v>
      </c>
      <c r="E404" s="165" t="s">
        <v>1</v>
      </c>
      <c r="F404" s="166" t="s">
        <v>509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160</v>
      </c>
      <c r="AU404" s="165" t="s">
        <v>82</v>
      </c>
      <c r="AV404" s="13" t="s">
        <v>80</v>
      </c>
      <c r="AW404" s="13" t="s">
        <v>30</v>
      </c>
      <c r="AX404" s="13" t="s">
        <v>73</v>
      </c>
      <c r="AY404" s="165" t="s">
        <v>150</v>
      </c>
    </row>
    <row r="405" spans="1:65" s="14" customFormat="1">
      <c r="B405" s="171"/>
      <c r="D405" s="164" t="s">
        <v>160</v>
      </c>
      <c r="E405" s="172" t="s">
        <v>1</v>
      </c>
      <c r="F405" s="173" t="s">
        <v>515</v>
      </c>
      <c r="H405" s="174">
        <v>89.86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160</v>
      </c>
      <c r="AU405" s="172" t="s">
        <v>82</v>
      </c>
      <c r="AV405" s="14" t="s">
        <v>82</v>
      </c>
      <c r="AW405" s="14" t="s">
        <v>30</v>
      </c>
      <c r="AX405" s="14" t="s">
        <v>80</v>
      </c>
      <c r="AY405" s="172" t="s">
        <v>150</v>
      </c>
    </row>
    <row r="406" spans="1:65" s="2" customFormat="1" ht="24.15" customHeight="1">
      <c r="A406" s="33"/>
      <c r="B406" s="149"/>
      <c r="C406" s="150" t="s">
        <v>516</v>
      </c>
      <c r="D406" s="150" t="s">
        <v>153</v>
      </c>
      <c r="E406" s="151" t="s">
        <v>517</v>
      </c>
      <c r="F406" s="152" t="s">
        <v>518</v>
      </c>
      <c r="G406" s="153" t="s">
        <v>156</v>
      </c>
      <c r="H406" s="154">
        <v>3</v>
      </c>
      <c r="I406" s="155"/>
      <c r="J406" s="156">
        <f>ROUND(I406*H406,2)</f>
        <v>0</v>
      </c>
      <c r="K406" s="152" t="s">
        <v>1</v>
      </c>
      <c r="L406" s="34"/>
      <c r="M406" s="157" t="s">
        <v>1</v>
      </c>
      <c r="N406" s="158" t="s">
        <v>38</v>
      </c>
      <c r="O406" s="59"/>
      <c r="P406" s="159">
        <f>O406*H406</f>
        <v>0</v>
      </c>
      <c r="Q406" s="159">
        <v>0</v>
      </c>
      <c r="R406" s="159">
        <f>Q406*H406</f>
        <v>0</v>
      </c>
      <c r="S406" s="159">
        <v>0</v>
      </c>
      <c r="T406" s="160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1" t="s">
        <v>158</v>
      </c>
      <c r="AT406" s="161" t="s">
        <v>153</v>
      </c>
      <c r="AU406" s="161" t="s">
        <v>82</v>
      </c>
      <c r="AY406" s="18" t="s">
        <v>150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8" t="s">
        <v>80</v>
      </c>
      <c r="BK406" s="162">
        <f>ROUND(I406*H406,2)</f>
        <v>0</v>
      </c>
      <c r="BL406" s="18" t="s">
        <v>158</v>
      </c>
      <c r="BM406" s="161" t="s">
        <v>519</v>
      </c>
    </row>
    <row r="407" spans="1:65" s="13" customFormat="1">
      <c r="B407" s="163"/>
      <c r="D407" s="164" t="s">
        <v>160</v>
      </c>
      <c r="E407" s="165" t="s">
        <v>1</v>
      </c>
      <c r="F407" s="166" t="s">
        <v>509</v>
      </c>
      <c r="H407" s="165" t="s">
        <v>1</v>
      </c>
      <c r="I407" s="167"/>
      <c r="L407" s="163"/>
      <c r="M407" s="168"/>
      <c r="N407" s="169"/>
      <c r="O407" s="169"/>
      <c r="P407" s="169"/>
      <c r="Q407" s="169"/>
      <c r="R407" s="169"/>
      <c r="S407" s="169"/>
      <c r="T407" s="170"/>
      <c r="AT407" s="165" t="s">
        <v>160</v>
      </c>
      <c r="AU407" s="165" t="s">
        <v>82</v>
      </c>
      <c r="AV407" s="13" t="s">
        <v>80</v>
      </c>
      <c r="AW407" s="13" t="s">
        <v>30</v>
      </c>
      <c r="AX407" s="13" t="s">
        <v>73</v>
      </c>
      <c r="AY407" s="165" t="s">
        <v>150</v>
      </c>
    </row>
    <row r="408" spans="1:65" s="14" customFormat="1">
      <c r="B408" s="171"/>
      <c r="D408" s="164" t="s">
        <v>160</v>
      </c>
      <c r="E408" s="172" t="s">
        <v>1</v>
      </c>
      <c r="F408" s="173" t="s">
        <v>196</v>
      </c>
      <c r="H408" s="174">
        <v>3</v>
      </c>
      <c r="I408" s="175"/>
      <c r="L408" s="171"/>
      <c r="M408" s="176"/>
      <c r="N408" s="177"/>
      <c r="O408" s="177"/>
      <c r="P408" s="177"/>
      <c r="Q408" s="177"/>
      <c r="R408" s="177"/>
      <c r="S408" s="177"/>
      <c r="T408" s="178"/>
      <c r="AT408" s="172" t="s">
        <v>160</v>
      </c>
      <c r="AU408" s="172" t="s">
        <v>82</v>
      </c>
      <c r="AV408" s="14" t="s">
        <v>82</v>
      </c>
      <c r="AW408" s="14" t="s">
        <v>30</v>
      </c>
      <c r="AX408" s="14" t="s">
        <v>80</v>
      </c>
      <c r="AY408" s="172" t="s">
        <v>150</v>
      </c>
    </row>
    <row r="409" spans="1:65" s="2" customFormat="1" ht="24.15" customHeight="1">
      <c r="A409" s="33"/>
      <c r="B409" s="149"/>
      <c r="C409" s="150" t="s">
        <v>520</v>
      </c>
      <c r="D409" s="150" t="s">
        <v>153</v>
      </c>
      <c r="E409" s="151" t="s">
        <v>521</v>
      </c>
      <c r="F409" s="152" t="s">
        <v>522</v>
      </c>
      <c r="G409" s="153" t="s">
        <v>523</v>
      </c>
      <c r="H409" s="154">
        <v>3282</v>
      </c>
      <c r="I409" s="155"/>
      <c r="J409" s="156">
        <f>ROUND(I409*H409,2)</f>
        <v>0</v>
      </c>
      <c r="K409" s="152" t="s">
        <v>1</v>
      </c>
      <c r="L409" s="34"/>
      <c r="M409" s="157" t="s">
        <v>1</v>
      </c>
      <c r="N409" s="158" t="s">
        <v>38</v>
      </c>
      <c r="O409" s="59"/>
      <c r="P409" s="159">
        <f>O409*H409</f>
        <v>0</v>
      </c>
      <c r="Q409" s="159">
        <v>0</v>
      </c>
      <c r="R409" s="159">
        <f>Q409*H409</f>
        <v>0</v>
      </c>
      <c r="S409" s="159">
        <v>0</v>
      </c>
      <c r="T409" s="160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158</v>
      </c>
      <c r="AT409" s="161" t="s">
        <v>153</v>
      </c>
      <c r="AU409" s="161" t="s">
        <v>82</v>
      </c>
      <c r="AY409" s="18" t="s">
        <v>150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80</v>
      </c>
      <c r="BK409" s="162">
        <f>ROUND(I409*H409,2)</f>
        <v>0</v>
      </c>
      <c r="BL409" s="18" t="s">
        <v>158</v>
      </c>
      <c r="BM409" s="161" t="s">
        <v>524</v>
      </c>
    </row>
    <row r="410" spans="1:65" s="13" customFormat="1">
      <c r="B410" s="163"/>
      <c r="D410" s="164" t="s">
        <v>160</v>
      </c>
      <c r="E410" s="165" t="s">
        <v>1</v>
      </c>
      <c r="F410" s="166" t="s">
        <v>509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160</v>
      </c>
      <c r="AU410" s="165" t="s">
        <v>82</v>
      </c>
      <c r="AV410" s="13" t="s">
        <v>80</v>
      </c>
      <c r="AW410" s="13" t="s">
        <v>30</v>
      </c>
      <c r="AX410" s="13" t="s">
        <v>73</v>
      </c>
      <c r="AY410" s="165" t="s">
        <v>150</v>
      </c>
    </row>
    <row r="411" spans="1:65" s="14" customFormat="1">
      <c r="B411" s="171"/>
      <c r="D411" s="164" t="s">
        <v>160</v>
      </c>
      <c r="E411" s="172" t="s">
        <v>1</v>
      </c>
      <c r="F411" s="173" t="s">
        <v>525</v>
      </c>
      <c r="H411" s="174">
        <v>3282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160</v>
      </c>
      <c r="AU411" s="172" t="s">
        <v>82</v>
      </c>
      <c r="AV411" s="14" t="s">
        <v>82</v>
      </c>
      <c r="AW411" s="14" t="s">
        <v>30</v>
      </c>
      <c r="AX411" s="14" t="s">
        <v>80</v>
      </c>
      <c r="AY411" s="172" t="s">
        <v>150</v>
      </c>
    </row>
    <row r="412" spans="1:65" s="2" customFormat="1" ht="49" customHeight="1">
      <c r="A412" s="33"/>
      <c r="B412" s="149"/>
      <c r="C412" s="195" t="s">
        <v>526</v>
      </c>
      <c r="D412" s="195" t="s">
        <v>273</v>
      </c>
      <c r="E412" s="196" t="s">
        <v>527</v>
      </c>
      <c r="F412" s="197" t="s">
        <v>528</v>
      </c>
      <c r="G412" s="198" t="s">
        <v>355</v>
      </c>
      <c r="H412" s="199">
        <v>1764</v>
      </c>
      <c r="I412" s="200"/>
      <c r="J412" s="201">
        <f>ROUND(I412*H412,2)</f>
        <v>0</v>
      </c>
      <c r="K412" s="197" t="s">
        <v>1</v>
      </c>
      <c r="L412" s="202"/>
      <c r="M412" s="203" t="s">
        <v>1</v>
      </c>
      <c r="N412" s="204" t="s">
        <v>38</v>
      </c>
      <c r="O412" s="59"/>
      <c r="P412" s="159">
        <f>O412*H412</f>
        <v>0</v>
      </c>
      <c r="Q412" s="159">
        <v>0</v>
      </c>
      <c r="R412" s="159">
        <f>Q412*H412</f>
        <v>0</v>
      </c>
      <c r="S412" s="159">
        <v>0</v>
      </c>
      <c r="T412" s="160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1" t="s">
        <v>242</v>
      </c>
      <c r="AT412" s="161" t="s">
        <v>273</v>
      </c>
      <c r="AU412" s="161" t="s">
        <v>82</v>
      </c>
      <c r="AY412" s="18" t="s">
        <v>150</v>
      </c>
      <c r="BE412" s="162">
        <f>IF(N412="základní",J412,0)</f>
        <v>0</v>
      </c>
      <c r="BF412" s="162">
        <f>IF(N412="snížená",J412,0)</f>
        <v>0</v>
      </c>
      <c r="BG412" s="162">
        <f>IF(N412="zákl. přenesená",J412,0)</f>
        <v>0</v>
      </c>
      <c r="BH412" s="162">
        <f>IF(N412="sníž. přenesená",J412,0)</f>
        <v>0</v>
      </c>
      <c r="BI412" s="162">
        <f>IF(N412="nulová",J412,0)</f>
        <v>0</v>
      </c>
      <c r="BJ412" s="18" t="s">
        <v>80</v>
      </c>
      <c r="BK412" s="162">
        <f>ROUND(I412*H412,2)</f>
        <v>0</v>
      </c>
      <c r="BL412" s="18" t="s">
        <v>158</v>
      </c>
      <c r="BM412" s="161" t="s">
        <v>529</v>
      </c>
    </row>
    <row r="413" spans="1:65" s="13" customFormat="1">
      <c r="B413" s="163"/>
      <c r="D413" s="164" t="s">
        <v>160</v>
      </c>
      <c r="E413" s="165" t="s">
        <v>1</v>
      </c>
      <c r="F413" s="166" t="s">
        <v>509</v>
      </c>
      <c r="H413" s="165" t="s">
        <v>1</v>
      </c>
      <c r="I413" s="167"/>
      <c r="L413" s="163"/>
      <c r="M413" s="168"/>
      <c r="N413" s="169"/>
      <c r="O413" s="169"/>
      <c r="P413" s="169"/>
      <c r="Q413" s="169"/>
      <c r="R413" s="169"/>
      <c r="S413" s="169"/>
      <c r="T413" s="170"/>
      <c r="AT413" s="165" t="s">
        <v>160</v>
      </c>
      <c r="AU413" s="165" t="s">
        <v>82</v>
      </c>
      <c r="AV413" s="13" t="s">
        <v>80</v>
      </c>
      <c r="AW413" s="13" t="s">
        <v>30</v>
      </c>
      <c r="AX413" s="13" t="s">
        <v>73</v>
      </c>
      <c r="AY413" s="165" t="s">
        <v>150</v>
      </c>
    </row>
    <row r="414" spans="1:65" s="14" customFormat="1">
      <c r="B414" s="171"/>
      <c r="D414" s="164" t="s">
        <v>160</v>
      </c>
      <c r="E414" s="172" t="s">
        <v>1</v>
      </c>
      <c r="F414" s="173" t="s">
        <v>530</v>
      </c>
      <c r="H414" s="174">
        <v>1764</v>
      </c>
      <c r="I414" s="175"/>
      <c r="L414" s="171"/>
      <c r="M414" s="176"/>
      <c r="N414" s="177"/>
      <c r="O414" s="177"/>
      <c r="P414" s="177"/>
      <c r="Q414" s="177"/>
      <c r="R414" s="177"/>
      <c r="S414" s="177"/>
      <c r="T414" s="178"/>
      <c r="AT414" s="172" t="s">
        <v>160</v>
      </c>
      <c r="AU414" s="172" t="s">
        <v>82</v>
      </c>
      <c r="AV414" s="14" t="s">
        <v>82</v>
      </c>
      <c r="AW414" s="14" t="s">
        <v>30</v>
      </c>
      <c r="AX414" s="14" t="s">
        <v>80</v>
      </c>
      <c r="AY414" s="172" t="s">
        <v>150</v>
      </c>
    </row>
    <row r="415" spans="1:65" s="2" customFormat="1" ht="24.15" customHeight="1">
      <c r="A415" s="33"/>
      <c r="B415" s="149"/>
      <c r="C415" s="150" t="s">
        <v>531</v>
      </c>
      <c r="D415" s="150" t="s">
        <v>153</v>
      </c>
      <c r="E415" s="151" t="s">
        <v>532</v>
      </c>
      <c r="F415" s="152" t="s">
        <v>533</v>
      </c>
      <c r="G415" s="153" t="s">
        <v>156</v>
      </c>
      <c r="H415" s="154">
        <v>92.86</v>
      </c>
      <c r="I415" s="155"/>
      <c r="J415" s="156">
        <f>ROUND(I415*H415,2)</f>
        <v>0</v>
      </c>
      <c r="K415" s="152" t="s">
        <v>1</v>
      </c>
      <c r="L415" s="34"/>
      <c r="M415" s="157" t="s">
        <v>1</v>
      </c>
      <c r="N415" s="158" t="s">
        <v>38</v>
      </c>
      <c r="O415" s="59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158</v>
      </c>
      <c r="AT415" s="161" t="s">
        <v>153</v>
      </c>
      <c r="AU415" s="161" t="s">
        <v>82</v>
      </c>
      <c r="AY415" s="18" t="s">
        <v>150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80</v>
      </c>
      <c r="BK415" s="162">
        <f>ROUND(I415*H415,2)</f>
        <v>0</v>
      </c>
      <c r="BL415" s="18" t="s">
        <v>158</v>
      </c>
      <c r="BM415" s="161" t="s">
        <v>534</v>
      </c>
    </row>
    <row r="416" spans="1:65" s="13" customFormat="1">
      <c r="B416" s="163"/>
      <c r="D416" s="164" t="s">
        <v>160</v>
      </c>
      <c r="E416" s="165" t="s">
        <v>1</v>
      </c>
      <c r="F416" s="166" t="s">
        <v>509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160</v>
      </c>
      <c r="AU416" s="165" t="s">
        <v>82</v>
      </c>
      <c r="AV416" s="13" t="s">
        <v>80</v>
      </c>
      <c r="AW416" s="13" t="s">
        <v>30</v>
      </c>
      <c r="AX416" s="13" t="s">
        <v>73</v>
      </c>
      <c r="AY416" s="165" t="s">
        <v>150</v>
      </c>
    </row>
    <row r="417" spans="1:65" s="14" customFormat="1">
      <c r="B417" s="171"/>
      <c r="D417" s="164" t="s">
        <v>160</v>
      </c>
      <c r="E417" s="172" t="s">
        <v>1</v>
      </c>
      <c r="F417" s="173" t="s">
        <v>535</v>
      </c>
      <c r="H417" s="174">
        <v>92.86</v>
      </c>
      <c r="I417" s="175"/>
      <c r="L417" s="171"/>
      <c r="M417" s="176"/>
      <c r="N417" s="177"/>
      <c r="O417" s="177"/>
      <c r="P417" s="177"/>
      <c r="Q417" s="177"/>
      <c r="R417" s="177"/>
      <c r="S417" s="177"/>
      <c r="T417" s="178"/>
      <c r="AT417" s="172" t="s">
        <v>160</v>
      </c>
      <c r="AU417" s="172" t="s">
        <v>82</v>
      </c>
      <c r="AV417" s="14" t="s">
        <v>82</v>
      </c>
      <c r="AW417" s="14" t="s">
        <v>30</v>
      </c>
      <c r="AX417" s="14" t="s">
        <v>80</v>
      </c>
      <c r="AY417" s="172" t="s">
        <v>150</v>
      </c>
    </row>
    <row r="418" spans="1:65" s="2" customFormat="1" ht="33" customHeight="1">
      <c r="A418" s="33"/>
      <c r="B418" s="149"/>
      <c r="C418" s="195" t="s">
        <v>536</v>
      </c>
      <c r="D418" s="195" t="s">
        <v>273</v>
      </c>
      <c r="E418" s="196" t="s">
        <v>537</v>
      </c>
      <c r="F418" s="197" t="s">
        <v>538</v>
      </c>
      <c r="G418" s="198" t="s">
        <v>355</v>
      </c>
      <c r="H418" s="199">
        <v>336.08</v>
      </c>
      <c r="I418" s="200"/>
      <c r="J418" s="201">
        <f>ROUND(I418*H418,2)</f>
        <v>0</v>
      </c>
      <c r="K418" s="197" t="s">
        <v>1</v>
      </c>
      <c r="L418" s="202"/>
      <c r="M418" s="203" t="s">
        <v>1</v>
      </c>
      <c r="N418" s="204" t="s">
        <v>38</v>
      </c>
      <c r="O418" s="59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242</v>
      </c>
      <c r="AT418" s="161" t="s">
        <v>273</v>
      </c>
      <c r="AU418" s="161" t="s">
        <v>82</v>
      </c>
      <c r="AY418" s="18" t="s">
        <v>150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80</v>
      </c>
      <c r="BK418" s="162">
        <f>ROUND(I418*H418,2)</f>
        <v>0</v>
      </c>
      <c r="BL418" s="18" t="s">
        <v>158</v>
      </c>
      <c r="BM418" s="161" t="s">
        <v>539</v>
      </c>
    </row>
    <row r="419" spans="1:65" s="13" customFormat="1">
      <c r="B419" s="163"/>
      <c r="D419" s="164" t="s">
        <v>160</v>
      </c>
      <c r="E419" s="165" t="s">
        <v>1</v>
      </c>
      <c r="F419" s="166" t="s">
        <v>509</v>
      </c>
      <c r="H419" s="165" t="s">
        <v>1</v>
      </c>
      <c r="I419" s="167"/>
      <c r="L419" s="163"/>
      <c r="M419" s="168"/>
      <c r="N419" s="169"/>
      <c r="O419" s="169"/>
      <c r="P419" s="169"/>
      <c r="Q419" s="169"/>
      <c r="R419" s="169"/>
      <c r="S419" s="169"/>
      <c r="T419" s="170"/>
      <c r="AT419" s="165" t="s">
        <v>160</v>
      </c>
      <c r="AU419" s="165" t="s">
        <v>82</v>
      </c>
      <c r="AV419" s="13" t="s">
        <v>80</v>
      </c>
      <c r="AW419" s="13" t="s">
        <v>30</v>
      </c>
      <c r="AX419" s="13" t="s">
        <v>73</v>
      </c>
      <c r="AY419" s="165" t="s">
        <v>150</v>
      </c>
    </row>
    <row r="420" spans="1:65" s="14" customFormat="1">
      <c r="B420" s="171"/>
      <c r="D420" s="164" t="s">
        <v>160</v>
      </c>
      <c r="E420" s="172" t="s">
        <v>1</v>
      </c>
      <c r="F420" s="173" t="s">
        <v>540</v>
      </c>
      <c r="H420" s="174">
        <v>336.08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160</v>
      </c>
      <c r="AU420" s="172" t="s">
        <v>82</v>
      </c>
      <c r="AV420" s="14" t="s">
        <v>82</v>
      </c>
      <c r="AW420" s="14" t="s">
        <v>30</v>
      </c>
      <c r="AX420" s="14" t="s">
        <v>80</v>
      </c>
      <c r="AY420" s="172" t="s">
        <v>150</v>
      </c>
    </row>
    <row r="421" spans="1:65" s="2" customFormat="1" ht="24.15" customHeight="1">
      <c r="A421" s="33"/>
      <c r="B421" s="149"/>
      <c r="C421" s="150" t="s">
        <v>541</v>
      </c>
      <c r="D421" s="150" t="s">
        <v>153</v>
      </c>
      <c r="E421" s="151" t="s">
        <v>542</v>
      </c>
      <c r="F421" s="152" t="s">
        <v>543</v>
      </c>
      <c r="G421" s="153" t="s">
        <v>523</v>
      </c>
      <c r="H421" s="154">
        <v>3282</v>
      </c>
      <c r="I421" s="155"/>
      <c r="J421" s="156">
        <f>ROUND(I421*H421,2)</f>
        <v>0</v>
      </c>
      <c r="K421" s="152" t="s">
        <v>1</v>
      </c>
      <c r="L421" s="34"/>
      <c r="M421" s="157" t="s">
        <v>1</v>
      </c>
      <c r="N421" s="158" t="s">
        <v>38</v>
      </c>
      <c r="O421" s="59"/>
      <c r="P421" s="159">
        <f>O421*H421</f>
        <v>0</v>
      </c>
      <c r="Q421" s="159">
        <v>0</v>
      </c>
      <c r="R421" s="159">
        <f>Q421*H421</f>
        <v>0</v>
      </c>
      <c r="S421" s="159">
        <v>0</v>
      </c>
      <c r="T421" s="160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61" t="s">
        <v>158</v>
      </c>
      <c r="AT421" s="161" t="s">
        <v>153</v>
      </c>
      <c r="AU421" s="161" t="s">
        <v>82</v>
      </c>
      <c r="AY421" s="18" t="s">
        <v>150</v>
      </c>
      <c r="BE421" s="162">
        <f>IF(N421="základní",J421,0)</f>
        <v>0</v>
      </c>
      <c r="BF421" s="162">
        <f>IF(N421="snížená",J421,0)</f>
        <v>0</v>
      </c>
      <c r="BG421" s="162">
        <f>IF(N421="zákl. přenesená",J421,0)</f>
        <v>0</v>
      </c>
      <c r="BH421" s="162">
        <f>IF(N421="sníž. přenesená",J421,0)</f>
        <v>0</v>
      </c>
      <c r="BI421" s="162">
        <f>IF(N421="nulová",J421,0)</f>
        <v>0</v>
      </c>
      <c r="BJ421" s="18" t="s">
        <v>80</v>
      </c>
      <c r="BK421" s="162">
        <f>ROUND(I421*H421,2)</f>
        <v>0</v>
      </c>
      <c r="BL421" s="18" t="s">
        <v>158</v>
      </c>
      <c r="BM421" s="161" t="s">
        <v>544</v>
      </c>
    </row>
    <row r="422" spans="1:65" s="13" customFormat="1">
      <c r="B422" s="163"/>
      <c r="D422" s="164" t="s">
        <v>160</v>
      </c>
      <c r="E422" s="165" t="s">
        <v>1</v>
      </c>
      <c r="F422" s="166" t="s">
        <v>509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160</v>
      </c>
      <c r="AU422" s="165" t="s">
        <v>82</v>
      </c>
      <c r="AV422" s="13" t="s">
        <v>80</v>
      </c>
      <c r="AW422" s="13" t="s">
        <v>30</v>
      </c>
      <c r="AX422" s="13" t="s">
        <v>73</v>
      </c>
      <c r="AY422" s="165" t="s">
        <v>150</v>
      </c>
    </row>
    <row r="423" spans="1:65" s="14" customFormat="1">
      <c r="B423" s="171"/>
      <c r="D423" s="164" t="s">
        <v>160</v>
      </c>
      <c r="E423" s="172" t="s">
        <v>1</v>
      </c>
      <c r="F423" s="173" t="s">
        <v>525</v>
      </c>
      <c r="H423" s="174">
        <v>3282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160</v>
      </c>
      <c r="AU423" s="172" t="s">
        <v>82</v>
      </c>
      <c r="AV423" s="14" t="s">
        <v>82</v>
      </c>
      <c r="AW423" s="14" t="s">
        <v>30</v>
      </c>
      <c r="AX423" s="14" t="s">
        <v>80</v>
      </c>
      <c r="AY423" s="172" t="s">
        <v>150</v>
      </c>
    </row>
    <row r="424" spans="1:65" s="2" customFormat="1" ht="24.15" customHeight="1">
      <c r="A424" s="33"/>
      <c r="B424" s="149"/>
      <c r="C424" s="150" t="s">
        <v>545</v>
      </c>
      <c r="D424" s="150" t="s">
        <v>153</v>
      </c>
      <c r="E424" s="151" t="s">
        <v>546</v>
      </c>
      <c r="F424" s="152" t="s">
        <v>547</v>
      </c>
      <c r="G424" s="153" t="s">
        <v>156</v>
      </c>
      <c r="H424" s="154">
        <v>5.9850000000000003</v>
      </c>
      <c r="I424" s="155"/>
      <c r="J424" s="156">
        <f>ROUND(I424*H424,2)</f>
        <v>0</v>
      </c>
      <c r="K424" s="152" t="s">
        <v>157</v>
      </c>
      <c r="L424" s="34"/>
      <c r="M424" s="157" t="s">
        <v>1</v>
      </c>
      <c r="N424" s="158" t="s">
        <v>38</v>
      </c>
      <c r="O424" s="59"/>
      <c r="P424" s="159">
        <f>O424*H424</f>
        <v>0</v>
      </c>
      <c r="Q424" s="159">
        <v>6.4999999999999997E-3</v>
      </c>
      <c r="R424" s="159">
        <f>Q424*H424</f>
        <v>3.89025E-2</v>
      </c>
      <c r="S424" s="159">
        <v>0</v>
      </c>
      <c r="T424" s="160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1" t="s">
        <v>158</v>
      </c>
      <c r="AT424" s="161" t="s">
        <v>153</v>
      </c>
      <c r="AU424" s="161" t="s">
        <v>82</v>
      </c>
      <c r="AY424" s="18" t="s">
        <v>150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8" t="s">
        <v>80</v>
      </c>
      <c r="BK424" s="162">
        <f>ROUND(I424*H424,2)</f>
        <v>0</v>
      </c>
      <c r="BL424" s="18" t="s">
        <v>158</v>
      </c>
      <c r="BM424" s="161" t="s">
        <v>548</v>
      </c>
    </row>
    <row r="425" spans="1:65" s="13" customFormat="1">
      <c r="B425" s="163"/>
      <c r="D425" s="164" t="s">
        <v>160</v>
      </c>
      <c r="E425" s="165" t="s">
        <v>1</v>
      </c>
      <c r="F425" s="166" t="s">
        <v>549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160</v>
      </c>
      <c r="AU425" s="165" t="s">
        <v>82</v>
      </c>
      <c r="AV425" s="13" t="s">
        <v>80</v>
      </c>
      <c r="AW425" s="13" t="s">
        <v>30</v>
      </c>
      <c r="AX425" s="13" t="s">
        <v>73</v>
      </c>
      <c r="AY425" s="165" t="s">
        <v>150</v>
      </c>
    </row>
    <row r="426" spans="1:65" s="13" customFormat="1">
      <c r="B426" s="163"/>
      <c r="D426" s="164" t="s">
        <v>160</v>
      </c>
      <c r="E426" s="165" t="s">
        <v>1</v>
      </c>
      <c r="F426" s="166" t="s">
        <v>550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160</v>
      </c>
      <c r="AU426" s="165" t="s">
        <v>82</v>
      </c>
      <c r="AV426" s="13" t="s">
        <v>80</v>
      </c>
      <c r="AW426" s="13" t="s">
        <v>30</v>
      </c>
      <c r="AX426" s="13" t="s">
        <v>73</v>
      </c>
      <c r="AY426" s="165" t="s">
        <v>150</v>
      </c>
    </row>
    <row r="427" spans="1:65" s="14" customFormat="1">
      <c r="B427" s="171"/>
      <c r="D427" s="164" t="s">
        <v>160</v>
      </c>
      <c r="E427" s="172" t="s">
        <v>1</v>
      </c>
      <c r="F427" s="173" t="s">
        <v>253</v>
      </c>
      <c r="H427" s="174">
        <v>10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160</v>
      </c>
      <c r="AU427" s="172" t="s">
        <v>82</v>
      </c>
      <c r="AV427" s="14" t="s">
        <v>82</v>
      </c>
      <c r="AW427" s="14" t="s">
        <v>30</v>
      </c>
      <c r="AX427" s="14" t="s">
        <v>73</v>
      </c>
      <c r="AY427" s="172" t="s">
        <v>150</v>
      </c>
    </row>
    <row r="428" spans="1:65" s="13" customFormat="1">
      <c r="B428" s="163"/>
      <c r="D428" s="164" t="s">
        <v>160</v>
      </c>
      <c r="E428" s="165" t="s">
        <v>1</v>
      </c>
      <c r="F428" s="166" t="s">
        <v>551</v>
      </c>
      <c r="H428" s="165" t="s">
        <v>1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160</v>
      </c>
      <c r="AU428" s="165" t="s">
        <v>82</v>
      </c>
      <c r="AV428" s="13" t="s">
        <v>80</v>
      </c>
      <c r="AW428" s="13" t="s">
        <v>30</v>
      </c>
      <c r="AX428" s="13" t="s">
        <v>73</v>
      </c>
      <c r="AY428" s="165" t="s">
        <v>150</v>
      </c>
    </row>
    <row r="429" spans="1:65" s="14" customFormat="1">
      <c r="B429" s="171"/>
      <c r="D429" s="164" t="s">
        <v>160</v>
      </c>
      <c r="E429" s="172" t="s">
        <v>1</v>
      </c>
      <c r="F429" s="173" t="s">
        <v>552</v>
      </c>
      <c r="H429" s="174">
        <v>-4.0149999999999997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160</v>
      </c>
      <c r="AU429" s="172" t="s">
        <v>82</v>
      </c>
      <c r="AV429" s="14" t="s">
        <v>82</v>
      </c>
      <c r="AW429" s="14" t="s">
        <v>30</v>
      </c>
      <c r="AX429" s="14" t="s">
        <v>73</v>
      </c>
      <c r="AY429" s="172" t="s">
        <v>150</v>
      </c>
    </row>
    <row r="430" spans="1:65" s="16" customFormat="1">
      <c r="B430" s="187"/>
      <c r="D430" s="164" t="s">
        <v>160</v>
      </c>
      <c r="E430" s="188" t="s">
        <v>1</v>
      </c>
      <c r="F430" s="189" t="s">
        <v>211</v>
      </c>
      <c r="H430" s="190">
        <v>5.9850000000000003</v>
      </c>
      <c r="I430" s="191"/>
      <c r="L430" s="187"/>
      <c r="M430" s="192"/>
      <c r="N430" s="193"/>
      <c r="O430" s="193"/>
      <c r="P430" s="193"/>
      <c r="Q430" s="193"/>
      <c r="R430" s="193"/>
      <c r="S430" s="193"/>
      <c r="T430" s="194"/>
      <c r="AT430" s="188" t="s">
        <v>160</v>
      </c>
      <c r="AU430" s="188" t="s">
        <v>82</v>
      </c>
      <c r="AV430" s="16" t="s">
        <v>158</v>
      </c>
      <c r="AW430" s="16" t="s">
        <v>30</v>
      </c>
      <c r="AX430" s="16" t="s">
        <v>80</v>
      </c>
      <c r="AY430" s="188" t="s">
        <v>150</v>
      </c>
    </row>
    <row r="431" spans="1:65" s="2" customFormat="1" ht="24.15" customHeight="1">
      <c r="A431" s="33"/>
      <c r="B431" s="149"/>
      <c r="C431" s="150" t="s">
        <v>553</v>
      </c>
      <c r="D431" s="150" t="s">
        <v>153</v>
      </c>
      <c r="E431" s="151" t="s">
        <v>554</v>
      </c>
      <c r="F431" s="152" t="s">
        <v>555</v>
      </c>
      <c r="G431" s="153" t="s">
        <v>156</v>
      </c>
      <c r="H431" s="154">
        <v>5.9850000000000003</v>
      </c>
      <c r="I431" s="155"/>
      <c r="J431" s="156">
        <f>ROUND(I431*H431,2)</f>
        <v>0</v>
      </c>
      <c r="K431" s="152" t="s">
        <v>157</v>
      </c>
      <c r="L431" s="34"/>
      <c r="M431" s="157" t="s">
        <v>1</v>
      </c>
      <c r="N431" s="158" t="s">
        <v>38</v>
      </c>
      <c r="O431" s="59"/>
      <c r="P431" s="159">
        <f>O431*H431</f>
        <v>0</v>
      </c>
      <c r="Q431" s="159">
        <v>2.5000000000000001E-2</v>
      </c>
      <c r="R431" s="159">
        <f>Q431*H431</f>
        <v>0.14962500000000001</v>
      </c>
      <c r="S431" s="159">
        <v>0</v>
      </c>
      <c r="T431" s="160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158</v>
      </c>
      <c r="AT431" s="161" t="s">
        <v>153</v>
      </c>
      <c r="AU431" s="161" t="s">
        <v>82</v>
      </c>
      <c r="AY431" s="18" t="s">
        <v>150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80</v>
      </c>
      <c r="BK431" s="162">
        <f>ROUND(I431*H431,2)</f>
        <v>0</v>
      </c>
      <c r="BL431" s="18" t="s">
        <v>158</v>
      </c>
      <c r="BM431" s="161" t="s">
        <v>556</v>
      </c>
    </row>
    <row r="432" spans="1:65" s="13" customFormat="1">
      <c r="B432" s="163"/>
      <c r="D432" s="164" t="s">
        <v>160</v>
      </c>
      <c r="E432" s="165" t="s">
        <v>1</v>
      </c>
      <c r="F432" s="166" t="s">
        <v>549</v>
      </c>
      <c r="H432" s="165" t="s">
        <v>1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5" t="s">
        <v>160</v>
      </c>
      <c r="AU432" s="165" t="s">
        <v>82</v>
      </c>
      <c r="AV432" s="13" t="s">
        <v>80</v>
      </c>
      <c r="AW432" s="13" t="s">
        <v>30</v>
      </c>
      <c r="AX432" s="13" t="s">
        <v>73</v>
      </c>
      <c r="AY432" s="165" t="s">
        <v>150</v>
      </c>
    </row>
    <row r="433" spans="1:65" s="13" customFormat="1">
      <c r="B433" s="163"/>
      <c r="D433" s="164" t="s">
        <v>160</v>
      </c>
      <c r="E433" s="165" t="s">
        <v>1</v>
      </c>
      <c r="F433" s="166" t="s">
        <v>550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160</v>
      </c>
      <c r="AU433" s="165" t="s">
        <v>82</v>
      </c>
      <c r="AV433" s="13" t="s">
        <v>80</v>
      </c>
      <c r="AW433" s="13" t="s">
        <v>30</v>
      </c>
      <c r="AX433" s="13" t="s">
        <v>73</v>
      </c>
      <c r="AY433" s="165" t="s">
        <v>150</v>
      </c>
    </row>
    <row r="434" spans="1:65" s="14" customFormat="1">
      <c r="B434" s="171"/>
      <c r="D434" s="164" t="s">
        <v>160</v>
      </c>
      <c r="E434" s="172" t="s">
        <v>1</v>
      </c>
      <c r="F434" s="173" t="s">
        <v>253</v>
      </c>
      <c r="H434" s="174">
        <v>10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160</v>
      </c>
      <c r="AU434" s="172" t="s">
        <v>82</v>
      </c>
      <c r="AV434" s="14" t="s">
        <v>82</v>
      </c>
      <c r="AW434" s="14" t="s">
        <v>30</v>
      </c>
      <c r="AX434" s="14" t="s">
        <v>73</v>
      </c>
      <c r="AY434" s="172" t="s">
        <v>150</v>
      </c>
    </row>
    <row r="435" spans="1:65" s="13" customFormat="1">
      <c r="B435" s="163"/>
      <c r="D435" s="164" t="s">
        <v>160</v>
      </c>
      <c r="E435" s="165" t="s">
        <v>1</v>
      </c>
      <c r="F435" s="166" t="s">
        <v>551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160</v>
      </c>
      <c r="AU435" s="165" t="s">
        <v>82</v>
      </c>
      <c r="AV435" s="13" t="s">
        <v>80</v>
      </c>
      <c r="AW435" s="13" t="s">
        <v>30</v>
      </c>
      <c r="AX435" s="13" t="s">
        <v>73</v>
      </c>
      <c r="AY435" s="165" t="s">
        <v>150</v>
      </c>
    </row>
    <row r="436" spans="1:65" s="14" customFormat="1">
      <c r="B436" s="171"/>
      <c r="D436" s="164" t="s">
        <v>160</v>
      </c>
      <c r="E436" s="172" t="s">
        <v>1</v>
      </c>
      <c r="F436" s="173" t="s">
        <v>552</v>
      </c>
      <c r="H436" s="174">
        <v>-4.0149999999999997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160</v>
      </c>
      <c r="AU436" s="172" t="s">
        <v>82</v>
      </c>
      <c r="AV436" s="14" t="s">
        <v>82</v>
      </c>
      <c r="AW436" s="14" t="s">
        <v>30</v>
      </c>
      <c r="AX436" s="14" t="s">
        <v>73</v>
      </c>
      <c r="AY436" s="172" t="s">
        <v>150</v>
      </c>
    </row>
    <row r="437" spans="1:65" s="16" customFormat="1">
      <c r="B437" s="187"/>
      <c r="D437" s="164" t="s">
        <v>160</v>
      </c>
      <c r="E437" s="188" t="s">
        <v>1</v>
      </c>
      <c r="F437" s="189" t="s">
        <v>211</v>
      </c>
      <c r="H437" s="190">
        <v>5.9850000000000003</v>
      </c>
      <c r="I437" s="191"/>
      <c r="L437" s="187"/>
      <c r="M437" s="192"/>
      <c r="N437" s="193"/>
      <c r="O437" s="193"/>
      <c r="P437" s="193"/>
      <c r="Q437" s="193"/>
      <c r="R437" s="193"/>
      <c r="S437" s="193"/>
      <c r="T437" s="194"/>
      <c r="AT437" s="188" t="s">
        <v>160</v>
      </c>
      <c r="AU437" s="188" t="s">
        <v>82</v>
      </c>
      <c r="AV437" s="16" t="s">
        <v>158</v>
      </c>
      <c r="AW437" s="16" t="s">
        <v>30</v>
      </c>
      <c r="AX437" s="16" t="s">
        <v>80</v>
      </c>
      <c r="AY437" s="188" t="s">
        <v>150</v>
      </c>
    </row>
    <row r="438" spans="1:65" s="2" customFormat="1" ht="24.15" customHeight="1">
      <c r="A438" s="33"/>
      <c r="B438" s="149"/>
      <c r="C438" s="150" t="s">
        <v>557</v>
      </c>
      <c r="D438" s="150" t="s">
        <v>153</v>
      </c>
      <c r="E438" s="151" t="s">
        <v>558</v>
      </c>
      <c r="F438" s="152" t="s">
        <v>559</v>
      </c>
      <c r="G438" s="153" t="s">
        <v>156</v>
      </c>
      <c r="H438" s="154">
        <v>22.902000000000001</v>
      </c>
      <c r="I438" s="155"/>
      <c r="J438" s="156">
        <f>ROUND(I438*H438,2)</f>
        <v>0</v>
      </c>
      <c r="K438" s="152" t="s">
        <v>1</v>
      </c>
      <c r="L438" s="34"/>
      <c r="M438" s="157" t="s">
        <v>1</v>
      </c>
      <c r="N438" s="158" t="s">
        <v>38</v>
      </c>
      <c r="O438" s="59"/>
      <c r="P438" s="159">
        <f>O438*H438</f>
        <v>0</v>
      </c>
      <c r="Q438" s="159">
        <v>8.0000000000000002E-3</v>
      </c>
      <c r="R438" s="159">
        <f>Q438*H438</f>
        <v>0.18321600000000002</v>
      </c>
      <c r="S438" s="159">
        <v>0</v>
      </c>
      <c r="T438" s="160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1" t="s">
        <v>158</v>
      </c>
      <c r="AT438" s="161" t="s">
        <v>153</v>
      </c>
      <c r="AU438" s="161" t="s">
        <v>82</v>
      </c>
      <c r="AY438" s="18" t="s">
        <v>150</v>
      </c>
      <c r="BE438" s="162">
        <f>IF(N438="základní",J438,0)</f>
        <v>0</v>
      </c>
      <c r="BF438" s="162">
        <f>IF(N438="snížená",J438,0)</f>
        <v>0</v>
      </c>
      <c r="BG438" s="162">
        <f>IF(N438="zákl. přenesená",J438,0)</f>
        <v>0</v>
      </c>
      <c r="BH438" s="162">
        <f>IF(N438="sníž. přenesená",J438,0)</f>
        <v>0</v>
      </c>
      <c r="BI438" s="162">
        <f>IF(N438="nulová",J438,0)</f>
        <v>0</v>
      </c>
      <c r="BJ438" s="18" t="s">
        <v>80</v>
      </c>
      <c r="BK438" s="162">
        <f>ROUND(I438*H438,2)</f>
        <v>0</v>
      </c>
      <c r="BL438" s="18" t="s">
        <v>158</v>
      </c>
      <c r="BM438" s="161" t="s">
        <v>560</v>
      </c>
    </row>
    <row r="439" spans="1:65" s="13" customFormat="1">
      <c r="B439" s="163"/>
      <c r="D439" s="164" t="s">
        <v>160</v>
      </c>
      <c r="E439" s="165" t="s">
        <v>1</v>
      </c>
      <c r="F439" s="166" t="s">
        <v>561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160</v>
      </c>
      <c r="AU439" s="165" t="s">
        <v>82</v>
      </c>
      <c r="AV439" s="13" t="s">
        <v>80</v>
      </c>
      <c r="AW439" s="13" t="s">
        <v>30</v>
      </c>
      <c r="AX439" s="13" t="s">
        <v>73</v>
      </c>
      <c r="AY439" s="165" t="s">
        <v>150</v>
      </c>
    </row>
    <row r="440" spans="1:65" s="13" customFormat="1">
      <c r="B440" s="163"/>
      <c r="D440" s="164" t="s">
        <v>160</v>
      </c>
      <c r="E440" s="165" t="s">
        <v>1</v>
      </c>
      <c r="F440" s="166" t="s">
        <v>200</v>
      </c>
      <c r="H440" s="165" t="s">
        <v>1</v>
      </c>
      <c r="I440" s="167"/>
      <c r="L440" s="163"/>
      <c r="M440" s="168"/>
      <c r="N440" s="169"/>
      <c r="O440" s="169"/>
      <c r="P440" s="169"/>
      <c r="Q440" s="169"/>
      <c r="R440" s="169"/>
      <c r="S440" s="169"/>
      <c r="T440" s="170"/>
      <c r="AT440" s="165" t="s">
        <v>160</v>
      </c>
      <c r="AU440" s="165" t="s">
        <v>82</v>
      </c>
      <c r="AV440" s="13" t="s">
        <v>80</v>
      </c>
      <c r="AW440" s="13" t="s">
        <v>30</v>
      </c>
      <c r="AX440" s="13" t="s">
        <v>73</v>
      </c>
      <c r="AY440" s="165" t="s">
        <v>150</v>
      </c>
    </row>
    <row r="441" spans="1:65" s="14" customFormat="1" ht="20">
      <c r="B441" s="171"/>
      <c r="D441" s="164" t="s">
        <v>160</v>
      </c>
      <c r="E441" s="172" t="s">
        <v>1</v>
      </c>
      <c r="F441" s="173" t="s">
        <v>562</v>
      </c>
      <c r="H441" s="174">
        <v>20.939</v>
      </c>
      <c r="I441" s="175"/>
      <c r="L441" s="171"/>
      <c r="M441" s="176"/>
      <c r="N441" s="177"/>
      <c r="O441" s="177"/>
      <c r="P441" s="177"/>
      <c r="Q441" s="177"/>
      <c r="R441" s="177"/>
      <c r="S441" s="177"/>
      <c r="T441" s="178"/>
      <c r="AT441" s="172" t="s">
        <v>160</v>
      </c>
      <c r="AU441" s="172" t="s">
        <v>82</v>
      </c>
      <c r="AV441" s="14" t="s">
        <v>82</v>
      </c>
      <c r="AW441" s="14" t="s">
        <v>30</v>
      </c>
      <c r="AX441" s="14" t="s">
        <v>73</v>
      </c>
      <c r="AY441" s="172" t="s">
        <v>150</v>
      </c>
    </row>
    <row r="442" spans="1:65" s="13" customFormat="1">
      <c r="B442" s="163"/>
      <c r="D442" s="164" t="s">
        <v>160</v>
      </c>
      <c r="E442" s="165" t="s">
        <v>1</v>
      </c>
      <c r="F442" s="166" t="s">
        <v>202</v>
      </c>
      <c r="H442" s="165" t="s">
        <v>1</v>
      </c>
      <c r="I442" s="167"/>
      <c r="L442" s="163"/>
      <c r="M442" s="168"/>
      <c r="N442" s="169"/>
      <c r="O442" s="169"/>
      <c r="P442" s="169"/>
      <c r="Q442" s="169"/>
      <c r="R442" s="169"/>
      <c r="S442" s="169"/>
      <c r="T442" s="170"/>
      <c r="AT442" s="165" t="s">
        <v>160</v>
      </c>
      <c r="AU442" s="165" t="s">
        <v>82</v>
      </c>
      <c r="AV442" s="13" t="s">
        <v>80</v>
      </c>
      <c r="AW442" s="13" t="s">
        <v>30</v>
      </c>
      <c r="AX442" s="13" t="s">
        <v>73</v>
      </c>
      <c r="AY442" s="165" t="s">
        <v>150</v>
      </c>
    </row>
    <row r="443" spans="1:65" s="14" customFormat="1" ht="20">
      <c r="B443" s="171"/>
      <c r="D443" s="164" t="s">
        <v>160</v>
      </c>
      <c r="E443" s="172" t="s">
        <v>1</v>
      </c>
      <c r="F443" s="173" t="s">
        <v>563</v>
      </c>
      <c r="H443" s="174">
        <v>1.9630000000000001</v>
      </c>
      <c r="I443" s="175"/>
      <c r="L443" s="171"/>
      <c r="M443" s="176"/>
      <c r="N443" s="177"/>
      <c r="O443" s="177"/>
      <c r="P443" s="177"/>
      <c r="Q443" s="177"/>
      <c r="R443" s="177"/>
      <c r="S443" s="177"/>
      <c r="T443" s="178"/>
      <c r="AT443" s="172" t="s">
        <v>160</v>
      </c>
      <c r="AU443" s="172" t="s">
        <v>82</v>
      </c>
      <c r="AV443" s="14" t="s">
        <v>82</v>
      </c>
      <c r="AW443" s="14" t="s">
        <v>30</v>
      </c>
      <c r="AX443" s="14" t="s">
        <v>73</v>
      </c>
      <c r="AY443" s="172" t="s">
        <v>150</v>
      </c>
    </row>
    <row r="444" spans="1:65" s="16" customFormat="1">
      <c r="B444" s="187"/>
      <c r="D444" s="164" t="s">
        <v>160</v>
      </c>
      <c r="E444" s="188" t="s">
        <v>1</v>
      </c>
      <c r="F444" s="189" t="s">
        <v>211</v>
      </c>
      <c r="H444" s="190">
        <v>22.902000000000001</v>
      </c>
      <c r="I444" s="191"/>
      <c r="L444" s="187"/>
      <c r="M444" s="192"/>
      <c r="N444" s="193"/>
      <c r="O444" s="193"/>
      <c r="P444" s="193"/>
      <c r="Q444" s="193"/>
      <c r="R444" s="193"/>
      <c r="S444" s="193"/>
      <c r="T444" s="194"/>
      <c r="AT444" s="188" t="s">
        <v>160</v>
      </c>
      <c r="AU444" s="188" t="s">
        <v>82</v>
      </c>
      <c r="AV444" s="16" t="s">
        <v>158</v>
      </c>
      <c r="AW444" s="16" t="s">
        <v>30</v>
      </c>
      <c r="AX444" s="16" t="s">
        <v>80</v>
      </c>
      <c r="AY444" s="188" t="s">
        <v>150</v>
      </c>
    </row>
    <row r="445" spans="1:65" s="2" customFormat="1" ht="37.75" customHeight="1">
      <c r="A445" s="33"/>
      <c r="B445" s="149"/>
      <c r="C445" s="150" t="s">
        <v>564</v>
      </c>
      <c r="D445" s="150" t="s">
        <v>153</v>
      </c>
      <c r="E445" s="151" t="s">
        <v>565</v>
      </c>
      <c r="F445" s="152" t="s">
        <v>566</v>
      </c>
      <c r="G445" s="153" t="s">
        <v>156</v>
      </c>
      <c r="H445" s="154">
        <v>51.787999999999997</v>
      </c>
      <c r="I445" s="155"/>
      <c r="J445" s="156">
        <f>ROUND(I445*H445,2)</f>
        <v>0</v>
      </c>
      <c r="K445" s="152" t="s">
        <v>1</v>
      </c>
      <c r="L445" s="34"/>
      <c r="M445" s="157" t="s">
        <v>1</v>
      </c>
      <c r="N445" s="158" t="s">
        <v>38</v>
      </c>
      <c r="O445" s="59"/>
      <c r="P445" s="159">
        <f>O445*H445</f>
        <v>0</v>
      </c>
      <c r="Q445" s="159">
        <v>0</v>
      </c>
      <c r="R445" s="159">
        <f>Q445*H445</f>
        <v>0</v>
      </c>
      <c r="S445" s="159">
        <v>0</v>
      </c>
      <c r="T445" s="16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158</v>
      </c>
      <c r="AT445" s="161" t="s">
        <v>153</v>
      </c>
      <c r="AU445" s="161" t="s">
        <v>82</v>
      </c>
      <c r="AY445" s="18" t="s">
        <v>150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80</v>
      </c>
      <c r="BK445" s="162">
        <f>ROUND(I445*H445,2)</f>
        <v>0</v>
      </c>
      <c r="BL445" s="18" t="s">
        <v>158</v>
      </c>
      <c r="BM445" s="161" t="s">
        <v>567</v>
      </c>
    </row>
    <row r="446" spans="1:65" s="13" customFormat="1">
      <c r="B446" s="163"/>
      <c r="D446" s="164" t="s">
        <v>160</v>
      </c>
      <c r="E446" s="165" t="s">
        <v>1</v>
      </c>
      <c r="F446" s="166" t="s">
        <v>568</v>
      </c>
      <c r="H446" s="165" t="s">
        <v>1</v>
      </c>
      <c r="I446" s="167"/>
      <c r="L446" s="163"/>
      <c r="M446" s="168"/>
      <c r="N446" s="169"/>
      <c r="O446" s="169"/>
      <c r="P446" s="169"/>
      <c r="Q446" s="169"/>
      <c r="R446" s="169"/>
      <c r="S446" s="169"/>
      <c r="T446" s="170"/>
      <c r="AT446" s="165" t="s">
        <v>160</v>
      </c>
      <c r="AU446" s="165" t="s">
        <v>82</v>
      </c>
      <c r="AV446" s="13" t="s">
        <v>80</v>
      </c>
      <c r="AW446" s="13" t="s">
        <v>30</v>
      </c>
      <c r="AX446" s="13" t="s">
        <v>73</v>
      </c>
      <c r="AY446" s="165" t="s">
        <v>150</v>
      </c>
    </row>
    <row r="447" spans="1:65" s="13" customFormat="1">
      <c r="B447" s="163"/>
      <c r="D447" s="164" t="s">
        <v>160</v>
      </c>
      <c r="E447" s="165" t="s">
        <v>1</v>
      </c>
      <c r="F447" s="166" t="s">
        <v>200</v>
      </c>
      <c r="H447" s="165" t="s">
        <v>1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5" t="s">
        <v>160</v>
      </c>
      <c r="AU447" s="165" t="s">
        <v>82</v>
      </c>
      <c r="AV447" s="13" t="s">
        <v>80</v>
      </c>
      <c r="AW447" s="13" t="s">
        <v>30</v>
      </c>
      <c r="AX447" s="13" t="s">
        <v>73</v>
      </c>
      <c r="AY447" s="165" t="s">
        <v>150</v>
      </c>
    </row>
    <row r="448" spans="1:65" s="14" customFormat="1" ht="20">
      <c r="B448" s="171"/>
      <c r="D448" s="164" t="s">
        <v>160</v>
      </c>
      <c r="E448" s="172" t="s">
        <v>1</v>
      </c>
      <c r="F448" s="173" t="s">
        <v>569</v>
      </c>
      <c r="H448" s="174">
        <v>41.877000000000002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160</v>
      </c>
      <c r="AU448" s="172" t="s">
        <v>82</v>
      </c>
      <c r="AV448" s="14" t="s">
        <v>82</v>
      </c>
      <c r="AW448" s="14" t="s">
        <v>30</v>
      </c>
      <c r="AX448" s="14" t="s">
        <v>73</v>
      </c>
      <c r="AY448" s="172" t="s">
        <v>150</v>
      </c>
    </row>
    <row r="449" spans="1:65" s="13" customFormat="1">
      <c r="B449" s="163"/>
      <c r="D449" s="164" t="s">
        <v>160</v>
      </c>
      <c r="E449" s="165" t="s">
        <v>1</v>
      </c>
      <c r="F449" s="166" t="s">
        <v>202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160</v>
      </c>
      <c r="AU449" s="165" t="s">
        <v>82</v>
      </c>
      <c r="AV449" s="13" t="s">
        <v>80</v>
      </c>
      <c r="AW449" s="13" t="s">
        <v>30</v>
      </c>
      <c r="AX449" s="13" t="s">
        <v>73</v>
      </c>
      <c r="AY449" s="165" t="s">
        <v>150</v>
      </c>
    </row>
    <row r="450" spans="1:65" s="14" customFormat="1">
      <c r="B450" s="171"/>
      <c r="D450" s="164" t="s">
        <v>160</v>
      </c>
      <c r="E450" s="172" t="s">
        <v>1</v>
      </c>
      <c r="F450" s="173" t="s">
        <v>570</v>
      </c>
      <c r="H450" s="174">
        <v>3.9260000000000002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160</v>
      </c>
      <c r="AU450" s="172" t="s">
        <v>82</v>
      </c>
      <c r="AV450" s="14" t="s">
        <v>82</v>
      </c>
      <c r="AW450" s="14" t="s">
        <v>30</v>
      </c>
      <c r="AX450" s="14" t="s">
        <v>73</v>
      </c>
      <c r="AY450" s="172" t="s">
        <v>150</v>
      </c>
    </row>
    <row r="451" spans="1:65" s="13" customFormat="1">
      <c r="B451" s="163"/>
      <c r="D451" s="164" t="s">
        <v>160</v>
      </c>
      <c r="E451" s="165" t="s">
        <v>1</v>
      </c>
      <c r="F451" s="166" t="s">
        <v>549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160</v>
      </c>
      <c r="AU451" s="165" t="s">
        <v>82</v>
      </c>
      <c r="AV451" s="13" t="s">
        <v>80</v>
      </c>
      <c r="AW451" s="13" t="s">
        <v>30</v>
      </c>
      <c r="AX451" s="13" t="s">
        <v>73</v>
      </c>
      <c r="AY451" s="165" t="s">
        <v>150</v>
      </c>
    </row>
    <row r="452" spans="1:65" s="14" customFormat="1">
      <c r="B452" s="171"/>
      <c r="D452" s="164" t="s">
        <v>160</v>
      </c>
      <c r="E452" s="172" t="s">
        <v>1</v>
      </c>
      <c r="F452" s="173" t="s">
        <v>571</v>
      </c>
      <c r="H452" s="174">
        <v>5.9850000000000003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160</v>
      </c>
      <c r="AU452" s="172" t="s">
        <v>82</v>
      </c>
      <c r="AV452" s="14" t="s">
        <v>82</v>
      </c>
      <c r="AW452" s="14" t="s">
        <v>30</v>
      </c>
      <c r="AX452" s="14" t="s">
        <v>73</v>
      </c>
      <c r="AY452" s="172" t="s">
        <v>150</v>
      </c>
    </row>
    <row r="453" spans="1:65" s="16" customFormat="1">
      <c r="B453" s="187"/>
      <c r="D453" s="164" t="s">
        <v>160</v>
      </c>
      <c r="E453" s="188" t="s">
        <v>1</v>
      </c>
      <c r="F453" s="189" t="s">
        <v>211</v>
      </c>
      <c r="H453" s="190">
        <v>51.788000000000004</v>
      </c>
      <c r="I453" s="191"/>
      <c r="L453" s="187"/>
      <c r="M453" s="192"/>
      <c r="N453" s="193"/>
      <c r="O453" s="193"/>
      <c r="P453" s="193"/>
      <c r="Q453" s="193"/>
      <c r="R453" s="193"/>
      <c r="S453" s="193"/>
      <c r="T453" s="194"/>
      <c r="AT453" s="188" t="s">
        <v>160</v>
      </c>
      <c r="AU453" s="188" t="s">
        <v>82</v>
      </c>
      <c r="AV453" s="16" t="s">
        <v>158</v>
      </c>
      <c r="AW453" s="16" t="s">
        <v>30</v>
      </c>
      <c r="AX453" s="16" t="s">
        <v>80</v>
      </c>
      <c r="AY453" s="188" t="s">
        <v>150</v>
      </c>
    </row>
    <row r="454" spans="1:65" s="2" customFormat="1" ht="24.15" customHeight="1">
      <c r="A454" s="33"/>
      <c r="B454" s="149"/>
      <c r="C454" s="150" t="s">
        <v>572</v>
      </c>
      <c r="D454" s="150" t="s">
        <v>153</v>
      </c>
      <c r="E454" s="151" t="s">
        <v>573</v>
      </c>
      <c r="F454" s="152" t="s">
        <v>574</v>
      </c>
      <c r="G454" s="153" t="s">
        <v>156</v>
      </c>
      <c r="H454" s="154">
        <v>22.902000000000001</v>
      </c>
      <c r="I454" s="155"/>
      <c r="J454" s="156">
        <f>ROUND(I454*H454,2)</f>
        <v>0</v>
      </c>
      <c r="K454" s="152" t="s">
        <v>1</v>
      </c>
      <c r="L454" s="34"/>
      <c r="M454" s="157" t="s">
        <v>1</v>
      </c>
      <c r="N454" s="158" t="s">
        <v>38</v>
      </c>
      <c r="O454" s="59"/>
      <c r="P454" s="159">
        <f>O454*H454</f>
        <v>0</v>
      </c>
      <c r="Q454" s="159">
        <v>0</v>
      </c>
      <c r="R454" s="159">
        <f>Q454*H454</f>
        <v>0</v>
      </c>
      <c r="S454" s="159">
        <v>0</v>
      </c>
      <c r="T454" s="160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1" t="s">
        <v>158</v>
      </c>
      <c r="AT454" s="161" t="s">
        <v>153</v>
      </c>
      <c r="AU454" s="161" t="s">
        <v>82</v>
      </c>
      <c r="AY454" s="18" t="s">
        <v>150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8" t="s">
        <v>80</v>
      </c>
      <c r="BK454" s="162">
        <f>ROUND(I454*H454,2)</f>
        <v>0</v>
      </c>
      <c r="BL454" s="18" t="s">
        <v>158</v>
      </c>
      <c r="BM454" s="161" t="s">
        <v>575</v>
      </c>
    </row>
    <row r="455" spans="1:65" s="13" customFormat="1">
      <c r="B455" s="163"/>
      <c r="D455" s="164" t="s">
        <v>160</v>
      </c>
      <c r="E455" s="165" t="s">
        <v>1</v>
      </c>
      <c r="F455" s="166" t="s">
        <v>576</v>
      </c>
      <c r="H455" s="165" t="s">
        <v>1</v>
      </c>
      <c r="I455" s="167"/>
      <c r="L455" s="163"/>
      <c r="M455" s="168"/>
      <c r="N455" s="169"/>
      <c r="O455" s="169"/>
      <c r="P455" s="169"/>
      <c r="Q455" s="169"/>
      <c r="R455" s="169"/>
      <c r="S455" s="169"/>
      <c r="T455" s="170"/>
      <c r="AT455" s="165" t="s">
        <v>160</v>
      </c>
      <c r="AU455" s="165" t="s">
        <v>82</v>
      </c>
      <c r="AV455" s="13" t="s">
        <v>80</v>
      </c>
      <c r="AW455" s="13" t="s">
        <v>30</v>
      </c>
      <c r="AX455" s="13" t="s">
        <v>73</v>
      </c>
      <c r="AY455" s="165" t="s">
        <v>150</v>
      </c>
    </row>
    <row r="456" spans="1:65" s="13" customFormat="1">
      <c r="B456" s="163"/>
      <c r="D456" s="164" t="s">
        <v>160</v>
      </c>
      <c r="E456" s="165" t="s">
        <v>1</v>
      </c>
      <c r="F456" s="166" t="s">
        <v>200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160</v>
      </c>
      <c r="AU456" s="165" t="s">
        <v>82</v>
      </c>
      <c r="AV456" s="13" t="s">
        <v>80</v>
      </c>
      <c r="AW456" s="13" t="s">
        <v>30</v>
      </c>
      <c r="AX456" s="13" t="s">
        <v>73</v>
      </c>
      <c r="AY456" s="165" t="s">
        <v>150</v>
      </c>
    </row>
    <row r="457" spans="1:65" s="14" customFormat="1" ht="20">
      <c r="B457" s="171"/>
      <c r="D457" s="164" t="s">
        <v>160</v>
      </c>
      <c r="E457" s="172" t="s">
        <v>1</v>
      </c>
      <c r="F457" s="173" t="s">
        <v>562</v>
      </c>
      <c r="H457" s="174">
        <v>20.939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160</v>
      </c>
      <c r="AU457" s="172" t="s">
        <v>82</v>
      </c>
      <c r="AV457" s="14" t="s">
        <v>82</v>
      </c>
      <c r="AW457" s="14" t="s">
        <v>30</v>
      </c>
      <c r="AX457" s="14" t="s">
        <v>73</v>
      </c>
      <c r="AY457" s="172" t="s">
        <v>150</v>
      </c>
    </row>
    <row r="458" spans="1:65" s="13" customFormat="1">
      <c r="B458" s="163"/>
      <c r="D458" s="164" t="s">
        <v>160</v>
      </c>
      <c r="E458" s="165" t="s">
        <v>1</v>
      </c>
      <c r="F458" s="166" t="s">
        <v>202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160</v>
      </c>
      <c r="AU458" s="165" t="s">
        <v>82</v>
      </c>
      <c r="AV458" s="13" t="s">
        <v>80</v>
      </c>
      <c r="AW458" s="13" t="s">
        <v>30</v>
      </c>
      <c r="AX458" s="13" t="s">
        <v>73</v>
      </c>
      <c r="AY458" s="165" t="s">
        <v>150</v>
      </c>
    </row>
    <row r="459" spans="1:65" s="14" customFormat="1" ht="20">
      <c r="B459" s="171"/>
      <c r="D459" s="164" t="s">
        <v>160</v>
      </c>
      <c r="E459" s="172" t="s">
        <v>1</v>
      </c>
      <c r="F459" s="173" t="s">
        <v>563</v>
      </c>
      <c r="H459" s="174">
        <v>1.9630000000000001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160</v>
      </c>
      <c r="AU459" s="172" t="s">
        <v>82</v>
      </c>
      <c r="AV459" s="14" t="s">
        <v>82</v>
      </c>
      <c r="AW459" s="14" t="s">
        <v>30</v>
      </c>
      <c r="AX459" s="14" t="s">
        <v>73</v>
      </c>
      <c r="AY459" s="172" t="s">
        <v>150</v>
      </c>
    </row>
    <row r="460" spans="1:65" s="16" customFormat="1">
      <c r="B460" s="187"/>
      <c r="D460" s="164" t="s">
        <v>160</v>
      </c>
      <c r="E460" s="188" t="s">
        <v>1</v>
      </c>
      <c r="F460" s="189" t="s">
        <v>211</v>
      </c>
      <c r="H460" s="190">
        <v>22.902000000000001</v>
      </c>
      <c r="I460" s="191"/>
      <c r="L460" s="187"/>
      <c r="M460" s="192"/>
      <c r="N460" s="193"/>
      <c r="O460" s="193"/>
      <c r="P460" s="193"/>
      <c r="Q460" s="193"/>
      <c r="R460" s="193"/>
      <c r="S460" s="193"/>
      <c r="T460" s="194"/>
      <c r="AT460" s="188" t="s">
        <v>160</v>
      </c>
      <c r="AU460" s="188" t="s">
        <v>82</v>
      </c>
      <c r="AV460" s="16" t="s">
        <v>158</v>
      </c>
      <c r="AW460" s="16" t="s">
        <v>30</v>
      </c>
      <c r="AX460" s="16" t="s">
        <v>80</v>
      </c>
      <c r="AY460" s="188" t="s">
        <v>150</v>
      </c>
    </row>
    <row r="461" spans="1:65" s="2" customFormat="1" ht="21.75" customHeight="1">
      <c r="A461" s="33"/>
      <c r="B461" s="149"/>
      <c r="C461" s="150" t="s">
        <v>577</v>
      </c>
      <c r="D461" s="150" t="s">
        <v>153</v>
      </c>
      <c r="E461" s="151" t="s">
        <v>578</v>
      </c>
      <c r="F461" s="152" t="s">
        <v>579</v>
      </c>
      <c r="G461" s="153" t="s">
        <v>156</v>
      </c>
      <c r="H461" s="154">
        <v>51.787999999999997</v>
      </c>
      <c r="I461" s="155"/>
      <c r="J461" s="156">
        <f>ROUND(I461*H461,2)</f>
        <v>0</v>
      </c>
      <c r="K461" s="152" t="s">
        <v>1</v>
      </c>
      <c r="L461" s="34"/>
      <c r="M461" s="157" t="s">
        <v>1</v>
      </c>
      <c r="N461" s="158" t="s">
        <v>38</v>
      </c>
      <c r="O461" s="59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1" t="s">
        <v>158</v>
      </c>
      <c r="AT461" s="161" t="s">
        <v>153</v>
      </c>
      <c r="AU461" s="161" t="s">
        <v>82</v>
      </c>
      <c r="AY461" s="18" t="s">
        <v>150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8" t="s">
        <v>80</v>
      </c>
      <c r="BK461" s="162">
        <f>ROUND(I461*H461,2)</f>
        <v>0</v>
      </c>
      <c r="BL461" s="18" t="s">
        <v>158</v>
      </c>
      <c r="BM461" s="161" t="s">
        <v>580</v>
      </c>
    </row>
    <row r="462" spans="1:65" s="13" customFormat="1">
      <c r="B462" s="163"/>
      <c r="D462" s="164" t="s">
        <v>160</v>
      </c>
      <c r="E462" s="165" t="s">
        <v>1</v>
      </c>
      <c r="F462" s="166" t="s">
        <v>200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160</v>
      </c>
      <c r="AU462" s="165" t="s">
        <v>82</v>
      </c>
      <c r="AV462" s="13" t="s">
        <v>80</v>
      </c>
      <c r="AW462" s="13" t="s">
        <v>30</v>
      </c>
      <c r="AX462" s="13" t="s">
        <v>73</v>
      </c>
      <c r="AY462" s="165" t="s">
        <v>150</v>
      </c>
    </row>
    <row r="463" spans="1:65" s="14" customFormat="1" ht="20">
      <c r="B463" s="171"/>
      <c r="D463" s="164" t="s">
        <v>160</v>
      </c>
      <c r="E463" s="172" t="s">
        <v>1</v>
      </c>
      <c r="F463" s="173" t="s">
        <v>569</v>
      </c>
      <c r="H463" s="174">
        <v>41.877000000000002</v>
      </c>
      <c r="I463" s="175"/>
      <c r="L463" s="171"/>
      <c r="M463" s="176"/>
      <c r="N463" s="177"/>
      <c r="O463" s="177"/>
      <c r="P463" s="177"/>
      <c r="Q463" s="177"/>
      <c r="R463" s="177"/>
      <c r="S463" s="177"/>
      <c r="T463" s="178"/>
      <c r="AT463" s="172" t="s">
        <v>160</v>
      </c>
      <c r="AU463" s="172" t="s">
        <v>82</v>
      </c>
      <c r="AV463" s="14" t="s">
        <v>82</v>
      </c>
      <c r="AW463" s="14" t="s">
        <v>30</v>
      </c>
      <c r="AX463" s="14" t="s">
        <v>73</v>
      </c>
      <c r="AY463" s="172" t="s">
        <v>150</v>
      </c>
    </row>
    <row r="464" spans="1:65" s="13" customFormat="1">
      <c r="B464" s="163"/>
      <c r="D464" s="164" t="s">
        <v>160</v>
      </c>
      <c r="E464" s="165" t="s">
        <v>1</v>
      </c>
      <c r="F464" s="166" t="s">
        <v>202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160</v>
      </c>
      <c r="AU464" s="165" t="s">
        <v>82</v>
      </c>
      <c r="AV464" s="13" t="s">
        <v>80</v>
      </c>
      <c r="AW464" s="13" t="s">
        <v>30</v>
      </c>
      <c r="AX464" s="13" t="s">
        <v>73</v>
      </c>
      <c r="AY464" s="165" t="s">
        <v>150</v>
      </c>
    </row>
    <row r="465" spans="1:65" s="14" customFormat="1">
      <c r="B465" s="171"/>
      <c r="D465" s="164" t="s">
        <v>160</v>
      </c>
      <c r="E465" s="172" t="s">
        <v>1</v>
      </c>
      <c r="F465" s="173" t="s">
        <v>570</v>
      </c>
      <c r="H465" s="174">
        <v>3.9260000000000002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160</v>
      </c>
      <c r="AU465" s="172" t="s">
        <v>82</v>
      </c>
      <c r="AV465" s="14" t="s">
        <v>82</v>
      </c>
      <c r="AW465" s="14" t="s">
        <v>30</v>
      </c>
      <c r="AX465" s="14" t="s">
        <v>73</v>
      </c>
      <c r="AY465" s="172" t="s">
        <v>150</v>
      </c>
    </row>
    <row r="466" spans="1:65" s="13" customFormat="1">
      <c r="B466" s="163"/>
      <c r="D466" s="164" t="s">
        <v>160</v>
      </c>
      <c r="E466" s="165" t="s">
        <v>1</v>
      </c>
      <c r="F466" s="166" t="s">
        <v>549</v>
      </c>
      <c r="H466" s="165" t="s">
        <v>1</v>
      </c>
      <c r="I466" s="167"/>
      <c r="L466" s="163"/>
      <c r="M466" s="168"/>
      <c r="N466" s="169"/>
      <c r="O466" s="169"/>
      <c r="P466" s="169"/>
      <c r="Q466" s="169"/>
      <c r="R466" s="169"/>
      <c r="S466" s="169"/>
      <c r="T466" s="170"/>
      <c r="AT466" s="165" t="s">
        <v>160</v>
      </c>
      <c r="AU466" s="165" t="s">
        <v>82</v>
      </c>
      <c r="AV466" s="13" t="s">
        <v>80</v>
      </c>
      <c r="AW466" s="13" t="s">
        <v>30</v>
      </c>
      <c r="AX466" s="13" t="s">
        <v>73</v>
      </c>
      <c r="AY466" s="165" t="s">
        <v>150</v>
      </c>
    </row>
    <row r="467" spans="1:65" s="14" customFormat="1">
      <c r="B467" s="171"/>
      <c r="D467" s="164" t="s">
        <v>160</v>
      </c>
      <c r="E467" s="172" t="s">
        <v>1</v>
      </c>
      <c r="F467" s="173" t="s">
        <v>571</v>
      </c>
      <c r="H467" s="174">
        <v>5.9850000000000003</v>
      </c>
      <c r="I467" s="175"/>
      <c r="L467" s="171"/>
      <c r="M467" s="176"/>
      <c r="N467" s="177"/>
      <c r="O467" s="177"/>
      <c r="P467" s="177"/>
      <c r="Q467" s="177"/>
      <c r="R467" s="177"/>
      <c r="S467" s="177"/>
      <c r="T467" s="178"/>
      <c r="AT467" s="172" t="s">
        <v>160</v>
      </c>
      <c r="AU467" s="172" t="s">
        <v>82</v>
      </c>
      <c r="AV467" s="14" t="s">
        <v>82</v>
      </c>
      <c r="AW467" s="14" t="s">
        <v>30</v>
      </c>
      <c r="AX467" s="14" t="s">
        <v>73</v>
      </c>
      <c r="AY467" s="172" t="s">
        <v>150</v>
      </c>
    </row>
    <row r="468" spans="1:65" s="16" customFormat="1">
      <c r="B468" s="187"/>
      <c r="D468" s="164" t="s">
        <v>160</v>
      </c>
      <c r="E468" s="188" t="s">
        <v>1</v>
      </c>
      <c r="F468" s="189" t="s">
        <v>211</v>
      </c>
      <c r="H468" s="190">
        <v>51.788000000000004</v>
      </c>
      <c r="I468" s="191"/>
      <c r="L468" s="187"/>
      <c r="M468" s="192"/>
      <c r="N468" s="193"/>
      <c r="O468" s="193"/>
      <c r="P468" s="193"/>
      <c r="Q468" s="193"/>
      <c r="R468" s="193"/>
      <c r="S468" s="193"/>
      <c r="T468" s="194"/>
      <c r="AT468" s="188" t="s">
        <v>160</v>
      </c>
      <c r="AU468" s="188" t="s">
        <v>82</v>
      </c>
      <c r="AV468" s="16" t="s">
        <v>158</v>
      </c>
      <c r="AW468" s="16" t="s">
        <v>30</v>
      </c>
      <c r="AX468" s="16" t="s">
        <v>80</v>
      </c>
      <c r="AY468" s="188" t="s">
        <v>150</v>
      </c>
    </row>
    <row r="469" spans="1:65" s="2" customFormat="1" ht="16.5" customHeight="1">
      <c r="A469" s="33"/>
      <c r="B469" s="149"/>
      <c r="C469" s="150" t="s">
        <v>581</v>
      </c>
      <c r="D469" s="150" t="s">
        <v>153</v>
      </c>
      <c r="E469" s="151" t="s">
        <v>582</v>
      </c>
      <c r="F469" s="152" t="s">
        <v>583</v>
      </c>
      <c r="G469" s="153" t="s">
        <v>156</v>
      </c>
      <c r="H469" s="154">
        <v>45.802999999999997</v>
      </c>
      <c r="I469" s="155"/>
      <c r="J469" s="156">
        <f>ROUND(I469*H469,2)</f>
        <v>0</v>
      </c>
      <c r="K469" s="152" t="s">
        <v>157</v>
      </c>
      <c r="L469" s="34"/>
      <c r="M469" s="157" t="s">
        <v>1</v>
      </c>
      <c r="N469" s="158" t="s">
        <v>38</v>
      </c>
      <c r="O469" s="59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1" t="s">
        <v>158</v>
      </c>
      <c r="AT469" s="161" t="s">
        <v>153</v>
      </c>
      <c r="AU469" s="161" t="s">
        <v>82</v>
      </c>
      <c r="AY469" s="18" t="s">
        <v>150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8" t="s">
        <v>80</v>
      </c>
      <c r="BK469" s="162">
        <f>ROUND(I469*H469,2)</f>
        <v>0</v>
      </c>
      <c r="BL469" s="18" t="s">
        <v>158</v>
      </c>
      <c r="BM469" s="161" t="s">
        <v>584</v>
      </c>
    </row>
    <row r="470" spans="1:65" s="13" customFormat="1">
      <c r="B470" s="163"/>
      <c r="D470" s="164" t="s">
        <v>160</v>
      </c>
      <c r="E470" s="165" t="s">
        <v>1</v>
      </c>
      <c r="F470" s="166" t="s">
        <v>585</v>
      </c>
      <c r="H470" s="165" t="s">
        <v>1</v>
      </c>
      <c r="I470" s="167"/>
      <c r="L470" s="163"/>
      <c r="M470" s="168"/>
      <c r="N470" s="169"/>
      <c r="O470" s="169"/>
      <c r="P470" s="169"/>
      <c r="Q470" s="169"/>
      <c r="R470" s="169"/>
      <c r="S470" s="169"/>
      <c r="T470" s="170"/>
      <c r="AT470" s="165" t="s">
        <v>160</v>
      </c>
      <c r="AU470" s="165" t="s">
        <v>82</v>
      </c>
      <c r="AV470" s="13" t="s">
        <v>80</v>
      </c>
      <c r="AW470" s="13" t="s">
        <v>30</v>
      </c>
      <c r="AX470" s="13" t="s">
        <v>73</v>
      </c>
      <c r="AY470" s="165" t="s">
        <v>150</v>
      </c>
    </row>
    <row r="471" spans="1:65" s="13" customFormat="1">
      <c r="B471" s="163"/>
      <c r="D471" s="164" t="s">
        <v>160</v>
      </c>
      <c r="E471" s="165" t="s">
        <v>1</v>
      </c>
      <c r="F471" s="166" t="s">
        <v>200</v>
      </c>
      <c r="H471" s="165" t="s">
        <v>1</v>
      </c>
      <c r="I471" s="167"/>
      <c r="L471" s="163"/>
      <c r="M471" s="168"/>
      <c r="N471" s="169"/>
      <c r="O471" s="169"/>
      <c r="P471" s="169"/>
      <c r="Q471" s="169"/>
      <c r="R471" s="169"/>
      <c r="S471" s="169"/>
      <c r="T471" s="170"/>
      <c r="AT471" s="165" t="s">
        <v>160</v>
      </c>
      <c r="AU471" s="165" t="s">
        <v>82</v>
      </c>
      <c r="AV471" s="13" t="s">
        <v>80</v>
      </c>
      <c r="AW471" s="13" t="s">
        <v>30</v>
      </c>
      <c r="AX471" s="13" t="s">
        <v>73</v>
      </c>
      <c r="AY471" s="165" t="s">
        <v>150</v>
      </c>
    </row>
    <row r="472" spans="1:65" s="14" customFormat="1" ht="20">
      <c r="B472" s="171"/>
      <c r="D472" s="164" t="s">
        <v>160</v>
      </c>
      <c r="E472" s="172" t="s">
        <v>1</v>
      </c>
      <c r="F472" s="173" t="s">
        <v>569</v>
      </c>
      <c r="H472" s="174">
        <v>41.877000000000002</v>
      </c>
      <c r="I472" s="175"/>
      <c r="L472" s="171"/>
      <c r="M472" s="176"/>
      <c r="N472" s="177"/>
      <c r="O472" s="177"/>
      <c r="P472" s="177"/>
      <c r="Q472" s="177"/>
      <c r="R472" s="177"/>
      <c r="S472" s="177"/>
      <c r="T472" s="178"/>
      <c r="AT472" s="172" t="s">
        <v>160</v>
      </c>
      <c r="AU472" s="172" t="s">
        <v>82</v>
      </c>
      <c r="AV472" s="14" t="s">
        <v>82</v>
      </c>
      <c r="AW472" s="14" t="s">
        <v>30</v>
      </c>
      <c r="AX472" s="14" t="s">
        <v>73</v>
      </c>
      <c r="AY472" s="172" t="s">
        <v>150</v>
      </c>
    </row>
    <row r="473" spans="1:65" s="13" customFormat="1">
      <c r="B473" s="163"/>
      <c r="D473" s="164" t="s">
        <v>160</v>
      </c>
      <c r="E473" s="165" t="s">
        <v>1</v>
      </c>
      <c r="F473" s="166" t="s">
        <v>202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160</v>
      </c>
      <c r="AU473" s="165" t="s">
        <v>82</v>
      </c>
      <c r="AV473" s="13" t="s">
        <v>80</v>
      </c>
      <c r="AW473" s="13" t="s">
        <v>30</v>
      </c>
      <c r="AX473" s="13" t="s">
        <v>73</v>
      </c>
      <c r="AY473" s="165" t="s">
        <v>150</v>
      </c>
    </row>
    <row r="474" spans="1:65" s="14" customFormat="1">
      <c r="B474" s="171"/>
      <c r="D474" s="164" t="s">
        <v>160</v>
      </c>
      <c r="E474" s="172" t="s">
        <v>1</v>
      </c>
      <c r="F474" s="173" t="s">
        <v>570</v>
      </c>
      <c r="H474" s="174">
        <v>3.9260000000000002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160</v>
      </c>
      <c r="AU474" s="172" t="s">
        <v>82</v>
      </c>
      <c r="AV474" s="14" t="s">
        <v>82</v>
      </c>
      <c r="AW474" s="14" t="s">
        <v>30</v>
      </c>
      <c r="AX474" s="14" t="s">
        <v>73</v>
      </c>
      <c r="AY474" s="172" t="s">
        <v>150</v>
      </c>
    </row>
    <row r="475" spans="1:65" s="16" customFormat="1">
      <c r="B475" s="187"/>
      <c r="D475" s="164" t="s">
        <v>160</v>
      </c>
      <c r="E475" s="188" t="s">
        <v>1</v>
      </c>
      <c r="F475" s="189" t="s">
        <v>211</v>
      </c>
      <c r="H475" s="190">
        <v>45.803000000000004</v>
      </c>
      <c r="I475" s="191"/>
      <c r="L475" s="187"/>
      <c r="M475" s="192"/>
      <c r="N475" s="193"/>
      <c r="O475" s="193"/>
      <c r="P475" s="193"/>
      <c r="Q475" s="193"/>
      <c r="R475" s="193"/>
      <c r="S475" s="193"/>
      <c r="T475" s="194"/>
      <c r="AT475" s="188" t="s">
        <v>160</v>
      </c>
      <c r="AU475" s="188" t="s">
        <v>82</v>
      </c>
      <c r="AV475" s="16" t="s">
        <v>158</v>
      </c>
      <c r="AW475" s="16" t="s">
        <v>30</v>
      </c>
      <c r="AX475" s="16" t="s">
        <v>80</v>
      </c>
      <c r="AY475" s="188" t="s">
        <v>150</v>
      </c>
    </row>
    <row r="476" spans="1:65" s="12" customFormat="1" ht="22.75" customHeight="1">
      <c r="B476" s="136"/>
      <c r="D476" s="137" t="s">
        <v>72</v>
      </c>
      <c r="E476" s="147" t="s">
        <v>248</v>
      </c>
      <c r="F476" s="147" t="s">
        <v>586</v>
      </c>
      <c r="I476" s="139"/>
      <c r="J476" s="148">
        <f>BK476</f>
        <v>0</v>
      </c>
      <c r="L476" s="136"/>
      <c r="M476" s="141"/>
      <c r="N476" s="142"/>
      <c r="O476" s="142"/>
      <c r="P476" s="143">
        <f>SUM(P477:P581)</f>
        <v>0</v>
      </c>
      <c r="Q476" s="142"/>
      <c r="R476" s="143">
        <f>SUM(R477:R581)</f>
        <v>38.818492000000006</v>
      </c>
      <c r="S476" s="142"/>
      <c r="T476" s="144">
        <f>SUM(T477:T581)</f>
        <v>0</v>
      </c>
      <c r="AR476" s="137" t="s">
        <v>80</v>
      </c>
      <c r="AT476" s="145" t="s">
        <v>72</v>
      </c>
      <c r="AU476" s="145" t="s">
        <v>80</v>
      </c>
      <c r="AY476" s="137" t="s">
        <v>150</v>
      </c>
      <c r="BK476" s="146">
        <f>SUM(BK477:BK581)</f>
        <v>0</v>
      </c>
    </row>
    <row r="477" spans="1:65" s="2" customFormat="1" ht="24.15" customHeight="1">
      <c r="A477" s="33"/>
      <c r="B477" s="149"/>
      <c r="C477" s="150" t="s">
        <v>587</v>
      </c>
      <c r="D477" s="150" t="s">
        <v>153</v>
      </c>
      <c r="E477" s="151" t="s">
        <v>588</v>
      </c>
      <c r="F477" s="152" t="s">
        <v>589</v>
      </c>
      <c r="G477" s="153" t="s">
        <v>297</v>
      </c>
      <c r="H477" s="154">
        <v>50</v>
      </c>
      <c r="I477" s="155"/>
      <c r="J477" s="156">
        <f>ROUND(I477*H477,2)</f>
        <v>0</v>
      </c>
      <c r="K477" s="152" t="s">
        <v>157</v>
      </c>
      <c r="L477" s="34"/>
      <c r="M477" s="157" t="s">
        <v>1</v>
      </c>
      <c r="N477" s="158" t="s">
        <v>38</v>
      </c>
      <c r="O477" s="59"/>
      <c r="P477" s="159">
        <f>O477*H477</f>
        <v>0</v>
      </c>
      <c r="Q477" s="159">
        <v>1E-4</v>
      </c>
      <c r="R477" s="159">
        <f>Q477*H477</f>
        <v>5.0000000000000001E-3</v>
      </c>
      <c r="S477" s="159">
        <v>0</v>
      </c>
      <c r="T477" s="160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1" t="s">
        <v>158</v>
      </c>
      <c r="AT477" s="161" t="s">
        <v>153</v>
      </c>
      <c r="AU477" s="161" t="s">
        <v>82</v>
      </c>
      <c r="AY477" s="18" t="s">
        <v>150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8" t="s">
        <v>80</v>
      </c>
      <c r="BK477" s="162">
        <f>ROUND(I477*H477,2)</f>
        <v>0</v>
      </c>
      <c r="BL477" s="18" t="s">
        <v>158</v>
      </c>
      <c r="BM477" s="161" t="s">
        <v>590</v>
      </c>
    </row>
    <row r="478" spans="1:65" s="2" customFormat="1" ht="24.15" customHeight="1">
      <c r="A478" s="33"/>
      <c r="B478" s="149"/>
      <c r="C478" s="150" t="s">
        <v>591</v>
      </c>
      <c r="D478" s="150" t="s">
        <v>153</v>
      </c>
      <c r="E478" s="151" t="s">
        <v>592</v>
      </c>
      <c r="F478" s="152" t="s">
        <v>593</v>
      </c>
      <c r="G478" s="153" t="s">
        <v>297</v>
      </c>
      <c r="H478" s="154">
        <v>48</v>
      </c>
      <c r="I478" s="155"/>
      <c r="J478" s="156">
        <f>ROUND(I478*H478,2)</f>
        <v>0</v>
      </c>
      <c r="K478" s="152" t="s">
        <v>157</v>
      </c>
      <c r="L478" s="34"/>
      <c r="M478" s="157" t="s">
        <v>1</v>
      </c>
      <c r="N478" s="158" t="s">
        <v>38</v>
      </c>
      <c r="O478" s="59"/>
      <c r="P478" s="159">
        <f>O478*H478</f>
        <v>0</v>
      </c>
      <c r="Q478" s="159">
        <v>0.14066999999999999</v>
      </c>
      <c r="R478" s="159">
        <f>Q478*H478</f>
        <v>6.7521599999999999</v>
      </c>
      <c r="S478" s="159">
        <v>0</v>
      </c>
      <c r="T478" s="160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1" t="s">
        <v>158</v>
      </c>
      <c r="AT478" s="161" t="s">
        <v>153</v>
      </c>
      <c r="AU478" s="161" t="s">
        <v>82</v>
      </c>
      <c r="AY478" s="18" t="s">
        <v>150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8" t="s">
        <v>80</v>
      </c>
      <c r="BK478" s="162">
        <f>ROUND(I478*H478,2)</f>
        <v>0</v>
      </c>
      <c r="BL478" s="18" t="s">
        <v>158</v>
      </c>
      <c r="BM478" s="161" t="s">
        <v>594</v>
      </c>
    </row>
    <row r="479" spans="1:65" s="2" customFormat="1" ht="21.75" customHeight="1">
      <c r="A479" s="33"/>
      <c r="B479" s="149"/>
      <c r="C479" s="195" t="s">
        <v>595</v>
      </c>
      <c r="D479" s="195" t="s">
        <v>273</v>
      </c>
      <c r="E479" s="196" t="s">
        <v>596</v>
      </c>
      <c r="F479" s="197" t="s">
        <v>597</v>
      </c>
      <c r="G479" s="198" t="s">
        <v>297</v>
      </c>
      <c r="H479" s="199">
        <v>48</v>
      </c>
      <c r="I479" s="200"/>
      <c r="J479" s="201">
        <f>ROUND(I479*H479,2)</f>
        <v>0</v>
      </c>
      <c r="K479" s="197" t="s">
        <v>157</v>
      </c>
      <c r="L479" s="202"/>
      <c r="M479" s="203" t="s">
        <v>1</v>
      </c>
      <c r="N479" s="204" t="s">
        <v>38</v>
      </c>
      <c r="O479" s="59"/>
      <c r="P479" s="159">
        <f>O479*H479</f>
        <v>0</v>
      </c>
      <c r="Q479" s="159">
        <v>0.2</v>
      </c>
      <c r="R479" s="159">
        <f>Q479*H479</f>
        <v>9.6000000000000014</v>
      </c>
      <c r="S479" s="159">
        <v>0</v>
      </c>
      <c r="T479" s="160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1" t="s">
        <v>242</v>
      </c>
      <c r="AT479" s="161" t="s">
        <v>273</v>
      </c>
      <c r="AU479" s="161" t="s">
        <v>82</v>
      </c>
      <c r="AY479" s="18" t="s">
        <v>150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8" t="s">
        <v>80</v>
      </c>
      <c r="BK479" s="162">
        <f>ROUND(I479*H479,2)</f>
        <v>0</v>
      </c>
      <c r="BL479" s="18" t="s">
        <v>158</v>
      </c>
      <c r="BM479" s="161" t="s">
        <v>598</v>
      </c>
    </row>
    <row r="480" spans="1:65" s="2" customFormat="1" ht="33" customHeight="1">
      <c r="A480" s="33"/>
      <c r="B480" s="149"/>
      <c r="C480" s="150" t="s">
        <v>599</v>
      </c>
      <c r="D480" s="150" t="s">
        <v>153</v>
      </c>
      <c r="E480" s="151" t="s">
        <v>600</v>
      </c>
      <c r="F480" s="152" t="s">
        <v>601</v>
      </c>
      <c r="G480" s="153" t="s">
        <v>297</v>
      </c>
      <c r="H480" s="154">
        <v>50</v>
      </c>
      <c r="I480" s="155"/>
      <c r="J480" s="156">
        <f>ROUND(I480*H480,2)</f>
        <v>0</v>
      </c>
      <c r="K480" s="152" t="s">
        <v>157</v>
      </c>
      <c r="L480" s="34"/>
      <c r="M480" s="157" t="s">
        <v>1</v>
      </c>
      <c r="N480" s="158" t="s">
        <v>38</v>
      </c>
      <c r="O480" s="59"/>
      <c r="P480" s="159">
        <f>O480*H480</f>
        <v>0</v>
      </c>
      <c r="Q480" s="159">
        <v>0.23236000000000001</v>
      </c>
      <c r="R480" s="159">
        <f>Q480*H480</f>
        <v>11.618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158</v>
      </c>
      <c r="AT480" s="161" t="s">
        <v>153</v>
      </c>
      <c r="AU480" s="161" t="s">
        <v>82</v>
      </c>
      <c r="AY480" s="18" t="s">
        <v>150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80</v>
      </c>
      <c r="BK480" s="162">
        <f>ROUND(I480*H480,2)</f>
        <v>0</v>
      </c>
      <c r="BL480" s="18" t="s">
        <v>158</v>
      </c>
      <c r="BM480" s="161" t="s">
        <v>602</v>
      </c>
    </row>
    <row r="481" spans="1:65" s="13" customFormat="1">
      <c r="B481" s="163"/>
      <c r="D481" s="164" t="s">
        <v>160</v>
      </c>
      <c r="E481" s="165" t="s">
        <v>1</v>
      </c>
      <c r="F481" s="166" t="s">
        <v>603</v>
      </c>
      <c r="H481" s="165" t="s">
        <v>1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160</v>
      </c>
      <c r="AU481" s="165" t="s">
        <v>82</v>
      </c>
      <c r="AV481" s="13" t="s">
        <v>80</v>
      </c>
      <c r="AW481" s="13" t="s">
        <v>30</v>
      </c>
      <c r="AX481" s="13" t="s">
        <v>73</v>
      </c>
      <c r="AY481" s="165" t="s">
        <v>150</v>
      </c>
    </row>
    <row r="482" spans="1:65" s="14" customFormat="1">
      <c r="B482" s="171"/>
      <c r="D482" s="164" t="s">
        <v>160</v>
      </c>
      <c r="E482" s="172" t="s">
        <v>1</v>
      </c>
      <c r="F482" s="173" t="s">
        <v>553</v>
      </c>
      <c r="H482" s="174">
        <v>50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160</v>
      </c>
      <c r="AU482" s="172" t="s">
        <v>82</v>
      </c>
      <c r="AV482" s="14" t="s">
        <v>82</v>
      </c>
      <c r="AW482" s="14" t="s">
        <v>30</v>
      </c>
      <c r="AX482" s="14" t="s">
        <v>80</v>
      </c>
      <c r="AY482" s="172" t="s">
        <v>150</v>
      </c>
    </row>
    <row r="483" spans="1:65" s="2" customFormat="1" ht="24.15" customHeight="1">
      <c r="A483" s="33"/>
      <c r="B483" s="149"/>
      <c r="C483" s="150" t="s">
        <v>604</v>
      </c>
      <c r="D483" s="150" t="s">
        <v>153</v>
      </c>
      <c r="E483" s="151" t="s">
        <v>605</v>
      </c>
      <c r="F483" s="152" t="s">
        <v>606</v>
      </c>
      <c r="G483" s="153" t="s">
        <v>192</v>
      </c>
      <c r="H483" s="154">
        <v>4.8</v>
      </c>
      <c r="I483" s="155"/>
      <c r="J483" s="156">
        <f>ROUND(I483*H483,2)</f>
        <v>0</v>
      </c>
      <c r="K483" s="152" t="s">
        <v>157</v>
      </c>
      <c r="L483" s="34"/>
      <c r="M483" s="157" t="s">
        <v>1</v>
      </c>
      <c r="N483" s="158" t="s">
        <v>38</v>
      </c>
      <c r="O483" s="59"/>
      <c r="P483" s="159">
        <f>O483*H483</f>
        <v>0</v>
      </c>
      <c r="Q483" s="159">
        <v>2.2563399999999998</v>
      </c>
      <c r="R483" s="159">
        <f>Q483*H483</f>
        <v>10.830431999999998</v>
      </c>
      <c r="S483" s="159">
        <v>0</v>
      </c>
      <c r="T483" s="160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1" t="s">
        <v>158</v>
      </c>
      <c r="AT483" s="161" t="s">
        <v>153</v>
      </c>
      <c r="AU483" s="161" t="s">
        <v>82</v>
      </c>
      <c r="AY483" s="18" t="s">
        <v>150</v>
      </c>
      <c r="BE483" s="162">
        <f>IF(N483="základní",J483,0)</f>
        <v>0</v>
      </c>
      <c r="BF483" s="162">
        <f>IF(N483="snížená",J483,0)</f>
        <v>0</v>
      </c>
      <c r="BG483" s="162">
        <f>IF(N483="zákl. přenesená",J483,0)</f>
        <v>0</v>
      </c>
      <c r="BH483" s="162">
        <f>IF(N483="sníž. přenesená",J483,0)</f>
        <v>0</v>
      </c>
      <c r="BI483" s="162">
        <f>IF(N483="nulová",J483,0)</f>
        <v>0</v>
      </c>
      <c r="BJ483" s="18" t="s">
        <v>80</v>
      </c>
      <c r="BK483" s="162">
        <f>ROUND(I483*H483,2)</f>
        <v>0</v>
      </c>
      <c r="BL483" s="18" t="s">
        <v>158</v>
      </c>
      <c r="BM483" s="161" t="s">
        <v>607</v>
      </c>
    </row>
    <row r="484" spans="1:65" s="14" customFormat="1">
      <c r="B484" s="171"/>
      <c r="D484" s="164" t="s">
        <v>160</v>
      </c>
      <c r="E484" s="172" t="s">
        <v>1</v>
      </c>
      <c r="F484" s="173" t="s">
        <v>608</v>
      </c>
      <c r="H484" s="174">
        <v>4.8</v>
      </c>
      <c r="I484" s="175"/>
      <c r="L484" s="171"/>
      <c r="M484" s="176"/>
      <c r="N484" s="177"/>
      <c r="O484" s="177"/>
      <c r="P484" s="177"/>
      <c r="Q484" s="177"/>
      <c r="R484" s="177"/>
      <c r="S484" s="177"/>
      <c r="T484" s="178"/>
      <c r="AT484" s="172" t="s">
        <v>160</v>
      </c>
      <c r="AU484" s="172" t="s">
        <v>82</v>
      </c>
      <c r="AV484" s="14" t="s">
        <v>82</v>
      </c>
      <c r="AW484" s="14" t="s">
        <v>30</v>
      </c>
      <c r="AX484" s="14" t="s">
        <v>80</v>
      </c>
      <c r="AY484" s="172" t="s">
        <v>150</v>
      </c>
    </row>
    <row r="485" spans="1:65" s="2" customFormat="1" ht="24.15" customHeight="1">
      <c r="A485" s="33"/>
      <c r="B485" s="149"/>
      <c r="C485" s="150" t="s">
        <v>609</v>
      </c>
      <c r="D485" s="150" t="s">
        <v>153</v>
      </c>
      <c r="E485" s="151" t="s">
        <v>610</v>
      </c>
      <c r="F485" s="152" t="s">
        <v>611</v>
      </c>
      <c r="G485" s="153" t="s">
        <v>297</v>
      </c>
      <c r="H485" s="154">
        <v>3</v>
      </c>
      <c r="I485" s="155"/>
      <c r="J485" s="156">
        <f>ROUND(I485*H485,2)</f>
        <v>0</v>
      </c>
      <c r="K485" s="152" t="s">
        <v>157</v>
      </c>
      <c r="L485" s="34"/>
      <c r="M485" s="157" t="s">
        <v>1</v>
      </c>
      <c r="N485" s="158" t="s">
        <v>38</v>
      </c>
      <c r="O485" s="59"/>
      <c r="P485" s="159">
        <f>O485*H485</f>
        <v>0</v>
      </c>
      <c r="Q485" s="159">
        <v>4.3E-3</v>
      </c>
      <c r="R485" s="159">
        <f>Q485*H485</f>
        <v>1.29E-2</v>
      </c>
      <c r="S485" s="159">
        <v>0</v>
      </c>
      <c r="T485" s="160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1" t="s">
        <v>158</v>
      </c>
      <c r="AT485" s="161" t="s">
        <v>153</v>
      </c>
      <c r="AU485" s="161" t="s">
        <v>82</v>
      </c>
      <c r="AY485" s="18" t="s">
        <v>150</v>
      </c>
      <c r="BE485" s="162">
        <f>IF(N485="základní",J485,0)</f>
        <v>0</v>
      </c>
      <c r="BF485" s="162">
        <f>IF(N485="snížená",J485,0)</f>
        <v>0</v>
      </c>
      <c r="BG485" s="162">
        <f>IF(N485="zákl. přenesená",J485,0)</f>
        <v>0</v>
      </c>
      <c r="BH485" s="162">
        <f>IF(N485="sníž. přenesená",J485,0)</f>
        <v>0</v>
      </c>
      <c r="BI485" s="162">
        <f>IF(N485="nulová",J485,0)</f>
        <v>0</v>
      </c>
      <c r="BJ485" s="18" t="s">
        <v>80</v>
      </c>
      <c r="BK485" s="162">
        <f>ROUND(I485*H485,2)</f>
        <v>0</v>
      </c>
      <c r="BL485" s="18" t="s">
        <v>158</v>
      </c>
      <c r="BM485" s="161" t="s">
        <v>612</v>
      </c>
    </row>
    <row r="486" spans="1:65" s="13" customFormat="1">
      <c r="B486" s="163"/>
      <c r="D486" s="164" t="s">
        <v>160</v>
      </c>
      <c r="E486" s="165" t="s">
        <v>1</v>
      </c>
      <c r="F486" s="166" t="s">
        <v>613</v>
      </c>
      <c r="H486" s="165" t="s">
        <v>1</v>
      </c>
      <c r="I486" s="167"/>
      <c r="L486" s="163"/>
      <c r="M486" s="168"/>
      <c r="N486" s="169"/>
      <c r="O486" s="169"/>
      <c r="P486" s="169"/>
      <c r="Q486" s="169"/>
      <c r="R486" s="169"/>
      <c r="S486" s="169"/>
      <c r="T486" s="170"/>
      <c r="AT486" s="165" t="s">
        <v>160</v>
      </c>
      <c r="AU486" s="165" t="s">
        <v>82</v>
      </c>
      <c r="AV486" s="13" t="s">
        <v>80</v>
      </c>
      <c r="AW486" s="13" t="s">
        <v>30</v>
      </c>
      <c r="AX486" s="13" t="s">
        <v>73</v>
      </c>
      <c r="AY486" s="165" t="s">
        <v>150</v>
      </c>
    </row>
    <row r="487" spans="1:65" s="14" customFormat="1">
      <c r="B487" s="171"/>
      <c r="D487" s="164" t="s">
        <v>160</v>
      </c>
      <c r="E487" s="172" t="s">
        <v>1</v>
      </c>
      <c r="F487" s="173" t="s">
        <v>196</v>
      </c>
      <c r="H487" s="174">
        <v>3</v>
      </c>
      <c r="I487" s="175"/>
      <c r="L487" s="171"/>
      <c r="M487" s="176"/>
      <c r="N487" s="177"/>
      <c r="O487" s="177"/>
      <c r="P487" s="177"/>
      <c r="Q487" s="177"/>
      <c r="R487" s="177"/>
      <c r="S487" s="177"/>
      <c r="T487" s="178"/>
      <c r="AT487" s="172" t="s">
        <v>160</v>
      </c>
      <c r="AU487" s="172" t="s">
        <v>82</v>
      </c>
      <c r="AV487" s="14" t="s">
        <v>82</v>
      </c>
      <c r="AW487" s="14" t="s">
        <v>30</v>
      </c>
      <c r="AX487" s="14" t="s">
        <v>80</v>
      </c>
      <c r="AY487" s="172" t="s">
        <v>150</v>
      </c>
    </row>
    <row r="488" spans="1:65" s="2" customFormat="1" ht="24.15" customHeight="1">
      <c r="A488" s="33"/>
      <c r="B488" s="149"/>
      <c r="C488" s="150" t="s">
        <v>614</v>
      </c>
      <c r="D488" s="150" t="s">
        <v>153</v>
      </c>
      <c r="E488" s="151" t="s">
        <v>615</v>
      </c>
      <c r="F488" s="152" t="s">
        <v>616</v>
      </c>
      <c r="G488" s="153" t="s">
        <v>297</v>
      </c>
      <c r="H488" s="154">
        <v>3</v>
      </c>
      <c r="I488" s="155"/>
      <c r="J488" s="156">
        <f>ROUND(I488*H488,2)</f>
        <v>0</v>
      </c>
      <c r="K488" s="152" t="s">
        <v>157</v>
      </c>
      <c r="L488" s="34"/>
      <c r="M488" s="157" t="s">
        <v>1</v>
      </c>
      <c r="N488" s="158" t="s">
        <v>38</v>
      </c>
      <c r="O488" s="59"/>
      <c r="P488" s="159">
        <f>O488*H488</f>
        <v>0</v>
      </c>
      <c r="Q488" s="159">
        <v>0</v>
      </c>
      <c r="R488" s="159">
        <f>Q488*H488</f>
        <v>0</v>
      </c>
      <c r="S488" s="159">
        <v>0</v>
      </c>
      <c r="T488" s="160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61" t="s">
        <v>158</v>
      </c>
      <c r="AT488" s="161" t="s">
        <v>153</v>
      </c>
      <c r="AU488" s="161" t="s">
        <v>82</v>
      </c>
      <c r="AY488" s="18" t="s">
        <v>150</v>
      </c>
      <c r="BE488" s="162">
        <f>IF(N488="základní",J488,0)</f>
        <v>0</v>
      </c>
      <c r="BF488" s="162">
        <f>IF(N488="snížená",J488,0)</f>
        <v>0</v>
      </c>
      <c r="BG488" s="162">
        <f>IF(N488="zákl. přenesená",J488,0)</f>
        <v>0</v>
      </c>
      <c r="BH488" s="162">
        <f>IF(N488="sníž. přenesená",J488,0)</f>
        <v>0</v>
      </c>
      <c r="BI488" s="162">
        <f>IF(N488="nulová",J488,0)</f>
        <v>0</v>
      </c>
      <c r="BJ488" s="18" t="s">
        <v>80</v>
      </c>
      <c r="BK488" s="162">
        <f>ROUND(I488*H488,2)</f>
        <v>0</v>
      </c>
      <c r="BL488" s="18" t="s">
        <v>158</v>
      </c>
      <c r="BM488" s="161" t="s">
        <v>617</v>
      </c>
    </row>
    <row r="489" spans="1:65" s="13" customFormat="1">
      <c r="B489" s="163"/>
      <c r="D489" s="164" t="s">
        <v>160</v>
      </c>
      <c r="E489" s="165" t="s">
        <v>1</v>
      </c>
      <c r="F489" s="166" t="s">
        <v>618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160</v>
      </c>
      <c r="AU489" s="165" t="s">
        <v>82</v>
      </c>
      <c r="AV489" s="13" t="s">
        <v>80</v>
      </c>
      <c r="AW489" s="13" t="s">
        <v>30</v>
      </c>
      <c r="AX489" s="13" t="s">
        <v>73</v>
      </c>
      <c r="AY489" s="165" t="s">
        <v>150</v>
      </c>
    </row>
    <row r="490" spans="1:65" s="14" customFormat="1">
      <c r="B490" s="171"/>
      <c r="D490" s="164" t="s">
        <v>160</v>
      </c>
      <c r="E490" s="172" t="s">
        <v>1</v>
      </c>
      <c r="F490" s="173" t="s">
        <v>196</v>
      </c>
      <c r="H490" s="174">
        <v>3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160</v>
      </c>
      <c r="AU490" s="172" t="s">
        <v>82</v>
      </c>
      <c r="AV490" s="14" t="s">
        <v>82</v>
      </c>
      <c r="AW490" s="14" t="s">
        <v>30</v>
      </c>
      <c r="AX490" s="14" t="s">
        <v>80</v>
      </c>
      <c r="AY490" s="172" t="s">
        <v>150</v>
      </c>
    </row>
    <row r="491" spans="1:65" s="2" customFormat="1" ht="33" customHeight="1">
      <c r="A491" s="33"/>
      <c r="B491" s="149"/>
      <c r="C491" s="150" t="s">
        <v>619</v>
      </c>
      <c r="D491" s="150" t="s">
        <v>153</v>
      </c>
      <c r="E491" s="151" t="s">
        <v>620</v>
      </c>
      <c r="F491" s="152" t="s">
        <v>621</v>
      </c>
      <c r="G491" s="153" t="s">
        <v>156</v>
      </c>
      <c r="H491" s="154">
        <v>259</v>
      </c>
      <c r="I491" s="155"/>
      <c r="J491" s="156">
        <f>ROUND(I491*H491,2)</f>
        <v>0</v>
      </c>
      <c r="K491" s="152" t="s">
        <v>157</v>
      </c>
      <c r="L491" s="34"/>
      <c r="M491" s="157" t="s">
        <v>1</v>
      </c>
      <c r="N491" s="158" t="s">
        <v>38</v>
      </c>
      <c r="O491" s="59"/>
      <c r="P491" s="159">
        <f>O491*H491</f>
        <v>0</v>
      </c>
      <c r="Q491" s="159">
        <v>0</v>
      </c>
      <c r="R491" s="159">
        <f>Q491*H491</f>
        <v>0</v>
      </c>
      <c r="S491" s="159">
        <v>0</v>
      </c>
      <c r="T491" s="160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158</v>
      </c>
      <c r="AT491" s="161" t="s">
        <v>153</v>
      </c>
      <c r="AU491" s="161" t="s">
        <v>82</v>
      </c>
      <c r="AY491" s="18" t="s">
        <v>150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80</v>
      </c>
      <c r="BK491" s="162">
        <f>ROUND(I491*H491,2)</f>
        <v>0</v>
      </c>
      <c r="BL491" s="18" t="s">
        <v>158</v>
      </c>
      <c r="BM491" s="161" t="s">
        <v>622</v>
      </c>
    </row>
    <row r="492" spans="1:65" s="13" customFormat="1">
      <c r="B492" s="163"/>
      <c r="D492" s="164" t="s">
        <v>160</v>
      </c>
      <c r="E492" s="165" t="s">
        <v>1</v>
      </c>
      <c r="F492" s="166" t="s">
        <v>200</v>
      </c>
      <c r="H492" s="165" t="s">
        <v>1</v>
      </c>
      <c r="I492" s="167"/>
      <c r="L492" s="163"/>
      <c r="M492" s="168"/>
      <c r="N492" s="169"/>
      <c r="O492" s="169"/>
      <c r="P492" s="169"/>
      <c r="Q492" s="169"/>
      <c r="R492" s="169"/>
      <c r="S492" s="169"/>
      <c r="T492" s="170"/>
      <c r="AT492" s="165" t="s">
        <v>160</v>
      </c>
      <c r="AU492" s="165" t="s">
        <v>82</v>
      </c>
      <c r="AV492" s="13" t="s">
        <v>80</v>
      </c>
      <c r="AW492" s="13" t="s">
        <v>30</v>
      </c>
      <c r="AX492" s="13" t="s">
        <v>73</v>
      </c>
      <c r="AY492" s="165" t="s">
        <v>150</v>
      </c>
    </row>
    <row r="493" spans="1:65" s="14" customFormat="1">
      <c r="B493" s="171"/>
      <c r="D493" s="164" t="s">
        <v>160</v>
      </c>
      <c r="E493" s="172" t="s">
        <v>1</v>
      </c>
      <c r="F493" s="173" t="s">
        <v>623</v>
      </c>
      <c r="H493" s="174">
        <v>203.94399999999999</v>
      </c>
      <c r="I493" s="175"/>
      <c r="L493" s="171"/>
      <c r="M493" s="176"/>
      <c r="N493" s="177"/>
      <c r="O493" s="177"/>
      <c r="P493" s="177"/>
      <c r="Q493" s="177"/>
      <c r="R493" s="177"/>
      <c r="S493" s="177"/>
      <c r="T493" s="178"/>
      <c r="AT493" s="172" t="s">
        <v>160</v>
      </c>
      <c r="AU493" s="172" t="s">
        <v>82</v>
      </c>
      <c r="AV493" s="14" t="s">
        <v>82</v>
      </c>
      <c r="AW493" s="14" t="s">
        <v>30</v>
      </c>
      <c r="AX493" s="14" t="s">
        <v>73</v>
      </c>
      <c r="AY493" s="172" t="s">
        <v>150</v>
      </c>
    </row>
    <row r="494" spans="1:65" s="13" customFormat="1">
      <c r="B494" s="163"/>
      <c r="D494" s="164" t="s">
        <v>160</v>
      </c>
      <c r="E494" s="165" t="s">
        <v>1</v>
      </c>
      <c r="F494" s="166" t="s">
        <v>202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160</v>
      </c>
      <c r="AU494" s="165" t="s">
        <v>82</v>
      </c>
      <c r="AV494" s="13" t="s">
        <v>80</v>
      </c>
      <c r="AW494" s="13" t="s">
        <v>30</v>
      </c>
      <c r="AX494" s="13" t="s">
        <v>73</v>
      </c>
      <c r="AY494" s="165" t="s">
        <v>150</v>
      </c>
    </row>
    <row r="495" spans="1:65" s="14" customFormat="1">
      <c r="B495" s="171"/>
      <c r="D495" s="164" t="s">
        <v>160</v>
      </c>
      <c r="E495" s="172" t="s">
        <v>1</v>
      </c>
      <c r="F495" s="173" t="s">
        <v>624</v>
      </c>
      <c r="H495" s="174">
        <v>55.055999999999997</v>
      </c>
      <c r="I495" s="175"/>
      <c r="L495" s="171"/>
      <c r="M495" s="176"/>
      <c r="N495" s="177"/>
      <c r="O495" s="177"/>
      <c r="P495" s="177"/>
      <c r="Q495" s="177"/>
      <c r="R495" s="177"/>
      <c r="S495" s="177"/>
      <c r="T495" s="178"/>
      <c r="AT495" s="172" t="s">
        <v>160</v>
      </c>
      <c r="AU495" s="172" t="s">
        <v>82</v>
      </c>
      <c r="AV495" s="14" t="s">
        <v>82</v>
      </c>
      <c r="AW495" s="14" t="s">
        <v>30</v>
      </c>
      <c r="AX495" s="14" t="s">
        <v>73</v>
      </c>
      <c r="AY495" s="172" t="s">
        <v>150</v>
      </c>
    </row>
    <row r="496" spans="1:65" s="16" customFormat="1">
      <c r="B496" s="187"/>
      <c r="D496" s="164" t="s">
        <v>160</v>
      </c>
      <c r="E496" s="188" t="s">
        <v>1</v>
      </c>
      <c r="F496" s="189" t="s">
        <v>211</v>
      </c>
      <c r="H496" s="190">
        <v>259</v>
      </c>
      <c r="I496" s="191"/>
      <c r="L496" s="187"/>
      <c r="M496" s="192"/>
      <c r="N496" s="193"/>
      <c r="O496" s="193"/>
      <c r="P496" s="193"/>
      <c r="Q496" s="193"/>
      <c r="R496" s="193"/>
      <c r="S496" s="193"/>
      <c r="T496" s="194"/>
      <c r="AT496" s="188" t="s">
        <v>160</v>
      </c>
      <c r="AU496" s="188" t="s">
        <v>82</v>
      </c>
      <c r="AV496" s="16" t="s">
        <v>158</v>
      </c>
      <c r="AW496" s="16" t="s">
        <v>30</v>
      </c>
      <c r="AX496" s="16" t="s">
        <v>80</v>
      </c>
      <c r="AY496" s="188" t="s">
        <v>150</v>
      </c>
    </row>
    <row r="497" spans="1:65" s="2" customFormat="1" ht="37.75" customHeight="1">
      <c r="A497" s="33"/>
      <c r="B497" s="149"/>
      <c r="C497" s="150" t="s">
        <v>625</v>
      </c>
      <c r="D497" s="150" t="s">
        <v>153</v>
      </c>
      <c r="E497" s="151" t="s">
        <v>626</v>
      </c>
      <c r="F497" s="152" t="s">
        <v>627</v>
      </c>
      <c r="G497" s="153" t="s">
        <v>156</v>
      </c>
      <c r="H497" s="154">
        <v>7770</v>
      </c>
      <c r="I497" s="155"/>
      <c r="J497" s="156">
        <f>ROUND(I497*H497,2)</f>
        <v>0</v>
      </c>
      <c r="K497" s="152" t="s">
        <v>157</v>
      </c>
      <c r="L497" s="34"/>
      <c r="M497" s="157" t="s">
        <v>1</v>
      </c>
      <c r="N497" s="158" t="s">
        <v>38</v>
      </c>
      <c r="O497" s="59"/>
      <c r="P497" s="159">
        <f>O497*H497</f>
        <v>0</v>
      </c>
      <c r="Q497" s="159">
        <v>0</v>
      </c>
      <c r="R497" s="159">
        <f>Q497*H497</f>
        <v>0</v>
      </c>
      <c r="S497" s="159">
        <v>0</v>
      </c>
      <c r="T497" s="160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1" t="s">
        <v>158</v>
      </c>
      <c r="AT497" s="161" t="s">
        <v>153</v>
      </c>
      <c r="AU497" s="161" t="s">
        <v>82</v>
      </c>
      <c r="AY497" s="18" t="s">
        <v>150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8" t="s">
        <v>80</v>
      </c>
      <c r="BK497" s="162">
        <f>ROUND(I497*H497,2)</f>
        <v>0</v>
      </c>
      <c r="BL497" s="18" t="s">
        <v>158</v>
      </c>
      <c r="BM497" s="161" t="s">
        <v>628</v>
      </c>
    </row>
    <row r="498" spans="1:65" s="14" customFormat="1">
      <c r="B498" s="171"/>
      <c r="D498" s="164" t="s">
        <v>160</v>
      </c>
      <c r="E498" s="172" t="s">
        <v>1</v>
      </c>
      <c r="F498" s="173" t="s">
        <v>629</v>
      </c>
      <c r="H498" s="174">
        <v>7770</v>
      </c>
      <c r="I498" s="175"/>
      <c r="L498" s="171"/>
      <c r="M498" s="176"/>
      <c r="N498" s="177"/>
      <c r="O498" s="177"/>
      <c r="P498" s="177"/>
      <c r="Q498" s="177"/>
      <c r="R498" s="177"/>
      <c r="S498" s="177"/>
      <c r="T498" s="178"/>
      <c r="AT498" s="172" t="s">
        <v>160</v>
      </c>
      <c r="AU498" s="172" t="s">
        <v>82</v>
      </c>
      <c r="AV498" s="14" t="s">
        <v>82</v>
      </c>
      <c r="AW498" s="14" t="s">
        <v>30</v>
      </c>
      <c r="AX498" s="14" t="s">
        <v>80</v>
      </c>
      <c r="AY498" s="172" t="s">
        <v>150</v>
      </c>
    </row>
    <row r="499" spans="1:65" s="2" customFormat="1" ht="33" customHeight="1">
      <c r="A499" s="33"/>
      <c r="B499" s="149"/>
      <c r="C499" s="150" t="s">
        <v>630</v>
      </c>
      <c r="D499" s="150" t="s">
        <v>153</v>
      </c>
      <c r="E499" s="151" t="s">
        <v>631</v>
      </c>
      <c r="F499" s="152" t="s">
        <v>632</v>
      </c>
      <c r="G499" s="153" t="s">
        <v>156</v>
      </c>
      <c r="H499" s="154">
        <v>259</v>
      </c>
      <c r="I499" s="155"/>
      <c r="J499" s="156">
        <f>ROUND(I499*H499,2)</f>
        <v>0</v>
      </c>
      <c r="K499" s="152" t="s">
        <v>157</v>
      </c>
      <c r="L499" s="34"/>
      <c r="M499" s="157" t="s">
        <v>1</v>
      </c>
      <c r="N499" s="158" t="s">
        <v>38</v>
      </c>
      <c r="O499" s="59"/>
      <c r="P499" s="159">
        <f>O499*H499</f>
        <v>0</v>
      </c>
      <c r="Q499" s="159">
        <v>0</v>
      </c>
      <c r="R499" s="159">
        <f>Q499*H499</f>
        <v>0</v>
      </c>
      <c r="S499" s="159">
        <v>0</v>
      </c>
      <c r="T499" s="160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158</v>
      </c>
      <c r="AT499" s="161" t="s">
        <v>153</v>
      </c>
      <c r="AU499" s="161" t="s">
        <v>82</v>
      </c>
      <c r="AY499" s="18" t="s">
        <v>150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80</v>
      </c>
      <c r="BK499" s="162">
        <f>ROUND(I499*H499,2)</f>
        <v>0</v>
      </c>
      <c r="BL499" s="18" t="s">
        <v>158</v>
      </c>
      <c r="BM499" s="161" t="s">
        <v>633</v>
      </c>
    </row>
    <row r="500" spans="1:65" s="2" customFormat="1" ht="21.75" customHeight="1">
      <c r="A500" s="33"/>
      <c r="B500" s="149"/>
      <c r="C500" s="150" t="s">
        <v>634</v>
      </c>
      <c r="D500" s="150" t="s">
        <v>153</v>
      </c>
      <c r="E500" s="151" t="s">
        <v>635</v>
      </c>
      <c r="F500" s="152" t="s">
        <v>636</v>
      </c>
      <c r="G500" s="153" t="s">
        <v>297</v>
      </c>
      <c r="H500" s="154">
        <v>48</v>
      </c>
      <c r="I500" s="155"/>
      <c r="J500" s="156">
        <f>ROUND(I500*H500,2)</f>
        <v>0</v>
      </c>
      <c r="K500" s="152" t="s">
        <v>157</v>
      </c>
      <c r="L500" s="34"/>
      <c r="M500" s="157" t="s">
        <v>1</v>
      </c>
      <c r="N500" s="158" t="s">
        <v>38</v>
      </c>
      <c r="O500" s="59"/>
      <c r="P500" s="159">
        <f>O500*H500</f>
        <v>0</v>
      </c>
      <c r="Q500" s="159">
        <v>0</v>
      </c>
      <c r="R500" s="159">
        <f>Q500*H500</f>
        <v>0</v>
      </c>
      <c r="S500" s="159">
        <v>0</v>
      </c>
      <c r="T500" s="160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1" t="s">
        <v>158</v>
      </c>
      <c r="AT500" s="161" t="s">
        <v>153</v>
      </c>
      <c r="AU500" s="161" t="s">
        <v>82</v>
      </c>
      <c r="AY500" s="18" t="s">
        <v>150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8" t="s">
        <v>80</v>
      </c>
      <c r="BK500" s="162">
        <f>ROUND(I500*H500,2)</f>
        <v>0</v>
      </c>
      <c r="BL500" s="18" t="s">
        <v>158</v>
      </c>
      <c r="BM500" s="161" t="s">
        <v>637</v>
      </c>
    </row>
    <row r="501" spans="1:65" s="2" customFormat="1" ht="24.15" customHeight="1">
      <c r="A501" s="33"/>
      <c r="B501" s="149"/>
      <c r="C501" s="150" t="s">
        <v>435</v>
      </c>
      <c r="D501" s="150" t="s">
        <v>153</v>
      </c>
      <c r="E501" s="151" t="s">
        <v>638</v>
      </c>
      <c r="F501" s="152" t="s">
        <v>639</v>
      </c>
      <c r="G501" s="153" t="s">
        <v>156</v>
      </c>
      <c r="H501" s="154">
        <v>84</v>
      </c>
      <c r="I501" s="155"/>
      <c r="J501" s="156">
        <f>ROUND(I501*H501,2)</f>
        <v>0</v>
      </c>
      <c r="K501" s="152" t="s">
        <v>157</v>
      </c>
      <c r="L501" s="34"/>
      <c r="M501" s="157" t="s">
        <v>1</v>
      </c>
      <c r="N501" s="158" t="s">
        <v>38</v>
      </c>
      <c r="O501" s="59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1" t="s">
        <v>158</v>
      </c>
      <c r="AT501" s="161" t="s">
        <v>153</v>
      </c>
      <c r="AU501" s="161" t="s">
        <v>82</v>
      </c>
      <c r="AY501" s="18" t="s">
        <v>150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8" t="s">
        <v>80</v>
      </c>
      <c r="BK501" s="162">
        <f>ROUND(I501*H501,2)</f>
        <v>0</v>
      </c>
      <c r="BL501" s="18" t="s">
        <v>158</v>
      </c>
      <c r="BM501" s="161" t="s">
        <v>640</v>
      </c>
    </row>
    <row r="502" spans="1:65" s="13" customFormat="1">
      <c r="B502" s="163"/>
      <c r="D502" s="164" t="s">
        <v>160</v>
      </c>
      <c r="E502" s="165" t="s">
        <v>1</v>
      </c>
      <c r="F502" s="166" t="s">
        <v>434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160</v>
      </c>
      <c r="AU502" s="165" t="s">
        <v>82</v>
      </c>
      <c r="AV502" s="13" t="s">
        <v>80</v>
      </c>
      <c r="AW502" s="13" t="s">
        <v>30</v>
      </c>
      <c r="AX502" s="13" t="s">
        <v>73</v>
      </c>
      <c r="AY502" s="165" t="s">
        <v>150</v>
      </c>
    </row>
    <row r="503" spans="1:65" s="14" customFormat="1">
      <c r="B503" s="171"/>
      <c r="D503" s="164" t="s">
        <v>160</v>
      </c>
      <c r="E503" s="172" t="s">
        <v>1</v>
      </c>
      <c r="F503" s="173" t="s">
        <v>435</v>
      </c>
      <c r="H503" s="174">
        <v>60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160</v>
      </c>
      <c r="AU503" s="172" t="s">
        <v>82</v>
      </c>
      <c r="AV503" s="14" t="s">
        <v>82</v>
      </c>
      <c r="AW503" s="14" t="s">
        <v>30</v>
      </c>
      <c r="AX503" s="14" t="s">
        <v>73</v>
      </c>
      <c r="AY503" s="172" t="s">
        <v>150</v>
      </c>
    </row>
    <row r="504" spans="1:65" s="13" customFormat="1">
      <c r="B504" s="163"/>
      <c r="D504" s="164" t="s">
        <v>160</v>
      </c>
      <c r="E504" s="165" t="s">
        <v>1</v>
      </c>
      <c r="F504" s="166" t="s">
        <v>437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160</v>
      </c>
      <c r="AU504" s="165" t="s">
        <v>82</v>
      </c>
      <c r="AV504" s="13" t="s">
        <v>80</v>
      </c>
      <c r="AW504" s="13" t="s">
        <v>30</v>
      </c>
      <c r="AX504" s="13" t="s">
        <v>73</v>
      </c>
      <c r="AY504" s="165" t="s">
        <v>150</v>
      </c>
    </row>
    <row r="505" spans="1:65" s="14" customFormat="1">
      <c r="B505" s="171"/>
      <c r="D505" s="164" t="s">
        <v>160</v>
      </c>
      <c r="E505" s="172" t="s">
        <v>1</v>
      </c>
      <c r="F505" s="173" t="s">
        <v>394</v>
      </c>
      <c r="H505" s="174">
        <v>24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160</v>
      </c>
      <c r="AU505" s="172" t="s">
        <v>82</v>
      </c>
      <c r="AV505" s="14" t="s">
        <v>82</v>
      </c>
      <c r="AW505" s="14" t="s">
        <v>30</v>
      </c>
      <c r="AX505" s="14" t="s">
        <v>73</v>
      </c>
      <c r="AY505" s="172" t="s">
        <v>150</v>
      </c>
    </row>
    <row r="506" spans="1:65" s="16" customFormat="1">
      <c r="B506" s="187"/>
      <c r="D506" s="164" t="s">
        <v>160</v>
      </c>
      <c r="E506" s="188" t="s">
        <v>1</v>
      </c>
      <c r="F506" s="189" t="s">
        <v>211</v>
      </c>
      <c r="H506" s="190">
        <v>84</v>
      </c>
      <c r="I506" s="191"/>
      <c r="L506" s="187"/>
      <c r="M506" s="192"/>
      <c r="N506" s="193"/>
      <c r="O506" s="193"/>
      <c r="P506" s="193"/>
      <c r="Q506" s="193"/>
      <c r="R506" s="193"/>
      <c r="S506" s="193"/>
      <c r="T506" s="194"/>
      <c r="AT506" s="188" t="s">
        <v>160</v>
      </c>
      <c r="AU506" s="188" t="s">
        <v>82</v>
      </c>
      <c r="AV506" s="16" t="s">
        <v>158</v>
      </c>
      <c r="AW506" s="16" t="s">
        <v>30</v>
      </c>
      <c r="AX506" s="16" t="s">
        <v>80</v>
      </c>
      <c r="AY506" s="188" t="s">
        <v>150</v>
      </c>
    </row>
    <row r="507" spans="1:65" s="2" customFormat="1" ht="33" customHeight="1">
      <c r="A507" s="33"/>
      <c r="B507" s="149"/>
      <c r="C507" s="150" t="s">
        <v>641</v>
      </c>
      <c r="D507" s="150" t="s">
        <v>153</v>
      </c>
      <c r="E507" s="151" t="s">
        <v>642</v>
      </c>
      <c r="F507" s="152" t="s">
        <v>643</v>
      </c>
      <c r="G507" s="153" t="s">
        <v>156</v>
      </c>
      <c r="H507" s="154">
        <v>20</v>
      </c>
      <c r="I507" s="155"/>
      <c r="J507" s="156">
        <f>ROUND(I507*H507,2)</f>
        <v>0</v>
      </c>
      <c r="K507" s="152" t="s">
        <v>157</v>
      </c>
      <c r="L507" s="34"/>
      <c r="M507" s="157" t="s">
        <v>1</v>
      </c>
      <c r="N507" s="158" t="s">
        <v>38</v>
      </c>
      <c r="O507" s="59"/>
      <c r="P507" s="159">
        <f>O507*H507</f>
        <v>0</v>
      </c>
      <c r="Q507" s="159">
        <v>0</v>
      </c>
      <c r="R507" s="159">
        <f>Q507*H507</f>
        <v>0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158</v>
      </c>
      <c r="AT507" s="161" t="s">
        <v>153</v>
      </c>
      <c r="AU507" s="161" t="s">
        <v>82</v>
      </c>
      <c r="AY507" s="18" t="s">
        <v>150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80</v>
      </c>
      <c r="BK507" s="162">
        <f>ROUND(I507*H507,2)</f>
        <v>0</v>
      </c>
      <c r="BL507" s="18" t="s">
        <v>158</v>
      </c>
      <c r="BM507" s="161" t="s">
        <v>644</v>
      </c>
    </row>
    <row r="508" spans="1:65" s="13" customFormat="1">
      <c r="B508" s="163"/>
      <c r="D508" s="164" t="s">
        <v>160</v>
      </c>
      <c r="E508" s="165" t="s">
        <v>1</v>
      </c>
      <c r="F508" s="166" t="s">
        <v>433</v>
      </c>
      <c r="H508" s="165" t="s">
        <v>1</v>
      </c>
      <c r="I508" s="167"/>
      <c r="L508" s="163"/>
      <c r="M508" s="168"/>
      <c r="N508" s="169"/>
      <c r="O508" s="169"/>
      <c r="P508" s="169"/>
      <c r="Q508" s="169"/>
      <c r="R508" s="169"/>
      <c r="S508" s="169"/>
      <c r="T508" s="170"/>
      <c r="AT508" s="165" t="s">
        <v>160</v>
      </c>
      <c r="AU508" s="165" t="s">
        <v>82</v>
      </c>
      <c r="AV508" s="13" t="s">
        <v>80</v>
      </c>
      <c r="AW508" s="13" t="s">
        <v>30</v>
      </c>
      <c r="AX508" s="13" t="s">
        <v>73</v>
      </c>
      <c r="AY508" s="165" t="s">
        <v>150</v>
      </c>
    </row>
    <row r="509" spans="1:65" s="14" customFormat="1">
      <c r="B509" s="171"/>
      <c r="D509" s="164" t="s">
        <v>160</v>
      </c>
      <c r="E509" s="172" t="s">
        <v>1</v>
      </c>
      <c r="F509" s="173" t="s">
        <v>645</v>
      </c>
      <c r="H509" s="174">
        <v>20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160</v>
      </c>
      <c r="AU509" s="172" t="s">
        <v>82</v>
      </c>
      <c r="AV509" s="14" t="s">
        <v>82</v>
      </c>
      <c r="AW509" s="14" t="s">
        <v>30</v>
      </c>
      <c r="AX509" s="14" t="s">
        <v>80</v>
      </c>
      <c r="AY509" s="172" t="s">
        <v>150</v>
      </c>
    </row>
    <row r="510" spans="1:65" s="2" customFormat="1" ht="24.15" customHeight="1">
      <c r="A510" s="33"/>
      <c r="B510" s="149"/>
      <c r="C510" s="150" t="s">
        <v>646</v>
      </c>
      <c r="D510" s="150" t="s">
        <v>153</v>
      </c>
      <c r="E510" s="151" t="s">
        <v>647</v>
      </c>
      <c r="F510" s="152" t="s">
        <v>648</v>
      </c>
      <c r="G510" s="153" t="s">
        <v>156</v>
      </c>
      <c r="H510" s="154">
        <v>318.07799999999997</v>
      </c>
      <c r="I510" s="155"/>
      <c r="J510" s="156">
        <f>ROUND(I510*H510,2)</f>
        <v>0</v>
      </c>
      <c r="K510" s="152" t="s">
        <v>157</v>
      </c>
      <c r="L510" s="34"/>
      <c r="M510" s="157" t="s">
        <v>1</v>
      </c>
      <c r="N510" s="158" t="s">
        <v>38</v>
      </c>
      <c r="O510" s="59"/>
      <c r="P510" s="159">
        <f>O510*H510</f>
        <v>0</v>
      </c>
      <c r="Q510" s="159">
        <v>0</v>
      </c>
      <c r="R510" s="159">
        <f>Q510*H510</f>
        <v>0</v>
      </c>
      <c r="S510" s="159">
        <v>0</v>
      </c>
      <c r="T510" s="160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1" t="s">
        <v>158</v>
      </c>
      <c r="AT510" s="161" t="s">
        <v>153</v>
      </c>
      <c r="AU510" s="161" t="s">
        <v>82</v>
      </c>
      <c r="AY510" s="18" t="s">
        <v>150</v>
      </c>
      <c r="BE510" s="162">
        <f>IF(N510="základní",J510,0)</f>
        <v>0</v>
      </c>
      <c r="BF510" s="162">
        <f>IF(N510="snížená",J510,0)</f>
        <v>0</v>
      </c>
      <c r="BG510" s="162">
        <f>IF(N510="zákl. přenesená",J510,0)</f>
        <v>0</v>
      </c>
      <c r="BH510" s="162">
        <f>IF(N510="sníž. přenesená",J510,0)</f>
        <v>0</v>
      </c>
      <c r="BI510" s="162">
        <f>IF(N510="nulová",J510,0)</f>
        <v>0</v>
      </c>
      <c r="BJ510" s="18" t="s">
        <v>80</v>
      </c>
      <c r="BK510" s="162">
        <f>ROUND(I510*H510,2)</f>
        <v>0</v>
      </c>
      <c r="BL510" s="18" t="s">
        <v>158</v>
      </c>
      <c r="BM510" s="161" t="s">
        <v>649</v>
      </c>
    </row>
    <row r="511" spans="1:65" s="13" customFormat="1">
      <c r="B511" s="163"/>
      <c r="D511" s="164" t="s">
        <v>160</v>
      </c>
      <c r="E511" s="165" t="s">
        <v>1</v>
      </c>
      <c r="F511" s="166" t="s">
        <v>650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160</v>
      </c>
      <c r="AU511" s="165" t="s">
        <v>82</v>
      </c>
      <c r="AV511" s="13" t="s">
        <v>80</v>
      </c>
      <c r="AW511" s="13" t="s">
        <v>30</v>
      </c>
      <c r="AX511" s="13" t="s">
        <v>73</v>
      </c>
      <c r="AY511" s="165" t="s">
        <v>150</v>
      </c>
    </row>
    <row r="512" spans="1:65" s="13" customFormat="1">
      <c r="B512" s="163"/>
      <c r="D512" s="164" t="s">
        <v>160</v>
      </c>
      <c r="E512" s="165" t="s">
        <v>1</v>
      </c>
      <c r="F512" s="166" t="s">
        <v>651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160</v>
      </c>
      <c r="AU512" s="165" t="s">
        <v>82</v>
      </c>
      <c r="AV512" s="13" t="s">
        <v>80</v>
      </c>
      <c r="AW512" s="13" t="s">
        <v>30</v>
      </c>
      <c r="AX512" s="13" t="s">
        <v>73</v>
      </c>
      <c r="AY512" s="165" t="s">
        <v>150</v>
      </c>
    </row>
    <row r="513" spans="2:51" s="14" customFormat="1">
      <c r="B513" s="171"/>
      <c r="D513" s="164" t="s">
        <v>160</v>
      </c>
      <c r="E513" s="172" t="s">
        <v>1</v>
      </c>
      <c r="F513" s="173" t="s">
        <v>652</v>
      </c>
      <c r="H513" s="174">
        <v>9.1180000000000003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160</v>
      </c>
      <c r="AU513" s="172" t="s">
        <v>82</v>
      </c>
      <c r="AV513" s="14" t="s">
        <v>82</v>
      </c>
      <c r="AW513" s="14" t="s">
        <v>30</v>
      </c>
      <c r="AX513" s="14" t="s">
        <v>73</v>
      </c>
      <c r="AY513" s="172" t="s">
        <v>150</v>
      </c>
    </row>
    <row r="514" spans="2:51" s="13" customFormat="1">
      <c r="B514" s="163"/>
      <c r="D514" s="164" t="s">
        <v>160</v>
      </c>
      <c r="E514" s="165" t="s">
        <v>1</v>
      </c>
      <c r="F514" s="166" t="s">
        <v>653</v>
      </c>
      <c r="H514" s="165" t="s">
        <v>1</v>
      </c>
      <c r="I514" s="167"/>
      <c r="L514" s="163"/>
      <c r="M514" s="168"/>
      <c r="N514" s="169"/>
      <c r="O514" s="169"/>
      <c r="P514" s="169"/>
      <c r="Q514" s="169"/>
      <c r="R514" s="169"/>
      <c r="S514" s="169"/>
      <c r="T514" s="170"/>
      <c r="AT514" s="165" t="s">
        <v>160</v>
      </c>
      <c r="AU514" s="165" t="s">
        <v>82</v>
      </c>
      <c r="AV514" s="13" t="s">
        <v>80</v>
      </c>
      <c r="AW514" s="13" t="s">
        <v>30</v>
      </c>
      <c r="AX514" s="13" t="s">
        <v>73</v>
      </c>
      <c r="AY514" s="165" t="s">
        <v>150</v>
      </c>
    </row>
    <row r="515" spans="2:51" s="14" customFormat="1">
      <c r="B515" s="171"/>
      <c r="D515" s="164" t="s">
        <v>160</v>
      </c>
      <c r="E515" s="172" t="s">
        <v>1</v>
      </c>
      <c r="F515" s="173" t="s">
        <v>654</v>
      </c>
      <c r="H515" s="174">
        <v>1.653</v>
      </c>
      <c r="I515" s="175"/>
      <c r="L515" s="171"/>
      <c r="M515" s="176"/>
      <c r="N515" s="177"/>
      <c r="O515" s="177"/>
      <c r="P515" s="177"/>
      <c r="Q515" s="177"/>
      <c r="R515" s="177"/>
      <c r="S515" s="177"/>
      <c r="T515" s="178"/>
      <c r="AT515" s="172" t="s">
        <v>160</v>
      </c>
      <c r="AU515" s="172" t="s">
        <v>82</v>
      </c>
      <c r="AV515" s="14" t="s">
        <v>82</v>
      </c>
      <c r="AW515" s="14" t="s">
        <v>30</v>
      </c>
      <c r="AX515" s="14" t="s">
        <v>73</v>
      </c>
      <c r="AY515" s="172" t="s">
        <v>150</v>
      </c>
    </row>
    <row r="516" spans="2:51" s="13" customFormat="1">
      <c r="B516" s="163"/>
      <c r="D516" s="164" t="s">
        <v>160</v>
      </c>
      <c r="E516" s="165" t="s">
        <v>1</v>
      </c>
      <c r="F516" s="166" t="s">
        <v>655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160</v>
      </c>
      <c r="AU516" s="165" t="s">
        <v>82</v>
      </c>
      <c r="AV516" s="13" t="s">
        <v>80</v>
      </c>
      <c r="AW516" s="13" t="s">
        <v>30</v>
      </c>
      <c r="AX516" s="13" t="s">
        <v>73</v>
      </c>
      <c r="AY516" s="165" t="s">
        <v>150</v>
      </c>
    </row>
    <row r="517" spans="2:51" s="14" customFormat="1">
      <c r="B517" s="171"/>
      <c r="D517" s="164" t="s">
        <v>160</v>
      </c>
      <c r="E517" s="172" t="s">
        <v>1</v>
      </c>
      <c r="F517" s="173" t="s">
        <v>656</v>
      </c>
      <c r="H517" s="174">
        <v>0.67500000000000004</v>
      </c>
      <c r="I517" s="175"/>
      <c r="L517" s="171"/>
      <c r="M517" s="176"/>
      <c r="N517" s="177"/>
      <c r="O517" s="177"/>
      <c r="P517" s="177"/>
      <c r="Q517" s="177"/>
      <c r="R517" s="177"/>
      <c r="S517" s="177"/>
      <c r="T517" s="178"/>
      <c r="AT517" s="172" t="s">
        <v>160</v>
      </c>
      <c r="AU517" s="172" t="s">
        <v>82</v>
      </c>
      <c r="AV517" s="14" t="s">
        <v>82</v>
      </c>
      <c r="AW517" s="14" t="s">
        <v>30</v>
      </c>
      <c r="AX517" s="14" t="s">
        <v>73</v>
      </c>
      <c r="AY517" s="172" t="s">
        <v>150</v>
      </c>
    </row>
    <row r="518" spans="2:51" s="13" customFormat="1">
      <c r="B518" s="163"/>
      <c r="D518" s="164" t="s">
        <v>160</v>
      </c>
      <c r="E518" s="165" t="s">
        <v>1</v>
      </c>
      <c r="F518" s="166" t="s">
        <v>657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160</v>
      </c>
      <c r="AU518" s="165" t="s">
        <v>82</v>
      </c>
      <c r="AV518" s="13" t="s">
        <v>80</v>
      </c>
      <c r="AW518" s="13" t="s">
        <v>30</v>
      </c>
      <c r="AX518" s="13" t="s">
        <v>73</v>
      </c>
      <c r="AY518" s="165" t="s">
        <v>150</v>
      </c>
    </row>
    <row r="519" spans="2:51" s="14" customFormat="1">
      <c r="B519" s="171"/>
      <c r="D519" s="164" t="s">
        <v>160</v>
      </c>
      <c r="E519" s="172" t="s">
        <v>1</v>
      </c>
      <c r="F519" s="173" t="s">
        <v>658</v>
      </c>
      <c r="H519" s="174">
        <v>4.1849999999999996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160</v>
      </c>
      <c r="AU519" s="172" t="s">
        <v>82</v>
      </c>
      <c r="AV519" s="14" t="s">
        <v>82</v>
      </c>
      <c r="AW519" s="14" t="s">
        <v>30</v>
      </c>
      <c r="AX519" s="14" t="s">
        <v>73</v>
      </c>
      <c r="AY519" s="172" t="s">
        <v>150</v>
      </c>
    </row>
    <row r="520" spans="2:51" s="13" customFormat="1">
      <c r="B520" s="163"/>
      <c r="D520" s="164" t="s">
        <v>160</v>
      </c>
      <c r="E520" s="165" t="s">
        <v>1</v>
      </c>
      <c r="F520" s="166" t="s">
        <v>659</v>
      </c>
      <c r="H520" s="165" t="s">
        <v>1</v>
      </c>
      <c r="I520" s="167"/>
      <c r="L520" s="163"/>
      <c r="M520" s="168"/>
      <c r="N520" s="169"/>
      <c r="O520" s="169"/>
      <c r="P520" s="169"/>
      <c r="Q520" s="169"/>
      <c r="R520" s="169"/>
      <c r="S520" s="169"/>
      <c r="T520" s="170"/>
      <c r="AT520" s="165" t="s">
        <v>160</v>
      </c>
      <c r="AU520" s="165" t="s">
        <v>82</v>
      </c>
      <c r="AV520" s="13" t="s">
        <v>80</v>
      </c>
      <c r="AW520" s="13" t="s">
        <v>30</v>
      </c>
      <c r="AX520" s="13" t="s">
        <v>73</v>
      </c>
      <c r="AY520" s="165" t="s">
        <v>150</v>
      </c>
    </row>
    <row r="521" spans="2:51" s="14" customFormat="1">
      <c r="B521" s="171"/>
      <c r="D521" s="164" t="s">
        <v>160</v>
      </c>
      <c r="E521" s="172" t="s">
        <v>1</v>
      </c>
      <c r="F521" s="173" t="s">
        <v>660</v>
      </c>
      <c r="H521" s="174">
        <v>5.218</v>
      </c>
      <c r="I521" s="175"/>
      <c r="L521" s="171"/>
      <c r="M521" s="176"/>
      <c r="N521" s="177"/>
      <c r="O521" s="177"/>
      <c r="P521" s="177"/>
      <c r="Q521" s="177"/>
      <c r="R521" s="177"/>
      <c r="S521" s="177"/>
      <c r="T521" s="178"/>
      <c r="AT521" s="172" t="s">
        <v>160</v>
      </c>
      <c r="AU521" s="172" t="s">
        <v>82</v>
      </c>
      <c r="AV521" s="14" t="s">
        <v>82</v>
      </c>
      <c r="AW521" s="14" t="s">
        <v>30</v>
      </c>
      <c r="AX521" s="14" t="s">
        <v>73</v>
      </c>
      <c r="AY521" s="172" t="s">
        <v>150</v>
      </c>
    </row>
    <row r="522" spans="2:51" s="13" customFormat="1">
      <c r="B522" s="163"/>
      <c r="D522" s="164" t="s">
        <v>160</v>
      </c>
      <c r="E522" s="165" t="s">
        <v>1</v>
      </c>
      <c r="F522" s="166" t="s">
        <v>661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160</v>
      </c>
      <c r="AU522" s="165" t="s">
        <v>82</v>
      </c>
      <c r="AV522" s="13" t="s">
        <v>80</v>
      </c>
      <c r="AW522" s="13" t="s">
        <v>30</v>
      </c>
      <c r="AX522" s="13" t="s">
        <v>73</v>
      </c>
      <c r="AY522" s="165" t="s">
        <v>150</v>
      </c>
    </row>
    <row r="523" spans="2:51" s="14" customFormat="1">
      <c r="B523" s="171"/>
      <c r="D523" s="164" t="s">
        <v>160</v>
      </c>
      <c r="E523" s="172" t="s">
        <v>1</v>
      </c>
      <c r="F523" s="173" t="s">
        <v>662</v>
      </c>
      <c r="H523" s="174">
        <v>9.69</v>
      </c>
      <c r="I523" s="175"/>
      <c r="L523" s="171"/>
      <c r="M523" s="176"/>
      <c r="N523" s="177"/>
      <c r="O523" s="177"/>
      <c r="P523" s="177"/>
      <c r="Q523" s="177"/>
      <c r="R523" s="177"/>
      <c r="S523" s="177"/>
      <c r="T523" s="178"/>
      <c r="AT523" s="172" t="s">
        <v>160</v>
      </c>
      <c r="AU523" s="172" t="s">
        <v>82</v>
      </c>
      <c r="AV523" s="14" t="s">
        <v>82</v>
      </c>
      <c r="AW523" s="14" t="s">
        <v>30</v>
      </c>
      <c r="AX523" s="14" t="s">
        <v>73</v>
      </c>
      <c r="AY523" s="172" t="s">
        <v>150</v>
      </c>
    </row>
    <row r="524" spans="2:51" s="15" customFormat="1">
      <c r="B524" s="179"/>
      <c r="D524" s="164" t="s">
        <v>160</v>
      </c>
      <c r="E524" s="180" t="s">
        <v>1</v>
      </c>
      <c r="F524" s="181" t="s">
        <v>204</v>
      </c>
      <c r="H524" s="182">
        <v>30.539000000000001</v>
      </c>
      <c r="I524" s="183"/>
      <c r="L524" s="179"/>
      <c r="M524" s="184"/>
      <c r="N524" s="185"/>
      <c r="O524" s="185"/>
      <c r="P524" s="185"/>
      <c r="Q524" s="185"/>
      <c r="R524" s="185"/>
      <c r="S524" s="185"/>
      <c r="T524" s="186"/>
      <c r="AT524" s="180" t="s">
        <v>160</v>
      </c>
      <c r="AU524" s="180" t="s">
        <v>82</v>
      </c>
      <c r="AV524" s="15" t="s">
        <v>196</v>
      </c>
      <c r="AW524" s="15" t="s">
        <v>30</v>
      </c>
      <c r="AX524" s="15" t="s">
        <v>73</v>
      </c>
      <c r="AY524" s="180" t="s">
        <v>150</v>
      </c>
    </row>
    <row r="525" spans="2:51" s="13" customFormat="1">
      <c r="B525" s="163"/>
      <c r="D525" s="164" t="s">
        <v>160</v>
      </c>
      <c r="E525" s="165" t="s">
        <v>1</v>
      </c>
      <c r="F525" s="166" t="s">
        <v>416</v>
      </c>
      <c r="H525" s="165" t="s">
        <v>1</v>
      </c>
      <c r="I525" s="167"/>
      <c r="L525" s="163"/>
      <c r="M525" s="168"/>
      <c r="N525" s="169"/>
      <c r="O525" s="169"/>
      <c r="P525" s="169"/>
      <c r="Q525" s="169"/>
      <c r="R525" s="169"/>
      <c r="S525" s="169"/>
      <c r="T525" s="170"/>
      <c r="AT525" s="165" t="s">
        <v>160</v>
      </c>
      <c r="AU525" s="165" t="s">
        <v>82</v>
      </c>
      <c r="AV525" s="13" t="s">
        <v>80</v>
      </c>
      <c r="AW525" s="13" t="s">
        <v>30</v>
      </c>
      <c r="AX525" s="13" t="s">
        <v>73</v>
      </c>
      <c r="AY525" s="165" t="s">
        <v>150</v>
      </c>
    </row>
    <row r="526" spans="2:51" s="13" customFormat="1">
      <c r="B526" s="163"/>
      <c r="D526" s="164" t="s">
        <v>160</v>
      </c>
      <c r="E526" s="165" t="s">
        <v>1</v>
      </c>
      <c r="F526" s="166" t="s">
        <v>417</v>
      </c>
      <c r="H526" s="165" t="s">
        <v>1</v>
      </c>
      <c r="I526" s="167"/>
      <c r="L526" s="163"/>
      <c r="M526" s="168"/>
      <c r="N526" s="169"/>
      <c r="O526" s="169"/>
      <c r="P526" s="169"/>
      <c r="Q526" s="169"/>
      <c r="R526" s="169"/>
      <c r="S526" s="169"/>
      <c r="T526" s="170"/>
      <c r="AT526" s="165" t="s">
        <v>160</v>
      </c>
      <c r="AU526" s="165" t="s">
        <v>82</v>
      </c>
      <c r="AV526" s="13" t="s">
        <v>80</v>
      </c>
      <c r="AW526" s="13" t="s">
        <v>30</v>
      </c>
      <c r="AX526" s="13" t="s">
        <v>73</v>
      </c>
      <c r="AY526" s="165" t="s">
        <v>150</v>
      </c>
    </row>
    <row r="527" spans="2:51" s="14" customFormat="1">
      <c r="B527" s="171"/>
      <c r="D527" s="164" t="s">
        <v>160</v>
      </c>
      <c r="E527" s="172" t="s">
        <v>1</v>
      </c>
      <c r="F527" s="173" t="s">
        <v>418</v>
      </c>
      <c r="H527" s="174">
        <v>200.01599999999999</v>
      </c>
      <c r="I527" s="175"/>
      <c r="L527" s="171"/>
      <c r="M527" s="176"/>
      <c r="N527" s="177"/>
      <c r="O527" s="177"/>
      <c r="P527" s="177"/>
      <c r="Q527" s="177"/>
      <c r="R527" s="177"/>
      <c r="S527" s="177"/>
      <c r="T527" s="178"/>
      <c r="AT527" s="172" t="s">
        <v>160</v>
      </c>
      <c r="AU527" s="172" t="s">
        <v>82</v>
      </c>
      <c r="AV527" s="14" t="s">
        <v>82</v>
      </c>
      <c r="AW527" s="14" t="s">
        <v>30</v>
      </c>
      <c r="AX527" s="14" t="s">
        <v>73</v>
      </c>
      <c r="AY527" s="172" t="s">
        <v>150</v>
      </c>
    </row>
    <row r="528" spans="2:51" s="13" customFormat="1">
      <c r="B528" s="163"/>
      <c r="D528" s="164" t="s">
        <v>160</v>
      </c>
      <c r="E528" s="165" t="s">
        <v>1</v>
      </c>
      <c r="F528" s="166" t="s">
        <v>419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160</v>
      </c>
      <c r="AU528" s="165" t="s">
        <v>82</v>
      </c>
      <c r="AV528" s="13" t="s">
        <v>80</v>
      </c>
      <c r="AW528" s="13" t="s">
        <v>30</v>
      </c>
      <c r="AX528" s="13" t="s">
        <v>73</v>
      </c>
      <c r="AY528" s="165" t="s">
        <v>150</v>
      </c>
    </row>
    <row r="529" spans="1:65" s="14" customFormat="1">
      <c r="B529" s="171"/>
      <c r="D529" s="164" t="s">
        <v>160</v>
      </c>
      <c r="E529" s="172" t="s">
        <v>1</v>
      </c>
      <c r="F529" s="173" t="s">
        <v>663</v>
      </c>
      <c r="H529" s="174">
        <v>52.110999999999997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160</v>
      </c>
      <c r="AU529" s="172" t="s">
        <v>82</v>
      </c>
      <c r="AV529" s="14" t="s">
        <v>82</v>
      </c>
      <c r="AW529" s="14" t="s">
        <v>30</v>
      </c>
      <c r="AX529" s="14" t="s">
        <v>73</v>
      </c>
      <c r="AY529" s="172" t="s">
        <v>150</v>
      </c>
    </row>
    <row r="530" spans="1:65" s="13" customFormat="1">
      <c r="B530" s="163"/>
      <c r="D530" s="164" t="s">
        <v>160</v>
      </c>
      <c r="E530" s="165" t="s">
        <v>1</v>
      </c>
      <c r="F530" s="166" t="s">
        <v>664</v>
      </c>
      <c r="H530" s="165" t="s">
        <v>1</v>
      </c>
      <c r="I530" s="167"/>
      <c r="L530" s="163"/>
      <c r="M530" s="168"/>
      <c r="N530" s="169"/>
      <c r="O530" s="169"/>
      <c r="P530" s="169"/>
      <c r="Q530" s="169"/>
      <c r="R530" s="169"/>
      <c r="S530" s="169"/>
      <c r="T530" s="170"/>
      <c r="AT530" s="165" t="s">
        <v>160</v>
      </c>
      <c r="AU530" s="165" t="s">
        <v>82</v>
      </c>
      <c r="AV530" s="13" t="s">
        <v>80</v>
      </c>
      <c r="AW530" s="13" t="s">
        <v>30</v>
      </c>
      <c r="AX530" s="13" t="s">
        <v>73</v>
      </c>
      <c r="AY530" s="165" t="s">
        <v>150</v>
      </c>
    </row>
    <row r="531" spans="1:65" s="14" customFormat="1">
      <c r="B531" s="171"/>
      <c r="D531" s="164" t="s">
        <v>160</v>
      </c>
      <c r="E531" s="172" t="s">
        <v>1</v>
      </c>
      <c r="F531" s="173" t="s">
        <v>665</v>
      </c>
      <c r="H531" s="174">
        <v>-10.391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160</v>
      </c>
      <c r="AU531" s="172" t="s">
        <v>82</v>
      </c>
      <c r="AV531" s="14" t="s">
        <v>82</v>
      </c>
      <c r="AW531" s="14" t="s">
        <v>30</v>
      </c>
      <c r="AX531" s="14" t="s">
        <v>73</v>
      </c>
      <c r="AY531" s="172" t="s">
        <v>150</v>
      </c>
    </row>
    <row r="532" spans="1:65" s="15" customFormat="1">
      <c r="B532" s="179"/>
      <c r="D532" s="164" t="s">
        <v>160</v>
      </c>
      <c r="E532" s="180" t="s">
        <v>1</v>
      </c>
      <c r="F532" s="181" t="s">
        <v>204</v>
      </c>
      <c r="H532" s="182">
        <v>241.73599999999999</v>
      </c>
      <c r="I532" s="183"/>
      <c r="L532" s="179"/>
      <c r="M532" s="184"/>
      <c r="N532" s="185"/>
      <c r="O532" s="185"/>
      <c r="P532" s="185"/>
      <c r="Q532" s="185"/>
      <c r="R532" s="185"/>
      <c r="S532" s="185"/>
      <c r="T532" s="186"/>
      <c r="AT532" s="180" t="s">
        <v>160</v>
      </c>
      <c r="AU532" s="180" t="s">
        <v>82</v>
      </c>
      <c r="AV532" s="15" t="s">
        <v>196</v>
      </c>
      <c r="AW532" s="15" t="s">
        <v>30</v>
      </c>
      <c r="AX532" s="15" t="s">
        <v>73</v>
      </c>
      <c r="AY532" s="180" t="s">
        <v>150</v>
      </c>
    </row>
    <row r="533" spans="1:65" s="13" customFormat="1">
      <c r="B533" s="163"/>
      <c r="D533" s="164" t="s">
        <v>160</v>
      </c>
      <c r="E533" s="165" t="s">
        <v>1</v>
      </c>
      <c r="F533" s="166" t="s">
        <v>585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160</v>
      </c>
      <c r="AU533" s="165" t="s">
        <v>82</v>
      </c>
      <c r="AV533" s="13" t="s">
        <v>80</v>
      </c>
      <c r="AW533" s="13" t="s">
        <v>30</v>
      </c>
      <c r="AX533" s="13" t="s">
        <v>73</v>
      </c>
      <c r="AY533" s="165" t="s">
        <v>150</v>
      </c>
    </row>
    <row r="534" spans="1:65" s="13" customFormat="1">
      <c r="B534" s="163"/>
      <c r="D534" s="164" t="s">
        <v>160</v>
      </c>
      <c r="E534" s="165" t="s">
        <v>1</v>
      </c>
      <c r="F534" s="166" t="s">
        <v>200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160</v>
      </c>
      <c r="AU534" s="165" t="s">
        <v>82</v>
      </c>
      <c r="AV534" s="13" t="s">
        <v>80</v>
      </c>
      <c r="AW534" s="13" t="s">
        <v>30</v>
      </c>
      <c r="AX534" s="13" t="s">
        <v>73</v>
      </c>
      <c r="AY534" s="165" t="s">
        <v>150</v>
      </c>
    </row>
    <row r="535" spans="1:65" s="14" customFormat="1" ht="20">
      <c r="B535" s="171"/>
      <c r="D535" s="164" t="s">
        <v>160</v>
      </c>
      <c r="E535" s="172" t="s">
        <v>1</v>
      </c>
      <c r="F535" s="173" t="s">
        <v>569</v>
      </c>
      <c r="H535" s="174">
        <v>41.877000000000002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160</v>
      </c>
      <c r="AU535" s="172" t="s">
        <v>82</v>
      </c>
      <c r="AV535" s="14" t="s">
        <v>82</v>
      </c>
      <c r="AW535" s="14" t="s">
        <v>30</v>
      </c>
      <c r="AX535" s="14" t="s">
        <v>73</v>
      </c>
      <c r="AY535" s="172" t="s">
        <v>150</v>
      </c>
    </row>
    <row r="536" spans="1:65" s="13" customFormat="1">
      <c r="B536" s="163"/>
      <c r="D536" s="164" t="s">
        <v>160</v>
      </c>
      <c r="E536" s="165" t="s">
        <v>1</v>
      </c>
      <c r="F536" s="166" t="s">
        <v>202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160</v>
      </c>
      <c r="AU536" s="165" t="s">
        <v>82</v>
      </c>
      <c r="AV536" s="13" t="s">
        <v>80</v>
      </c>
      <c r="AW536" s="13" t="s">
        <v>30</v>
      </c>
      <c r="AX536" s="13" t="s">
        <v>73</v>
      </c>
      <c r="AY536" s="165" t="s">
        <v>150</v>
      </c>
    </row>
    <row r="537" spans="1:65" s="14" customFormat="1">
      <c r="B537" s="171"/>
      <c r="D537" s="164" t="s">
        <v>160</v>
      </c>
      <c r="E537" s="172" t="s">
        <v>1</v>
      </c>
      <c r="F537" s="173" t="s">
        <v>570</v>
      </c>
      <c r="H537" s="174">
        <v>3.9260000000000002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160</v>
      </c>
      <c r="AU537" s="172" t="s">
        <v>82</v>
      </c>
      <c r="AV537" s="14" t="s">
        <v>82</v>
      </c>
      <c r="AW537" s="14" t="s">
        <v>30</v>
      </c>
      <c r="AX537" s="14" t="s">
        <v>73</v>
      </c>
      <c r="AY537" s="172" t="s">
        <v>150</v>
      </c>
    </row>
    <row r="538" spans="1:65" s="15" customFormat="1">
      <c r="B538" s="179"/>
      <c r="D538" s="164" t="s">
        <v>160</v>
      </c>
      <c r="E538" s="180" t="s">
        <v>1</v>
      </c>
      <c r="F538" s="181" t="s">
        <v>204</v>
      </c>
      <c r="H538" s="182">
        <v>45.803000000000004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160</v>
      </c>
      <c r="AU538" s="180" t="s">
        <v>82</v>
      </c>
      <c r="AV538" s="15" t="s">
        <v>196</v>
      </c>
      <c r="AW538" s="15" t="s">
        <v>30</v>
      </c>
      <c r="AX538" s="15" t="s">
        <v>73</v>
      </c>
      <c r="AY538" s="180" t="s">
        <v>150</v>
      </c>
    </row>
    <row r="539" spans="1:65" s="16" customFormat="1">
      <c r="B539" s="187"/>
      <c r="D539" s="164" t="s">
        <v>160</v>
      </c>
      <c r="E539" s="188" t="s">
        <v>1</v>
      </c>
      <c r="F539" s="189" t="s">
        <v>211</v>
      </c>
      <c r="H539" s="190">
        <v>318.07799999999997</v>
      </c>
      <c r="I539" s="191"/>
      <c r="L539" s="187"/>
      <c r="M539" s="192"/>
      <c r="N539" s="193"/>
      <c r="O539" s="193"/>
      <c r="P539" s="193"/>
      <c r="Q539" s="193"/>
      <c r="R539" s="193"/>
      <c r="S539" s="193"/>
      <c r="T539" s="194"/>
      <c r="AT539" s="188" t="s">
        <v>160</v>
      </c>
      <c r="AU539" s="188" t="s">
        <v>82</v>
      </c>
      <c r="AV539" s="16" t="s">
        <v>158</v>
      </c>
      <c r="AW539" s="16" t="s">
        <v>30</v>
      </c>
      <c r="AX539" s="16" t="s">
        <v>80</v>
      </c>
      <c r="AY539" s="188" t="s">
        <v>150</v>
      </c>
    </row>
    <row r="540" spans="1:65" s="2" customFormat="1" ht="37.75" customHeight="1">
      <c r="A540" s="33"/>
      <c r="B540" s="149"/>
      <c r="C540" s="150" t="s">
        <v>666</v>
      </c>
      <c r="D540" s="150" t="s">
        <v>153</v>
      </c>
      <c r="E540" s="151" t="s">
        <v>667</v>
      </c>
      <c r="F540" s="152" t="s">
        <v>668</v>
      </c>
      <c r="G540" s="153" t="s">
        <v>669</v>
      </c>
      <c r="H540" s="154">
        <v>4</v>
      </c>
      <c r="I540" s="155"/>
      <c r="J540" s="156">
        <f>ROUND(I540*H540,2)</f>
        <v>0</v>
      </c>
      <c r="K540" s="152" t="s">
        <v>1</v>
      </c>
      <c r="L540" s="34"/>
      <c r="M540" s="157" t="s">
        <v>1</v>
      </c>
      <c r="N540" s="158" t="s">
        <v>38</v>
      </c>
      <c r="O540" s="59"/>
      <c r="P540" s="159">
        <f>O540*H540</f>
        <v>0</v>
      </c>
      <c r="Q540" s="159">
        <v>0</v>
      </c>
      <c r="R540" s="159">
        <f>Q540*H540</f>
        <v>0</v>
      </c>
      <c r="S540" s="159">
        <v>0</v>
      </c>
      <c r="T540" s="160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61" t="s">
        <v>158</v>
      </c>
      <c r="AT540" s="161" t="s">
        <v>153</v>
      </c>
      <c r="AU540" s="161" t="s">
        <v>82</v>
      </c>
      <c r="AY540" s="18" t="s">
        <v>150</v>
      </c>
      <c r="BE540" s="162">
        <f>IF(N540="základní",J540,0)</f>
        <v>0</v>
      </c>
      <c r="BF540" s="162">
        <f>IF(N540="snížená",J540,0)</f>
        <v>0</v>
      </c>
      <c r="BG540" s="162">
        <f>IF(N540="zákl. přenesená",J540,0)</f>
        <v>0</v>
      </c>
      <c r="BH540" s="162">
        <f>IF(N540="sníž. přenesená",J540,0)</f>
        <v>0</v>
      </c>
      <c r="BI540" s="162">
        <f>IF(N540="nulová",J540,0)</f>
        <v>0</v>
      </c>
      <c r="BJ540" s="18" t="s">
        <v>80</v>
      </c>
      <c r="BK540" s="162">
        <f>ROUND(I540*H540,2)</f>
        <v>0</v>
      </c>
      <c r="BL540" s="18" t="s">
        <v>158</v>
      </c>
      <c r="BM540" s="161" t="s">
        <v>670</v>
      </c>
    </row>
    <row r="541" spans="1:65" s="13" customFormat="1">
      <c r="B541" s="163"/>
      <c r="D541" s="164" t="s">
        <v>160</v>
      </c>
      <c r="E541" s="165" t="s">
        <v>1</v>
      </c>
      <c r="F541" s="166" t="s">
        <v>671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160</v>
      </c>
      <c r="AU541" s="165" t="s">
        <v>82</v>
      </c>
      <c r="AV541" s="13" t="s">
        <v>80</v>
      </c>
      <c r="AW541" s="13" t="s">
        <v>30</v>
      </c>
      <c r="AX541" s="13" t="s">
        <v>73</v>
      </c>
      <c r="AY541" s="165" t="s">
        <v>150</v>
      </c>
    </row>
    <row r="542" spans="1:65" s="14" customFormat="1">
      <c r="B542" s="171"/>
      <c r="D542" s="164" t="s">
        <v>160</v>
      </c>
      <c r="E542" s="172" t="s">
        <v>1</v>
      </c>
      <c r="F542" s="173" t="s">
        <v>82</v>
      </c>
      <c r="H542" s="174">
        <v>2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160</v>
      </c>
      <c r="AU542" s="172" t="s">
        <v>82</v>
      </c>
      <c r="AV542" s="14" t="s">
        <v>82</v>
      </c>
      <c r="AW542" s="14" t="s">
        <v>30</v>
      </c>
      <c r="AX542" s="14" t="s">
        <v>73</v>
      </c>
      <c r="AY542" s="172" t="s">
        <v>150</v>
      </c>
    </row>
    <row r="543" spans="1:65" s="13" customFormat="1">
      <c r="B543" s="163"/>
      <c r="D543" s="164" t="s">
        <v>160</v>
      </c>
      <c r="E543" s="165" t="s">
        <v>1</v>
      </c>
      <c r="F543" s="166" t="s">
        <v>672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160</v>
      </c>
      <c r="AU543" s="165" t="s">
        <v>82</v>
      </c>
      <c r="AV543" s="13" t="s">
        <v>80</v>
      </c>
      <c r="AW543" s="13" t="s">
        <v>30</v>
      </c>
      <c r="AX543" s="13" t="s">
        <v>73</v>
      </c>
      <c r="AY543" s="165" t="s">
        <v>150</v>
      </c>
    </row>
    <row r="544" spans="1:65" s="14" customFormat="1">
      <c r="B544" s="171"/>
      <c r="D544" s="164" t="s">
        <v>160</v>
      </c>
      <c r="E544" s="172" t="s">
        <v>1</v>
      </c>
      <c r="F544" s="173" t="s">
        <v>82</v>
      </c>
      <c r="H544" s="174">
        <v>2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160</v>
      </c>
      <c r="AU544" s="172" t="s">
        <v>82</v>
      </c>
      <c r="AV544" s="14" t="s">
        <v>82</v>
      </c>
      <c r="AW544" s="14" t="s">
        <v>30</v>
      </c>
      <c r="AX544" s="14" t="s">
        <v>73</v>
      </c>
      <c r="AY544" s="172" t="s">
        <v>150</v>
      </c>
    </row>
    <row r="545" spans="1:65" s="16" customFormat="1">
      <c r="B545" s="187"/>
      <c r="D545" s="164" t="s">
        <v>160</v>
      </c>
      <c r="E545" s="188" t="s">
        <v>1</v>
      </c>
      <c r="F545" s="189" t="s">
        <v>211</v>
      </c>
      <c r="H545" s="190">
        <v>4</v>
      </c>
      <c r="I545" s="191"/>
      <c r="L545" s="187"/>
      <c r="M545" s="192"/>
      <c r="N545" s="193"/>
      <c r="O545" s="193"/>
      <c r="P545" s="193"/>
      <c r="Q545" s="193"/>
      <c r="R545" s="193"/>
      <c r="S545" s="193"/>
      <c r="T545" s="194"/>
      <c r="AT545" s="188" t="s">
        <v>160</v>
      </c>
      <c r="AU545" s="188" t="s">
        <v>82</v>
      </c>
      <c r="AV545" s="16" t="s">
        <v>158</v>
      </c>
      <c r="AW545" s="16" t="s">
        <v>30</v>
      </c>
      <c r="AX545" s="16" t="s">
        <v>80</v>
      </c>
      <c r="AY545" s="188" t="s">
        <v>150</v>
      </c>
    </row>
    <row r="546" spans="1:65" s="2" customFormat="1" ht="37.75" customHeight="1">
      <c r="A546" s="33"/>
      <c r="B546" s="149"/>
      <c r="C546" s="150" t="s">
        <v>673</v>
      </c>
      <c r="D546" s="150" t="s">
        <v>153</v>
      </c>
      <c r="E546" s="151" t="s">
        <v>674</v>
      </c>
      <c r="F546" s="152" t="s">
        <v>675</v>
      </c>
      <c r="G546" s="153" t="s">
        <v>297</v>
      </c>
      <c r="H546" s="154">
        <v>1.35</v>
      </c>
      <c r="I546" s="155"/>
      <c r="J546" s="156">
        <f>ROUND(I546*H546,2)</f>
        <v>0</v>
      </c>
      <c r="K546" s="152" t="s">
        <v>1</v>
      </c>
      <c r="L546" s="34"/>
      <c r="M546" s="157" t="s">
        <v>1</v>
      </c>
      <c r="N546" s="158" t="s">
        <v>38</v>
      </c>
      <c r="O546" s="59"/>
      <c r="P546" s="159">
        <f>O546*H546</f>
        <v>0</v>
      </c>
      <c r="Q546" s="159">
        <v>0</v>
      </c>
      <c r="R546" s="159">
        <f>Q546*H546</f>
        <v>0</v>
      </c>
      <c r="S546" s="159">
        <v>0</v>
      </c>
      <c r="T546" s="160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1" t="s">
        <v>158</v>
      </c>
      <c r="AT546" s="161" t="s">
        <v>153</v>
      </c>
      <c r="AU546" s="161" t="s">
        <v>82</v>
      </c>
      <c r="AY546" s="18" t="s">
        <v>150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8" t="s">
        <v>80</v>
      </c>
      <c r="BK546" s="162">
        <f>ROUND(I546*H546,2)</f>
        <v>0</v>
      </c>
      <c r="BL546" s="18" t="s">
        <v>158</v>
      </c>
      <c r="BM546" s="161" t="s">
        <v>676</v>
      </c>
    </row>
    <row r="547" spans="1:65" s="13" customFormat="1">
      <c r="B547" s="163"/>
      <c r="D547" s="164" t="s">
        <v>160</v>
      </c>
      <c r="E547" s="165" t="s">
        <v>1</v>
      </c>
      <c r="F547" s="166" t="s">
        <v>677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160</v>
      </c>
      <c r="AU547" s="165" t="s">
        <v>82</v>
      </c>
      <c r="AV547" s="13" t="s">
        <v>80</v>
      </c>
      <c r="AW547" s="13" t="s">
        <v>30</v>
      </c>
      <c r="AX547" s="13" t="s">
        <v>73</v>
      </c>
      <c r="AY547" s="165" t="s">
        <v>150</v>
      </c>
    </row>
    <row r="548" spans="1:65" s="13" customFormat="1">
      <c r="B548" s="163"/>
      <c r="D548" s="164" t="s">
        <v>160</v>
      </c>
      <c r="E548" s="165" t="s">
        <v>1</v>
      </c>
      <c r="F548" s="166" t="s">
        <v>655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160</v>
      </c>
      <c r="AU548" s="165" t="s">
        <v>82</v>
      </c>
      <c r="AV548" s="13" t="s">
        <v>80</v>
      </c>
      <c r="AW548" s="13" t="s">
        <v>30</v>
      </c>
      <c r="AX548" s="13" t="s">
        <v>73</v>
      </c>
      <c r="AY548" s="165" t="s">
        <v>150</v>
      </c>
    </row>
    <row r="549" spans="1:65" s="14" customFormat="1">
      <c r="B549" s="171"/>
      <c r="D549" s="164" t="s">
        <v>160</v>
      </c>
      <c r="E549" s="172" t="s">
        <v>1</v>
      </c>
      <c r="F549" s="173" t="s">
        <v>678</v>
      </c>
      <c r="H549" s="174">
        <v>1.35</v>
      </c>
      <c r="I549" s="175"/>
      <c r="L549" s="171"/>
      <c r="M549" s="176"/>
      <c r="N549" s="177"/>
      <c r="O549" s="177"/>
      <c r="P549" s="177"/>
      <c r="Q549" s="177"/>
      <c r="R549" s="177"/>
      <c r="S549" s="177"/>
      <c r="T549" s="178"/>
      <c r="AT549" s="172" t="s">
        <v>160</v>
      </c>
      <c r="AU549" s="172" t="s">
        <v>82</v>
      </c>
      <c r="AV549" s="14" t="s">
        <v>82</v>
      </c>
      <c r="AW549" s="14" t="s">
        <v>30</v>
      </c>
      <c r="AX549" s="14" t="s">
        <v>73</v>
      </c>
      <c r="AY549" s="172" t="s">
        <v>150</v>
      </c>
    </row>
    <row r="550" spans="1:65" s="16" customFormat="1">
      <c r="B550" s="187"/>
      <c r="D550" s="164" t="s">
        <v>160</v>
      </c>
      <c r="E550" s="188" t="s">
        <v>1</v>
      </c>
      <c r="F550" s="189" t="s">
        <v>211</v>
      </c>
      <c r="H550" s="190">
        <v>1.35</v>
      </c>
      <c r="I550" s="191"/>
      <c r="L550" s="187"/>
      <c r="M550" s="192"/>
      <c r="N550" s="193"/>
      <c r="O550" s="193"/>
      <c r="P550" s="193"/>
      <c r="Q550" s="193"/>
      <c r="R550" s="193"/>
      <c r="S550" s="193"/>
      <c r="T550" s="194"/>
      <c r="AT550" s="188" t="s">
        <v>160</v>
      </c>
      <c r="AU550" s="188" t="s">
        <v>82</v>
      </c>
      <c r="AV550" s="16" t="s">
        <v>158</v>
      </c>
      <c r="AW550" s="16" t="s">
        <v>30</v>
      </c>
      <c r="AX550" s="16" t="s">
        <v>80</v>
      </c>
      <c r="AY550" s="188" t="s">
        <v>150</v>
      </c>
    </row>
    <row r="551" spans="1:65" s="2" customFormat="1" ht="37.75" customHeight="1">
      <c r="A551" s="33"/>
      <c r="B551" s="149"/>
      <c r="C551" s="150" t="s">
        <v>679</v>
      </c>
      <c r="D551" s="150" t="s">
        <v>153</v>
      </c>
      <c r="E551" s="151" t="s">
        <v>680</v>
      </c>
      <c r="F551" s="152" t="s">
        <v>681</v>
      </c>
      <c r="G551" s="153" t="s">
        <v>669</v>
      </c>
      <c r="H551" s="154">
        <v>3</v>
      </c>
      <c r="I551" s="155"/>
      <c r="J551" s="156">
        <f>ROUND(I551*H551,2)</f>
        <v>0</v>
      </c>
      <c r="K551" s="152" t="s">
        <v>1</v>
      </c>
      <c r="L551" s="34"/>
      <c r="M551" s="157" t="s">
        <v>1</v>
      </c>
      <c r="N551" s="158" t="s">
        <v>38</v>
      </c>
      <c r="O551" s="59"/>
      <c r="P551" s="159">
        <f>O551*H551</f>
        <v>0</v>
      </c>
      <c r="Q551" s="159">
        <v>0</v>
      </c>
      <c r="R551" s="159">
        <f>Q551*H551</f>
        <v>0</v>
      </c>
      <c r="S551" s="159">
        <v>0</v>
      </c>
      <c r="T551" s="160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61" t="s">
        <v>158</v>
      </c>
      <c r="AT551" s="161" t="s">
        <v>153</v>
      </c>
      <c r="AU551" s="161" t="s">
        <v>82</v>
      </c>
      <c r="AY551" s="18" t="s">
        <v>150</v>
      </c>
      <c r="BE551" s="162">
        <f>IF(N551="základní",J551,0)</f>
        <v>0</v>
      </c>
      <c r="BF551" s="162">
        <f>IF(N551="snížená",J551,0)</f>
        <v>0</v>
      </c>
      <c r="BG551" s="162">
        <f>IF(N551="zákl. přenesená",J551,0)</f>
        <v>0</v>
      </c>
      <c r="BH551" s="162">
        <f>IF(N551="sníž. přenesená",J551,0)</f>
        <v>0</v>
      </c>
      <c r="BI551" s="162">
        <f>IF(N551="nulová",J551,0)</f>
        <v>0</v>
      </c>
      <c r="BJ551" s="18" t="s">
        <v>80</v>
      </c>
      <c r="BK551" s="162">
        <f>ROUND(I551*H551,2)</f>
        <v>0</v>
      </c>
      <c r="BL551" s="18" t="s">
        <v>158</v>
      </c>
      <c r="BM551" s="161" t="s">
        <v>682</v>
      </c>
    </row>
    <row r="552" spans="1:65" s="13" customFormat="1">
      <c r="B552" s="163"/>
      <c r="D552" s="164" t="s">
        <v>160</v>
      </c>
      <c r="E552" s="165" t="s">
        <v>1</v>
      </c>
      <c r="F552" s="166" t="s">
        <v>659</v>
      </c>
      <c r="H552" s="165" t="s">
        <v>1</v>
      </c>
      <c r="I552" s="167"/>
      <c r="L552" s="163"/>
      <c r="M552" s="168"/>
      <c r="N552" s="169"/>
      <c r="O552" s="169"/>
      <c r="P552" s="169"/>
      <c r="Q552" s="169"/>
      <c r="R552" s="169"/>
      <c r="S552" s="169"/>
      <c r="T552" s="170"/>
      <c r="AT552" s="165" t="s">
        <v>160</v>
      </c>
      <c r="AU552" s="165" t="s">
        <v>82</v>
      </c>
      <c r="AV552" s="13" t="s">
        <v>80</v>
      </c>
      <c r="AW552" s="13" t="s">
        <v>30</v>
      </c>
      <c r="AX552" s="13" t="s">
        <v>73</v>
      </c>
      <c r="AY552" s="165" t="s">
        <v>150</v>
      </c>
    </row>
    <row r="553" spans="1:65" s="14" customFormat="1">
      <c r="B553" s="171"/>
      <c r="D553" s="164" t="s">
        <v>160</v>
      </c>
      <c r="E553" s="172" t="s">
        <v>1</v>
      </c>
      <c r="F553" s="173" t="s">
        <v>80</v>
      </c>
      <c r="H553" s="174">
        <v>1</v>
      </c>
      <c r="I553" s="175"/>
      <c r="L553" s="171"/>
      <c r="M553" s="176"/>
      <c r="N553" s="177"/>
      <c r="O553" s="177"/>
      <c r="P553" s="177"/>
      <c r="Q553" s="177"/>
      <c r="R553" s="177"/>
      <c r="S553" s="177"/>
      <c r="T553" s="178"/>
      <c r="AT553" s="172" t="s">
        <v>160</v>
      </c>
      <c r="AU553" s="172" t="s">
        <v>82</v>
      </c>
      <c r="AV553" s="14" t="s">
        <v>82</v>
      </c>
      <c r="AW553" s="14" t="s">
        <v>30</v>
      </c>
      <c r="AX553" s="14" t="s">
        <v>73</v>
      </c>
      <c r="AY553" s="172" t="s">
        <v>150</v>
      </c>
    </row>
    <row r="554" spans="1:65" s="13" customFormat="1">
      <c r="B554" s="163"/>
      <c r="D554" s="164" t="s">
        <v>160</v>
      </c>
      <c r="E554" s="165" t="s">
        <v>1</v>
      </c>
      <c r="F554" s="166" t="s">
        <v>683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160</v>
      </c>
      <c r="AU554" s="165" t="s">
        <v>82</v>
      </c>
      <c r="AV554" s="13" t="s">
        <v>80</v>
      </c>
      <c r="AW554" s="13" t="s">
        <v>30</v>
      </c>
      <c r="AX554" s="13" t="s">
        <v>73</v>
      </c>
      <c r="AY554" s="165" t="s">
        <v>150</v>
      </c>
    </row>
    <row r="555" spans="1:65" s="14" customFormat="1">
      <c r="B555" s="171"/>
      <c r="D555" s="164" t="s">
        <v>160</v>
      </c>
      <c r="E555" s="172" t="s">
        <v>1</v>
      </c>
      <c r="F555" s="173" t="s">
        <v>80</v>
      </c>
      <c r="H555" s="174">
        <v>1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160</v>
      </c>
      <c r="AU555" s="172" t="s">
        <v>82</v>
      </c>
      <c r="AV555" s="14" t="s">
        <v>82</v>
      </c>
      <c r="AW555" s="14" t="s">
        <v>30</v>
      </c>
      <c r="AX555" s="14" t="s">
        <v>73</v>
      </c>
      <c r="AY555" s="172" t="s">
        <v>150</v>
      </c>
    </row>
    <row r="556" spans="1:65" s="13" customFormat="1">
      <c r="B556" s="163"/>
      <c r="D556" s="164" t="s">
        <v>160</v>
      </c>
      <c r="E556" s="165" t="s">
        <v>1</v>
      </c>
      <c r="F556" s="166" t="s">
        <v>684</v>
      </c>
      <c r="H556" s="165" t="s">
        <v>1</v>
      </c>
      <c r="I556" s="167"/>
      <c r="L556" s="163"/>
      <c r="M556" s="168"/>
      <c r="N556" s="169"/>
      <c r="O556" s="169"/>
      <c r="P556" s="169"/>
      <c r="Q556" s="169"/>
      <c r="R556" s="169"/>
      <c r="S556" s="169"/>
      <c r="T556" s="170"/>
      <c r="AT556" s="165" t="s">
        <v>160</v>
      </c>
      <c r="AU556" s="165" t="s">
        <v>82</v>
      </c>
      <c r="AV556" s="13" t="s">
        <v>80</v>
      </c>
      <c r="AW556" s="13" t="s">
        <v>30</v>
      </c>
      <c r="AX556" s="13" t="s">
        <v>73</v>
      </c>
      <c r="AY556" s="165" t="s">
        <v>150</v>
      </c>
    </row>
    <row r="557" spans="1:65" s="14" customFormat="1">
      <c r="B557" s="171"/>
      <c r="D557" s="164" t="s">
        <v>160</v>
      </c>
      <c r="E557" s="172" t="s">
        <v>1</v>
      </c>
      <c r="F557" s="173" t="s">
        <v>80</v>
      </c>
      <c r="H557" s="174">
        <v>1</v>
      </c>
      <c r="I557" s="175"/>
      <c r="L557" s="171"/>
      <c r="M557" s="176"/>
      <c r="N557" s="177"/>
      <c r="O557" s="177"/>
      <c r="P557" s="177"/>
      <c r="Q557" s="177"/>
      <c r="R557" s="177"/>
      <c r="S557" s="177"/>
      <c r="T557" s="178"/>
      <c r="AT557" s="172" t="s">
        <v>160</v>
      </c>
      <c r="AU557" s="172" t="s">
        <v>82</v>
      </c>
      <c r="AV557" s="14" t="s">
        <v>82</v>
      </c>
      <c r="AW557" s="14" t="s">
        <v>30</v>
      </c>
      <c r="AX557" s="14" t="s">
        <v>73</v>
      </c>
      <c r="AY557" s="172" t="s">
        <v>150</v>
      </c>
    </row>
    <row r="558" spans="1:65" s="16" customFormat="1">
      <c r="B558" s="187"/>
      <c r="D558" s="164" t="s">
        <v>160</v>
      </c>
      <c r="E558" s="188" t="s">
        <v>1</v>
      </c>
      <c r="F558" s="189" t="s">
        <v>211</v>
      </c>
      <c r="H558" s="190">
        <v>3</v>
      </c>
      <c r="I558" s="191"/>
      <c r="L558" s="187"/>
      <c r="M558" s="192"/>
      <c r="N558" s="193"/>
      <c r="O558" s="193"/>
      <c r="P558" s="193"/>
      <c r="Q558" s="193"/>
      <c r="R558" s="193"/>
      <c r="S558" s="193"/>
      <c r="T558" s="194"/>
      <c r="AT558" s="188" t="s">
        <v>160</v>
      </c>
      <c r="AU558" s="188" t="s">
        <v>82</v>
      </c>
      <c r="AV558" s="16" t="s">
        <v>158</v>
      </c>
      <c r="AW558" s="16" t="s">
        <v>30</v>
      </c>
      <c r="AX558" s="16" t="s">
        <v>80</v>
      </c>
      <c r="AY558" s="188" t="s">
        <v>150</v>
      </c>
    </row>
    <row r="559" spans="1:65" s="2" customFormat="1" ht="49" customHeight="1">
      <c r="A559" s="33"/>
      <c r="B559" s="149"/>
      <c r="C559" s="150" t="s">
        <v>685</v>
      </c>
      <c r="D559" s="150" t="s">
        <v>153</v>
      </c>
      <c r="E559" s="151" t="s">
        <v>686</v>
      </c>
      <c r="F559" s="152" t="s">
        <v>687</v>
      </c>
      <c r="G559" s="153" t="s">
        <v>669</v>
      </c>
      <c r="H559" s="154">
        <v>4</v>
      </c>
      <c r="I559" s="155"/>
      <c r="J559" s="156">
        <f>ROUND(I559*H559,2)</f>
        <v>0</v>
      </c>
      <c r="K559" s="152" t="s">
        <v>1</v>
      </c>
      <c r="L559" s="34"/>
      <c r="M559" s="157" t="s">
        <v>1</v>
      </c>
      <c r="N559" s="158" t="s">
        <v>38</v>
      </c>
      <c r="O559" s="59"/>
      <c r="P559" s="159">
        <f>O559*H559</f>
        <v>0</v>
      </c>
      <c r="Q559" s="159">
        <v>0</v>
      </c>
      <c r="R559" s="159">
        <f>Q559*H559</f>
        <v>0</v>
      </c>
      <c r="S559" s="159">
        <v>0</v>
      </c>
      <c r="T559" s="160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61" t="s">
        <v>158</v>
      </c>
      <c r="AT559" s="161" t="s">
        <v>153</v>
      </c>
      <c r="AU559" s="161" t="s">
        <v>82</v>
      </c>
      <c r="AY559" s="18" t="s">
        <v>150</v>
      </c>
      <c r="BE559" s="162">
        <f>IF(N559="základní",J559,0)</f>
        <v>0</v>
      </c>
      <c r="BF559" s="162">
        <f>IF(N559="snížená",J559,0)</f>
        <v>0</v>
      </c>
      <c r="BG559" s="162">
        <f>IF(N559="zákl. přenesená",J559,0)</f>
        <v>0</v>
      </c>
      <c r="BH559" s="162">
        <f>IF(N559="sníž. přenesená",J559,0)</f>
        <v>0</v>
      </c>
      <c r="BI559" s="162">
        <f>IF(N559="nulová",J559,0)</f>
        <v>0</v>
      </c>
      <c r="BJ559" s="18" t="s">
        <v>80</v>
      </c>
      <c r="BK559" s="162">
        <f>ROUND(I559*H559,2)</f>
        <v>0</v>
      </c>
      <c r="BL559" s="18" t="s">
        <v>158</v>
      </c>
      <c r="BM559" s="161" t="s">
        <v>688</v>
      </c>
    </row>
    <row r="560" spans="1:65" s="13" customFormat="1">
      <c r="B560" s="163"/>
      <c r="D560" s="164" t="s">
        <v>160</v>
      </c>
      <c r="E560" s="165" t="s">
        <v>1</v>
      </c>
      <c r="F560" s="166" t="s">
        <v>689</v>
      </c>
      <c r="H560" s="165" t="s">
        <v>1</v>
      </c>
      <c r="I560" s="167"/>
      <c r="L560" s="163"/>
      <c r="M560" s="168"/>
      <c r="N560" s="169"/>
      <c r="O560" s="169"/>
      <c r="P560" s="169"/>
      <c r="Q560" s="169"/>
      <c r="R560" s="169"/>
      <c r="S560" s="169"/>
      <c r="T560" s="170"/>
      <c r="AT560" s="165" t="s">
        <v>160</v>
      </c>
      <c r="AU560" s="165" t="s">
        <v>82</v>
      </c>
      <c r="AV560" s="13" t="s">
        <v>80</v>
      </c>
      <c r="AW560" s="13" t="s">
        <v>30</v>
      </c>
      <c r="AX560" s="13" t="s">
        <v>73</v>
      </c>
      <c r="AY560" s="165" t="s">
        <v>150</v>
      </c>
    </row>
    <row r="561" spans="1:65" s="13" customFormat="1">
      <c r="B561" s="163"/>
      <c r="D561" s="164" t="s">
        <v>160</v>
      </c>
      <c r="E561" s="165" t="s">
        <v>1</v>
      </c>
      <c r="F561" s="166" t="s">
        <v>690</v>
      </c>
      <c r="H561" s="165" t="s">
        <v>1</v>
      </c>
      <c r="I561" s="167"/>
      <c r="L561" s="163"/>
      <c r="M561" s="168"/>
      <c r="N561" s="169"/>
      <c r="O561" s="169"/>
      <c r="P561" s="169"/>
      <c r="Q561" s="169"/>
      <c r="R561" s="169"/>
      <c r="S561" s="169"/>
      <c r="T561" s="170"/>
      <c r="AT561" s="165" t="s">
        <v>160</v>
      </c>
      <c r="AU561" s="165" t="s">
        <v>82</v>
      </c>
      <c r="AV561" s="13" t="s">
        <v>80</v>
      </c>
      <c r="AW561" s="13" t="s">
        <v>30</v>
      </c>
      <c r="AX561" s="13" t="s">
        <v>73</v>
      </c>
      <c r="AY561" s="165" t="s">
        <v>150</v>
      </c>
    </row>
    <row r="562" spans="1:65" s="14" customFormat="1">
      <c r="B562" s="171"/>
      <c r="D562" s="164" t="s">
        <v>160</v>
      </c>
      <c r="E562" s="172" t="s">
        <v>1</v>
      </c>
      <c r="F562" s="173" t="s">
        <v>158</v>
      </c>
      <c r="H562" s="174">
        <v>4</v>
      </c>
      <c r="I562" s="175"/>
      <c r="L562" s="171"/>
      <c r="M562" s="176"/>
      <c r="N562" s="177"/>
      <c r="O562" s="177"/>
      <c r="P562" s="177"/>
      <c r="Q562" s="177"/>
      <c r="R562" s="177"/>
      <c r="S562" s="177"/>
      <c r="T562" s="178"/>
      <c r="AT562" s="172" t="s">
        <v>160</v>
      </c>
      <c r="AU562" s="172" t="s">
        <v>82</v>
      </c>
      <c r="AV562" s="14" t="s">
        <v>82</v>
      </c>
      <c r="AW562" s="14" t="s">
        <v>30</v>
      </c>
      <c r="AX562" s="14" t="s">
        <v>73</v>
      </c>
      <c r="AY562" s="172" t="s">
        <v>150</v>
      </c>
    </row>
    <row r="563" spans="1:65" s="16" customFormat="1">
      <c r="B563" s="187"/>
      <c r="D563" s="164" t="s">
        <v>160</v>
      </c>
      <c r="E563" s="188" t="s">
        <v>1</v>
      </c>
      <c r="F563" s="189" t="s">
        <v>211</v>
      </c>
      <c r="H563" s="190">
        <v>4</v>
      </c>
      <c r="I563" s="191"/>
      <c r="L563" s="187"/>
      <c r="M563" s="192"/>
      <c r="N563" s="193"/>
      <c r="O563" s="193"/>
      <c r="P563" s="193"/>
      <c r="Q563" s="193"/>
      <c r="R563" s="193"/>
      <c r="S563" s="193"/>
      <c r="T563" s="194"/>
      <c r="AT563" s="188" t="s">
        <v>160</v>
      </c>
      <c r="AU563" s="188" t="s">
        <v>82</v>
      </c>
      <c r="AV563" s="16" t="s">
        <v>158</v>
      </c>
      <c r="AW563" s="16" t="s">
        <v>30</v>
      </c>
      <c r="AX563" s="16" t="s">
        <v>80</v>
      </c>
      <c r="AY563" s="188" t="s">
        <v>150</v>
      </c>
    </row>
    <row r="564" spans="1:65" s="2" customFormat="1" ht="16.5" customHeight="1">
      <c r="A564" s="33"/>
      <c r="B564" s="149"/>
      <c r="C564" s="150" t="s">
        <v>691</v>
      </c>
      <c r="D564" s="150" t="s">
        <v>153</v>
      </c>
      <c r="E564" s="151" t="s">
        <v>692</v>
      </c>
      <c r="F564" s="152" t="s">
        <v>693</v>
      </c>
      <c r="G564" s="153" t="s">
        <v>156</v>
      </c>
      <c r="H564" s="154">
        <v>91.316999999999993</v>
      </c>
      <c r="I564" s="155"/>
      <c r="J564" s="156">
        <f>ROUND(I564*H564,2)</f>
        <v>0</v>
      </c>
      <c r="K564" s="152" t="s">
        <v>1</v>
      </c>
      <c r="L564" s="34"/>
      <c r="M564" s="157" t="s">
        <v>1</v>
      </c>
      <c r="N564" s="158" t="s">
        <v>38</v>
      </c>
      <c r="O564" s="59"/>
      <c r="P564" s="159">
        <f>O564*H564</f>
        <v>0</v>
      </c>
      <c r="Q564" s="159">
        <v>0</v>
      </c>
      <c r="R564" s="159">
        <f>Q564*H564</f>
        <v>0</v>
      </c>
      <c r="S564" s="159">
        <v>0</v>
      </c>
      <c r="T564" s="160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1" t="s">
        <v>158</v>
      </c>
      <c r="AT564" s="161" t="s">
        <v>153</v>
      </c>
      <c r="AU564" s="161" t="s">
        <v>82</v>
      </c>
      <c r="AY564" s="18" t="s">
        <v>150</v>
      </c>
      <c r="BE564" s="162">
        <f>IF(N564="základní",J564,0)</f>
        <v>0</v>
      </c>
      <c r="BF564" s="162">
        <f>IF(N564="snížená",J564,0)</f>
        <v>0</v>
      </c>
      <c r="BG564" s="162">
        <f>IF(N564="zákl. přenesená",J564,0)</f>
        <v>0</v>
      </c>
      <c r="BH564" s="162">
        <f>IF(N564="sníž. přenesená",J564,0)</f>
        <v>0</v>
      </c>
      <c r="BI564" s="162">
        <f>IF(N564="nulová",J564,0)</f>
        <v>0</v>
      </c>
      <c r="BJ564" s="18" t="s">
        <v>80</v>
      </c>
      <c r="BK564" s="162">
        <f>ROUND(I564*H564,2)</f>
        <v>0</v>
      </c>
      <c r="BL564" s="18" t="s">
        <v>158</v>
      </c>
      <c r="BM564" s="161" t="s">
        <v>694</v>
      </c>
    </row>
    <row r="565" spans="1:65" s="13" customFormat="1">
      <c r="B565" s="163"/>
      <c r="D565" s="164" t="s">
        <v>160</v>
      </c>
      <c r="E565" s="165" t="s">
        <v>1</v>
      </c>
      <c r="F565" s="166" t="s">
        <v>695</v>
      </c>
      <c r="H565" s="165" t="s">
        <v>1</v>
      </c>
      <c r="I565" s="167"/>
      <c r="L565" s="163"/>
      <c r="M565" s="168"/>
      <c r="N565" s="169"/>
      <c r="O565" s="169"/>
      <c r="P565" s="169"/>
      <c r="Q565" s="169"/>
      <c r="R565" s="169"/>
      <c r="S565" s="169"/>
      <c r="T565" s="170"/>
      <c r="AT565" s="165" t="s">
        <v>160</v>
      </c>
      <c r="AU565" s="165" t="s">
        <v>82</v>
      </c>
      <c r="AV565" s="13" t="s">
        <v>80</v>
      </c>
      <c r="AW565" s="13" t="s">
        <v>30</v>
      </c>
      <c r="AX565" s="13" t="s">
        <v>73</v>
      </c>
      <c r="AY565" s="165" t="s">
        <v>150</v>
      </c>
    </row>
    <row r="566" spans="1:65" s="14" customFormat="1">
      <c r="B566" s="171"/>
      <c r="D566" s="164" t="s">
        <v>160</v>
      </c>
      <c r="E566" s="172" t="s">
        <v>1</v>
      </c>
      <c r="F566" s="173" t="s">
        <v>696</v>
      </c>
      <c r="H566" s="174">
        <v>15.2</v>
      </c>
      <c r="I566" s="175"/>
      <c r="L566" s="171"/>
      <c r="M566" s="176"/>
      <c r="N566" s="177"/>
      <c r="O566" s="177"/>
      <c r="P566" s="177"/>
      <c r="Q566" s="177"/>
      <c r="R566" s="177"/>
      <c r="S566" s="177"/>
      <c r="T566" s="178"/>
      <c r="AT566" s="172" t="s">
        <v>160</v>
      </c>
      <c r="AU566" s="172" t="s">
        <v>82</v>
      </c>
      <c r="AV566" s="14" t="s">
        <v>82</v>
      </c>
      <c r="AW566" s="14" t="s">
        <v>30</v>
      </c>
      <c r="AX566" s="14" t="s">
        <v>73</v>
      </c>
      <c r="AY566" s="172" t="s">
        <v>150</v>
      </c>
    </row>
    <row r="567" spans="1:65" s="13" customFormat="1">
      <c r="B567" s="163"/>
      <c r="D567" s="164" t="s">
        <v>160</v>
      </c>
      <c r="E567" s="165" t="s">
        <v>1</v>
      </c>
      <c r="F567" s="166" t="s">
        <v>697</v>
      </c>
      <c r="H567" s="165" t="s">
        <v>1</v>
      </c>
      <c r="I567" s="167"/>
      <c r="L567" s="163"/>
      <c r="M567" s="168"/>
      <c r="N567" s="169"/>
      <c r="O567" s="169"/>
      <c r="P567" s="169"/>
      <c r="Q567" s="169"/>
      <c r="R567" s="169"/>
      <c r="S567" s="169"/>
      <c r="T567" s="170"/>
      <c r="AT567" s="165" t="s">
        <v>160</v>
      </c>
      <c r="AU567" s="165" t="s">
        <v>82</v>
      </c>
      <c r="AV567" s="13" t="s">
        <v>80</v>
      </c>
      <c r="AW567" s="13" t="s">
        <v>30</v>
      </c>
      <c r="AX567" s="13" t="s">
        <v>73</v>
      </c>
      <c r="AY567" s="165" t="s">
        <v>150</v>
      </c>
    </row>
    <row r="568" spans="1:65" s="14" customFormat="1">
      <c r="B568" s="171"/>
      <c r="D568" s="164" t="s">
        <v>160</v>
      </c>
      <c r="E568" s="172" t="s">
        <v>1</v>
      </c>
      <c r="F568" s="173" t="s">
        <v>698</v>
      </c>
      <c r="H568" s="174">
        <v>76.117000000000004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160</v>
      </c>
      <c r="AU568" s="172" t="s">
        <v>82</v>
      </c>
      <c r="AV568" s="14" t="s">
        <v>82</v>
      </c>
      <c r="AW568" s="14" t="s">
        <v>30</v>
      </c>
      <c r="AX568" s="14" t="s">
        <v>73</v>
      </c>
      <c r="AY568" s="172" t="s">
        <v>150</v>
      </c>
    </row>
    <row r="569" spans="1:65" s="16" customFormat="1">
      <c r="B569" s="187"/>
      <c r="D569" s="164" t="s">
        <v>160</v>
      </c>
      <c r="E569" s="188" t="s">
        <v>1</v>
      </c>
      <c r="F569" s="189" t="s">
        <v>211</v>
      </c>
      <c r="H569" s="190">
        <v>91.317000000000007</v>
      </c>
      <c r="I569" s="191"/>
      <c r="L569" s="187"/>
      <c r="M569" s="192"/>
      <c r="N569" s="193"/>
      <c r="O569" s="193"/>
      <c r="P569" s="193"/>
      <c r="Q569" s="193"/>
      <c r="R569" s="193"/>
      <c r="S569" s="193"/>
      <c r="T569" s="194"/>
      <c r="AT569" s="188" t="s">
        <v>160</v>
      </c>
      <c r="AU569" s="188" t="s">
        <v>82</v>
      </c>
      <c r="AV569" s="16" t="s">
        <v>158</v>
      </c>
      <c r="AW569" s="16" t="s">
        <v>30</v>
      </c>
      <c r="AX569" s="16" t="s">
        <v>80</v>
      </c>
      <c r="AY569" s="188" t="s">
        <v>150</v>
      </c>
    </row>
    <row r="570" spans="1:65" s="2" customFormat="1" ht="24.15" customHeight="1">
      <c r="A570" s="33"/>
      <c r="B570" s="149"/>
      <c r="C570" s="150" t="s">
        <v>699</v>
      </c>
      <c r="D570" s="150" t="s">
        <v>153</v>
      </c>
      <c r="E570" s="151" t="s">
        <v>700</v>
      </c>
      <c r="F570" s="152" t="s">
        <v>701</v>
      </c>
      <c r="G570" s="153" t="s">
        <v>669</v>
      </c>
      <c r="H570" s="154">
        <v>1</v>
      </c>
      <c r="I570" s="155"/>
      <c r="J570" s="156">
        <f>ROUND(I570*H570,2)</f>
        <v>0</v>
      </c>
      <c r="K570" s="152" t="s">
        <v>1</v>
      </c>
      <c r="L570" s="34"/>
      <c r="M570" s="157" t="s">
        <v>1</v>
      </c>
      <c r="N570" s="158" t="s">
        <v>38</v>
      </c>
      <c r="O570" s="59"/>
      <c r="P570" s="159">
        <f>O570*H570</f>
        <v>0</v>
      </c>
      <c r="Q570" s="159">
        <v>0</v>
      </c>
      <c r="R570" s="159">
        <f>Q570*H570</f>
        <v>0</v>
      </c>
      <c r="S570" s="159">
        <v>0</v>
      </c>
      <c r="T570" s="160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1" t="s">
        <v>158</v>
      </c>
      <c r="AT570" s="161" t="s">
        <v>153</v>
      </c>
      <c r="AU570" s="161" t="s">
        <v>82</v>
      </c>
      <c r="AY570" s="18" t="s">
        <v>150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8" t="s">
        <v>80</v>
      </c>
      <c r="BK570" s="162">
        <f>ROUND(I570*H570,2)</f>
        <v>0</v>
      </c>
      <c r="BL570" s="18" t="s">
        <v>158</v>
      </c>
      <c r="BM570" s="161" t="s">
        <v>702</v>
      </c>
    </row>
    <row r="571" spans="1:65" s="13" customFormat="1">
      <c r="B571" s="163"/>
      <c r="D571" s="164" t="s">
        <v>160</v>
      </c>
      <c r="E571" s="165" t="s">
        <v>1</v>
      </c>
      <c r="F571" s="166" t="s">
        <v>661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160</v>
      </c>
      <c r="AU571" s="165" t="s">
        <v>82</v>
      </c>
      <c r="AV571" s="13" t="s">
        <v>80</v>
      </c>
      <c r="AW571" s="13" t="s">
        <v>30</v>
      </c>
      <c r="AX571" s="13" t="s">
        <v>73</v>
      </c>
      <c r="AY571" s="165" t="s">
        <v>150</v>
      </c>
    </row>
    <row r="572" spans="1:65" s="14" customFormat="1">
      <c r="B572" s="171"/>
      <c r="D572" s="164" t="s">
        <v>160</v>
      </c>
      <c r="E572" s="172" t="s">
        <v>1</v>
      </c>
      <c r="F572" s="173" t="s">
        <v>80</v>
      </c>
      <c r="H572" s="174">
        <v>1</v>
      </c>
      <c r="I572" s="175"/>
      <c r="L572" s="171"/>
      <c r="M572" s="176"/>
      <c r="N572" s="177"/>
      <c r="O572" s="177"/>
      <c r="P572" s="177"/>
      <c r="Q572" s="177"/>
      <c r="R572" s="177"/>
      <c r="S572" s="177"/>
      <c r="T572" s="178"/>
      <c r="AT572" s="172" t="s">
        <v>160</v>
      </c>
      <c r="AU572" s="172" t="s">
        <v>82</v>
      </c>
      <c r="AV572" s="14" t="s">
        <v>82</v>
      </c>
      <c r="AW572" s="14" t="s">
        <v>30</v>
      </c>
      <c r="AX572" s="14" t="s">
        <v>73</v>
      </c>
      <c r="AY572" s="172" t="s">
        <v>150</v>
      </c>
    </row>
    <row r="573" spans="1:65" s="16" customFormat="1">
      <c r="B573" s="187"/>
      <c r="D573" s="164" t="s">
        <v>160</v>
      </c>
      <c r="E573" s="188" t="s">
        <v>1</v>
      </c>
      <c r="F573" s="189" t="s">
        <v>211</v>
      </c>
      <c r="H573" s="190">
        <v>1</v>
      </c>
      <c r="I573" s="191"/>
      <c r="L573" s="187"/>
      <c r="M573" s="192"/>
      <c r="N573" s="193"/>
      <c r="O573" s="193"/>
      <c r="P573" s="193"/>
      <c r="Q573" s="193"/>
      <c r="R573" s="193"/>
      <c r="S573" s="193"/>
      <c r="T573" s="194"/>
      <c r="AT573" s="188" t="s">
        <v>160</v>
      </c>
      <c r="AU573" s="188" t="s">
        <v>82</v>
      </c>
      <c r="AV573" s="16" t="s">
        <v>158</v>
      </c>
      <c r="AW573" s="16" t="s">
        <v>30</v>
      </c>
      <c r="AX573" s="16" t="s">
        <v>80</v>
      </c>
      <c r="AY573" s="188" t="s">
        <v>150</v>
      </c>
    </row>
    <row r="574" spans="1:65" s="2" customFormat="1" ht="37.75" customHeight="1">
      <c r="A574" s="33"/>
      <c r="B574" s="149"/>
      <c r="C574" s="150" t="s">
        <v>703</v>
      </c>
      <c r="D574" s="150" t="s">
        <v>153</v>
      </c>
      <c r="E574" s="151" t="s">
        <v>704</v>
      </c>
      <c r="F574" s="152" t="s">
        <v>705</v>
      </c>
      <c r="G574" s="153" t="s">
        <v>669</v>
      </c>
      <c r="H574" s="154">
        <v>1</v>
      </c>
      <c r="I574" s="155"/>
      <c r="J574" s="156">
        <f>ROUND(I574*H574,2)</f>
        <v>0</v>
      </c>
      <c r="K574" s="152" t="s">
        <v>1</v>
      </c>
      <c r="L574" s="34"/>
      <c r="M574" s="157" t="s">
        <v>1</v>
      </c>
      <c r="N574" s="158" t="s">
        <v>38</v>
      </c>
      <c r="O574" s="59"/>
      <c r="P574" s="159">
        <f>O574*H574</f>
        <v>0</v>
      </c>
      <c r="Q574" s="159">
        <v>0</v>
      </c>
      <c r="R574" s="159">
        <f>Q574*H574</f>
        <v>0</v>
      </c>
      <c r="S574" s="159">
        <v>0</v>
      </c>
      <c r="T574" s="160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1" t="s">
        <v>158</v>
      </c>
      <c r="AT574" s="161" t="s">
        <v>153</v>
      </c>
      <c r="AU574" s="161" t="s">
        <v>82</v>
      </c>
      <c r="AY574" s="18" t="s">
        <v>150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8" t="s">
        <v>80</v>
      </c>
      <c r="BK574" s="162">
        <f>ROUND(I574*H574,2)</f>
        <v>0</v>
      </c>
      <c r="BL574" s="18" t="s">
        <v>158</v>
      </c>
      <c r="BM574" s="161" t="s">
        <v>706</v>
      </c>
    </row>
    <row r="575" spans="1:65" s="13" customFormat="1">
      <c r="B575" s="163"/>
      <c r="D575" s="164" t="s">
        <v>160</v>
      </c>
      <c r="E575" s="165" t="s">
        <v>1</v>
      </c>
      <c r="F575" s="166" t="s">
        <v>707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160</v>
      </c>
      <c r="AU575" s="165" t="s">
        <v>82</v>
      </c>
      <c r="AV575" s="13" t="s">
        <v>80</v>
      </c>
      <c r="AW575" s="13" t="s">
        <v>30</v>
      </c>
      <c r="AX575" s="13" t="s">
        <v>73</v>
      </c>
      <c r="AY575" s="165" t="s">
        <v>150</v>
      </c>
    </row>
    <row r="576" spans="1:65" s="14" customFormat="1">
      <c r="B576" s="171"/>
      <c r="D576" s="164" t="s">
        <v>160</v>
      </c>
      <c r="E576" s="172" t="s">
        <v>1</v>
      </c>
      <c r="F576" s="173" t="s">
        <v>80</v>
      </c>
      <c r="H576" s="174">
        <v>1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160</v>
      </c>
      <c r="AU576" s="172" t="s">
        <v>82</v>
      </c>
      <c r="AV576" s="14" t="s">
        <v>82</v>
      </c>
      <c r="AW576" s="14" t="s">
        <v>30</v>
      </c>
      <c r="AX576" s="14" t="s">
        <v>80</v>
      </c>
      <c r="AY576" s="172" t="s">
        <v>150</v>
      </c>
    </row>
    <row r="577" spans="1:65" s="2" customFormat="1" ht="16.5" customHeight="1">
      <c r="A577" s="33"/>
      <c r="B577" s="149"/>
      <c r="C577" s="150" t="s">
        <v>708</v>
      </c>
      <c r="D577" s="150" t="s">
        <v>153</v>
      </c>
      <c r="E577" s="151" t="s">
        <v>709</v>
      </c>
      <c r="F577" s="152" t="s">
        <v>710</v>
      </c>
      <c r="G577" s="153" t="s">
        <v>669</v>
      </c>
      <c r="H577" s="154">
        <v>1</v>
      </c>
      <c r="I577" s="155"/>
      <c r="J577" s="156">
        <f>ROUND(I577*H577,2)</f>
        <v>0</v>
      </c>
      <c r="K577" s="152" t="s">
        <v>1</v>
      </c>
      <c r="L577" s="34"/>
      <c r="M577" s="157" t="s">
        <v>1</v>
      </c>
      <c r="N577" s="158" t="s">
        <v>38</v>
      </c>
      <c r="O577" s="59"/>
      <c r="P577" s="159">
        <f>O577*H577</f>
        <v>0</v>
      </c>
      <c r="Q577" s="159">
        <v>0</v>
      </c>
      <c r="R577" s="159">
        <f>Q577*H577</f>
        <v>0</v>
      </c>
      <c r="S577" s="159">
        <v>0</v>
      </c>
      <c r="T577" s="160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61" t="s">
        <v>158</v>
      </c>
      <c r="AT577" s="161" t="s">
        <v>153</v>
      </c>
      <c r="AU577" s="161" t="s">
        <v>82</v>
      </c>
      <c r="AY577" s="18" t="s">
        <v>150</v>
      </c>
      <c r="BE577" s="162">
        <f>IF(N577="základní",J577,0)</f>
        <v>0</v>
      </c>
      <c r="BF577" s="162">
        <f>IF(N577="snížená",J577,0)</f>
        <v>0</v>
      </c>
      <c r="BG577" s="162">
        <f>IF(N577="zákl. přenesená",J577,0)</f>
        <v>0</v>
      </c>
      <c r="BH577" s="162">
        <f>IF(N577="sníž. přenesená",J577,0)</f>
        <v>0</v>
      </c>
      <c r="BI577" s="162">
        <f>IF(N577="nulová",J577,0)</f>
        <v>0</v>
      </c>
      <c r="BJ577" s="18" t="s">
        <v>80</v>
      </c>
      <c r="BK577" s="162">
        <f>ROUND(I577*H577,2)</f>
        <v>0</v>
      </c>
      <c r="BL577" s="18" t="s">
        <v>158</v>
      </c>
      <c r="BM577" s="161" t="s">
        <v>711</v>
      </c>
    </row>
    <row r="578" spans="1:65" s="2" customFormat="1" ht="16.5" customHeight="1">
      <c r="A578" s="33"/>
      <c r="B578" s="149"/>
      <c r="C578" s="150" t="s">
        <v>712</v>
      </c>
      <c r="D578" s="150" t="s">
        <v>153</v>
      </c>
      <c r="E578" s="151" t="s">
        <v>713</v>
      </c>
      <c r="F578" s="152" t="s">
        <v>714</v>
      </c>
      <c r="G578" s="153" t="s">
        <v>297</v>
      </c>
      <c r="H578" s="154">
        <v>30</v>
      </c>
      <c r="I578" s="155"/>
      <c r="J578" s="156">
        <f>ROUND(I578*H578,2)</f>
        <v>0</v>
      </c>
      <c r="K578" s="152" t="s">
        <v>1</v>
      </c>
      <c r="L578" s="34"/>
      <c r="M578" s="157" t="s">
        <v>1</v>
      </c>
      <c r="N578" s="158" t="s">
        <v>38</v>
      </c>
      <c r="O578" s="59"/>
      <c r="P578" s="159">
        <f>O578*H578</f>
        <v>0</v>
      </c>
      <c r="Q578" s="159">
        <v>0</v>
      </c>
      <c r="R578" s="159">
        <f>Q578*H578</f>
        <v>0</v>
      </c>
      <c r="S578" s="159">
        <v>0</v>
      </c>
      <c r="T578" s="160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61" t="s">
        <v>158</v>
      </c>
      <c r="AT578" s="161" t="s">
        <v>153</v>
      </c>
      <c r="AU578" s="161" t="s">
        <v>82</v>
      </c>
      <c r="AY578" s="18" t="s">
        <v>150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8" t="s">
        <v>80</v>
      </c>
      <c r="BK578" s="162">
        <f>ROUND(I578*H578,2)</f>
        <v>0</v>
      </c>
      <c r="BL578" s="18" t="s">
        <v>158</v>
      </c>
      <c r="BM578" s="161" t="s">
        <v>715</v>
      </c>
    </row>
    <row r="579" spans="1:65" s="2" customFormat="1" ht="16.5" customHeight="1">
      <c r="A579" s="33"/>
      <c r="B579" s="149"/>
      <c r="C579" s="150" t="s">
        <v>716</v>
      </c>
      <c r="D579" s="150" t="s">
        <v>153</v>
      </c>
      <c r="E579" s="151" t="s">
        <v>717</v>
      </c>
      <c r="F579" s="152" t="s">
        <v>718</v>
      </c>
      <c r="G579" s="153" t="s">
        <v>669</v>
      </c>
      <c r="H579" s="154">
        <v>1</v>
      </c>
      <c r="I579" s="155"/>
      <c r="J579" s="156">
        <f>ROUND(I579*H579,2)</f>
        <v>0</v>
      </c>
      <c r="K579" s="152" t="s">
        <v>1</v>
      </c>
      <c r="L579" s="34"/>
      <c r="M579" s="157" t="s">
        <v>1</v>
      </c>
      <c r="N579" s="158" t="s">
        <v>38</v>
      </c>
      <c r="O579" s="59"/>
      <c r="P579" s="159">
        <f>O579*H579</f>
        <v>0</v>
      </c>
      <c r="Q579" s="159">
        <v>0</v>
      </c>
      <c r="R579" s="159">
        <f>Q579*H579</f>
        <v>0</v>
      </c>
      <c r="S579" s="159">
        <v>0</v>
      </c>
      <c r="T579" s="160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1" t="s">
        <v>158</v>
      </c>
      <c r="AT579" s="161" t="s">
        <v>153</v>
      </c>
      <c r="AU579" s="161" t="s">
        <v>82</v>
      </c>
      <c r="AY579" s="18" t="s">
        <v>150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8" t="s">
        <v>80</v>
      </c>
      <c r="BK579" s="162">
        <f>ROUND(I579*H579,2)</f>
        <v>0</v>
      </c>
      <c r="BL579" s="18" t="s">
        <v>158</v>
      </c>
      <c r="BM579" s="161" t="s">
        <v>719</v>
      </c>
    </row>
    <row r="580" spans="1:65" s="2" customFormat="1" ht="21.75" customHeight="1">
      <c r="A580" s="33"/>
      <c r="B580" s="149"/>
      <c r="C580" s="150" t="s">
        <v>720</v>
      </c>
      <c r="D580" s="150" t="s">
        <v>153</v>
      </c>
      <c r="E580" s="151" t="s">
        <v>721</v>
      </c>
      <c r="F580" s="152" t="s">
        <v>722</v>
      </c>
      <c r="G580" s="153" t="s">
        <v>669</v>
      </c>
      <c r="H580" s="154">
        <v>1</v>
      </c>
      <c r="I580" s="155"/>
      <c r="J580" s="156">
        <f>ROUND(I580*H580,2)</f>
        <v>0</v>
      </c>
      <c r="K580" s="152" t="s">
        <v>1</v>
      </c>
      <c r="L580" s="34"/>
      <c r="M580" s="157" t="s">
        <v>1</v>
      </c>
      <c r="N580" s="158" t="s">
        <v>38</v>
      </c>
      <c r="O580" s="59"/>
      <c r="P580" s="159">
        <f>O580*H580</f>
        <v>0</v>
      </c>
      <c r="Q580" s="159">
        <v>0</v>
      </c>
      <c r="R580" s="159">
        <f>Q580*H580</f>
        <v>0</v>
      </c>
      <c r="S580" s="159">
        <v>0</v>
      </c>
      <c r="T580" s="160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1" t="s">
        <v>158</v>
      </c>
      <c r="AT580" s="161" t="s">
        <v>153</v>
      </c>
      <c r="AU580" s="161" t="s">
        <v>82</v>
      </c>
      <c r="AY580" s="18" t="s">
        <v>150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8" t="s">
        <v>80</v>
      </c>
      <c r="BK580" s="162">
        <f>ROUND(I580*H580,2)</f>
        <v>0</v>
      </c>
      <c r="BL580" s="18" t="s">
        <v>158</v>
      </c>
      <c r="BM580" s="161" t="s">
        <v>723</v>
      </c>
    </row>
    <row r="581" spans="1:65" s="2" customFormat="1" ht="37.75" customHeight="1">
      <c r="A581" s="33"/>
      <c r="B581" s="149"/>
      <c r="C581" s="150" t="s">
        <v>724</v>
      </c>
      <c r="D581" s="150" t="s">
        <v>153</v>
      </c>
      <c r="E581" s="151" t="s">
        <v>725</v>
      </c>
      <c r="F581" s="152" t="s">
        <v>726</v>
      </c>
      <c r="G581" s="153" t="s">
        <v>379</v>
      </c>
      <c r="H581" s="154">
        <v>1</v>
      </c>
      <c r="I581" s="155"/>
      <c r="J581" s="156">
        <f>ROUND(I581*H581,2)</f>
        <v>0</v>
      </c>
      <c r="K581" s="152" t="s">
        <v>1</v>
      </c>
      <c r="L581" s="34"/>
      <c r="M581" s="157" t="s">
        <v>1</v>
      </c>
      <c r="N581" s="158" t="s">
        <v>38</v>
      </c>
      <c r="O581" s="59"/>
      <c r="P581" s="159">
        <f>O581*H581</f>
        <v>0</v>
      </c>
      <c r="Q581" s="159">
        <v>0</v>
      </c>
      <c r="R581" s="159">
        <f>Q581*H581</f>
        <v>0</v>
      </c>
      <c r="S581" s="159">
        <v>0</v>
      </c>
      <c r="T581" s="160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61" t="s">
        <v>158</v>
      </c>
      <c r="AT581" s="161" t="s">
        <v>153</v>
      </c>
      <c r="AU581" s="161" t="s">
        <v>82</v>
      </c>
      <c r="AY581" s="18" t="s">
        <v>150</v>
      </c>
      <c r="BE581" s="162">
        <f>IF(N581="základní",J581,0)</f>
        <v>0</v>
      </c>
      <c r="BF581" s="162">
        <f>IF(N581="snížená",J581,0)</f>
        <v>0</v>
      </c>
      <c r="BG581" s="162">
        <f>IF(N581="zákl. přenesená",J581,0)</f>
        <v>0</v>
      </c>
      <c r="BH581" s="162">
        <f>IF(N581="sníž. přenesená",J581,0)</f>
        <v>0</v>
      </c>
      <c r="BI581" s="162">
        <f>IF(N581="nulová",J581,0)</f>
        <v>0</v>
      </c>
      <c r="BJ581" s="18" t="s">
        <v>80</v>
      </c>
      <c r="BK581" s="162">
        <f>ROUND(I581*H581,2)</f>
        <v>0</v>
      </c>
      <c r="BL581" s="18" t="s">
        <v>158</v>
      </c>
      <c r="BM581" s="161" t="s">
        <v>727</v>
      </c>
    </row>
    <row r="582" spans="1:65" s="12" customFormat="1" ht="22.75" customHeight="1">
      <c r="B582" s="136"/>
      <c r="D582" s="137" t="s">
        <v>72</v>
      </c>
      <c r="E582" s="147" t="s">
        <v>728</v>
      </c>
      <c r="F582" s="147" t="s">
        <v>729</v>
      </c>
      <c r="I582" s="139"/>
      <c r="J582" s="148">
        <f>BK582</f>
        <v>0</v>
      </c>
      <c r="L582" s="136"/>
      <c r="M582" s="141"/>
      <c r="N582" s="142"/>
      <c r="O582" s="142"/>
      <c r="P582" s="143">
        <f>SUM(P583:P699)</f>
        <v>0</v>
      </c>
      <c r="Q582" s="142"/>
      <c r="R582" s="143">
        <f>SUM(R583:R699)</f>
        <v>0</v>
      </c>
      <c r="S582" s="142"/>
      <c r="T582" s="144">
        <f>SUM(T583:T699)</f>
        <v>119.770139</v>
      </c>
      <c r="AR582" s="137" t="s">
        <v>80</v>
      </c>
      <c r="AT582" s="145" t="s">
        <v>72</v>
      </c>
      <c r="AU582" s="145" t="s">
        <v>80</v>
      </c>
      <c r="AY582" s="137" t="s">
        <v>150</v>
      </c>
      <c r="BK582" s="146">
        <f>SUM(BK583:BK699)</f>
        <v>0</v>
      </c>
    </row>
    <row r="583" spans="1:65" s="2" customFormat="1" ht="21.75" customHeight="1">
      <c r="A583" s="33"/>
      <c r="B583" s="149"/>
      <c r="C583" s="150" t="s">
        <v>730</v>
      </c>
      <c r="D583" s="150" t="s">
        <v>153</v>
      </c>
      <c r="E583" s="151" t="s">
        <v>731</v>
      </c>
      <c r="F583" s="152" t="s">
        <v>732</v>
      </c>
      <c r="G583" s="153" t="s">
        <v>156</v>
      </c>
      <c r="H583" s="154">
        <v>20</v>
      </c>
      <c r="I583" s="155"/>
      <c r="J583" s="156">
        <f>ROUND(I583*H583,2)</f>
        <v>0</v>
      </c>
      <c r="K583" s="152" t="s">
        <v>157</v>
      </c>
      <c r="L583" s="34"/>
      <c r="M583" s="157" t="s">
        <v>1</v>
      </c>
      <c r="N583" s="158" t="s">
        <v>38</v>
      </c>
      <c r="O583" s="59"/>
      <c r="P583" s="159">
        <f>O583*H583</f>
        <v>0</v>
      </c>
      <c r="Q583" s="159">
        <v>0</v>
      </c>
      <c r="R583" s="159">
        <f>Q583*H583</f>
        <v>0</v>
      </c>
      <c r="S583" s="159">
        <v>0.28100000000000003</v>
      </c>
      <c r="T583" s="160">
        <f>S583*H583</f>
        <v>5.620000000000001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61" t="s">
        <v>158</v>
      </c>
      <c r="AT583" s="161" t="s">
        <v>153</v>
      </c>
      <c r="AU583" s="161" t="s">
        <v>82</v>
      </c>
      <c r="AY583" s="18" t="s">
        <v>150</v>
      </c>
      <c r="BE583" s="162">
        <f>IF(N583="základní",J583,0)</f>
        <v>0</v>
      </c>
      <c r="BF583" s="162">
        <f>IF(N583="snížená",J583,0)</f>
        <v>0</v>
      </c>
      <c r="BG583" s="162">
        <f>IF(N583="zákl. přenesená",J583,0)</f>
        <v>0</v>
      </c>
      <c r="BH583" s="162">
        <f>IF(N583="sníž. přenesená",J583,0)</f>
        <v>0</v>
      </c>
      <c r="BI583" s="162">
        <f>IF(N583="nulová",J583,0)</f>
        <v>0</v>
      </c>
      <c r="BJ583" s="18" t="s">
        <v>80</v>
      </c>
      <c r="BK583" s="162">
        <f>ROUND(I583*H583,2)</f>
        <v>0</v>
      </c>
      <c r="BL583" s="18" t="s">
        <v>158</v>
      </c>
      <c r="BM583" s="161" t="s">
        <v>733</v>
      </c>
    </row>
    <row r="584" spans="1:65" s="13" customFormat="1">
      <c r="B584" s="163"/>
      <c r="D584" s="164" t="s">
        <v>160</v>
      </c>
      <c r="E584" s="165" t="s">
        <v>1</v>
      </c>
      <c r="F584" s="166" t="s">
        <v>433</v>
      </c>
      <c r="H584" s="165" t="s">
        <v>1</v>
      </c>
      <c r="I584" s="167"/>
      <c r="L584" s="163"/>
      <c r="M584" s="168"/>
      <c r="N584" s="169"/>
      <c r="O584" s="169"/>
      <c r="P584" s="169"/>
      <c r="Q584" s="169"/>
      <c r="R584" s="169"/>
      <c r="S584" s="169"/>
      <c r="T584" s="170"/>
      <c r="AT584" s="165" t="s">
        <v>160</v>
      </c>
      <c r="AU584" s="165" t="s">
        <v>82</v>
      </c>
      <c r="AV584" s="13" t="s">
        <v>80</v>
      </c>
      <c r="AW584" s="13" t="s">
        <v>30</v>
      </c>
      <c r="AX584" s="13" t="s">
        <v>73</v>
      </c>
      <c r="AY584" s="165" t="s">
        <v>150</v>
      </c>
    </row>
    <row r="585" spans="1:65" s="14" customFormat="1">
      <c r="B585" s="171"/>
      <c r="D585" s="164" t="s">
        <v>160</v>
      </c>
      <c r="E585" s="172" t="s">
        <v>1</v>
      </c>
      <c r="F585" s="173" t="s">
        <v>645</v>
      </c>
      <c r="H585" s="174">
        <v>20</v>
      </c>
      <c r="I585" s="175"/>
      <c r="L585" s="171"/>
      <c r="M585" s="176"/>
      <c r="N585" s="177"/>
      <c r="O585" s="177"/>
      <c r="P585" s="177"/>
      <c r="Q585" s="177"/>
      <c r="R585" s="177"/>
      <c r="S585" s="177"/>
      <c r="T585" s="178"/>
      <c r="AT585" s="172" t="s">
        <v>160</v>
      </c>
      <c r="AU585" s="172" t="s">
        <v>82</v>
      </c>
      <c r="AV585" s="14" t="s">
        <v>82</v>
      </c>
      <c r="AW585" s="14" t="s">
        <v>30</v>
      </c>
      <c r="AX585" s="14" t="s">
        <v>80</v>
      </c>
      <c r="AY585" s="172" t="s">
        <v>150</v>
      </c>
    </row>
    <row r="586" spans="1:65" s="2" customFormat="1" ht="24.15" customHeight="1">
      <c r="A586" s="33"/>
      <c r="B586" s="149"/>
      <c r="C586" s="150" t="s">
        <v>734</v>
      </c>
      <c r="D586" s="150" t="s">
        <v>153</v>
      </c>
      <c r="E586" s="151" t="s">
        <v>735</v>
      </c>
      <c r="F586" s="152" t="s">
        <v>736</v>
      </c>
      <c r="G586" s="153" t="s">
        <v>156</v>
      </c>
      <c r="H586" s="154">
        <v>4</v>
      </c>
      <c r="I586" s="155"/>
      <c r="J586" s="156">
        <f>ROUND(I586*H586,2)</f>
        <v>0</v>
      </c>
      <c r="K586" s="152" t="s">
        <v>157</v>
      </c>
      <c r="L586" s="34"/>
      <c r="M586" s="157" t="s">
        <v>1</v>
      </c>
      <c r="N586" s="158" t="s">
        <v>38</v>
      </c>
      <c r="O586" s="59"/>
      <c r="P586" s="159">
        <f>O586*H586</f>
        <v>0</v>
      </c>
      <c r="Q586" s="159">
        <v>0</v>
      </c>
      <c r="R586" s="159">
        <f>Q586*H586</f>
        <v>0</v>
      </c>
      <c r="S586" s="159">
        <v>0.23499999999999999</v>
      </c>
      <c r="T586" s="160">
        <f>S586*H586</f>
        <v>0.94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61" t="s">
        <v>158</v>
      </c>
      <c r="AT586" s="161" t="s">
        <v>153</v>
      </c>
      <c r="AU586" s="161" t="s">
        <v>82</v>
      </c>
      <c r="AY586" s="18" t="s">
        <v>150</v>
      </c>
      <c r="BE586" s="162">
        <f>IF(N586="základní",J586,0)</f>
        <v>0</v>
      </c>
      <c r="BF586" s="162">
        <f>IF(N586="snížená",J586,0)</f>
        <v>0</v>
      </c>
      <c r="BG586" s="162">
        <f>IF(N586="zákl. přenesená",J586,0)</f>
        <v>0</v>
      </c>
      <c r="BH586" s="162">
        <f>IF(N586="sníž. přenesená",J586,0)</f>
        <v>0</v>
      </c>
      <c r="BI586" s="162">
        <f>IF(N586="nulová",J586,0)</f>
        <v>0</v>
      </c>
      <c r="BJ586" s="18" t="s">
        <v>80</v>
      </c>
      <c r="BK586" s="162">
        <f>ROUND(I586*H586,2)</f>
        <v>0</v>
      </c>
      <c r="BL586" s="18" t="s">
        <v>158</v>
      </c>
      <c r="BM586" s="161" t="s">
        <v>737</v>
      </c>
    </row>
    <row r="587" spans="1:65" s="13" customFormat="1">
      <c r="B587" s="163"/>
      <c r="D587" s="164" t="s">
        <v>160</v>
      </c>
      <c r="E587" s="165" t="s">
        <v>1</v>
      </c>
      <c r="F587" s="166" t="s">
        <v>436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160</v>
      </c>
      <c r="AU587" s="165" t="s">
        <v>82</v>
      </c>
      <c r="AV587" s="13" t="s">
        <v>80</v>
      </c>
      <c r="AW587" s="13" t="s">
        <v>30</v>
      </c>
      <c r="AX587" s="13" t="s">
        <v>73</v>
      </c>
      <c r="AY587" s="165" t="s">
        <v>150</v>
      </c>
    </row>
    <row r="588" spans="1:65" s="14" customFormat="1">
      <c r="B588" s="171"/>
      <c r="D588" s="164" t="s">
        <v>160</v>
      </c>
      <c r="E588" s="172" t="s">
        <v>1</v>
      </c>
      <c r="F588" s="173" t="s">
        <v>158</v>
      </c>
      <c r="H588" s="174">
        <v>4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2" t="s">
        <v>160</v>
      </c>
      <c r="AU588" s="172" t="s">
        <v>82</v>
      </c>
      <c r="AV588" s="14" t="s">
        <v>82</v>
      </c>
      <c r="AW588" s="14" t="s">
        <v>30</v>
      </c>
      <c r="AX588" s="14" t="s">
        <v>73</v>
      </c>
      <c r="AY588" s="172" t="s">
        <v>150</v>
      </c>
    </row>
    <row r="589" spans="1:65" s="16" customFormat="1">
      <c r="B589" s="187"/>
      <c r="D589" s="164" t="s">
        <v>160</v>
      </c>
      <c r="E589" s="188" t="s">
        <v>1</v>
      </c>
      <c r="F589" s="189" t="s">
        <v>211</v>
      </c>
      <c r="H589" s="190">
        <v>4</v>
      </c>
      <c r="I589" s="191"/>
      <c r="L589" s="187"/>
      <c r="M589" s="192"/>
      <c r="N589" s="193"/>
      <c r="O589" s="193"/>
      <c r="P589" s="193"/>
      <c r="Q589" s="193"/>
      <c r="R589" s="193"/>
      <c r="S589" s="193"/>
      <c r="T589" s="194"/>
      <c r="AT589" s="188" t="s">
        <v>160</v>
      </c>
      <c r="AU589" s="188" t="s">
        <v>82</v>
      </c>
      <c r="AV589" s="16" t="s">
        <v>158</v>
      </c>
      <c r="AW589" s="16" t="s">
        <v>30</v>
      </c>
      <c r="AX589" s="16" t="s">
        <v>80</v>
      </c>
      <c r="AY589" s="188" t="s">
        <v>150</v>
      </c>
    </row>
    <row r="590" spans="1:65" s="2" customFormat="1" ht="24.15" customHeight="1">
      <c r="A590" s="33"/>
      <c r="B590" s="149"/>
      <c r="C590" s="150" t="s">
        <v>738</v>
      </c>
      <c r="D590" s="150" t="s">
        <v>153</v>
      </c>
      <c r="E590" s="151" t="s">
        <v>739</v>
      </c>
      <c r="F590" s="152" t="s">
        <v>740</v>
      </c>
      <c r="G590" s="153" t="s">
        <v>156</v>
      </c>
      <c r="H590" s="154">
        <v>60</v>
      </c>
      <c r="I590" s="155"/>
      <c r="J590" s="156">
        <f>ROUND(I590*H590,2)</f>
        <v>0</v>
      </c>
      <c r="K590" s="152" t="s">
        <v>157</v>
      </c>
      <c r="L590" s="34"/>
      <c r="M590" s="157" t="s">
        <v>1</v>
      </c>
      <c r="N590" s="158" t="s">
        <v>38</v>
      </c>
      <c r="O590" s="59"/>
      <c r="P590" s="159">
        <f>O590*H590</f>
        <v>0</v>
      </c>
      <c r="Q590" s="159">
        <v>0</v>
      </c>
      <c r="R590" s="159">
        <f>Q590*H590</f>
        <v>0</v>
      </c>
      <c r="S590" s="159">
        <v>0.26</v>
      </c>
      <c r="T590" s="160">
        <f>S590*H590</f>
        <v>15.600000000000001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1" t="s">
        <v>158</v>
      </c>
      <c r="AT590" s="161" t="s">
        <v>153</v>
      </c>
      <c r="AU590" s="161" t="s">
        <v>82</v>
      </c>
      <c r="AY590" s="18" t="s">
        <v>150</v>
      </c>
      <c r="BE590" s="162">
        <f>IF(N590="základní",J590,0)</f>
        <v>0</v>
      </c>
      <c r="BF590" s="162">
        <f>IF(N590="snížená",J590,0)</f>
        <v>0</v>
      </c>
      <c r="BG590" s="162">
        <f>IF(N590="zákl. přenesená",J590,0)</f>
        <v>0</v>
      </c>
      <c r="BH590" s="162">
        <f>IF(N590="sníž. přenesená",J590,0)</f>
        <v>0</v>
      </c>
      <c r="BI590" s="162">
        <f>IF(N590="nulová",J590,0)</f>
        <v>0</v>
      </c>
      <c r="BJ590" s="18" t="s">
        <v>80</v>
      </c>
      <c r="BK590" s="162">
        <f>ROUND(I590*H590,2)</f>
        <v>0</v>
      </c>
      <c r="BL590" s="18" t="s">
        <v>158</v>
      </c>
      <c r="BM590" s="161" t="s">
        <v>741</v>
      </c>
    </row>
    <row r="591" spans="1:65" s="13" customFormat="1">
      <c r="B591" s="163"/>
      <c r="D591" s="164" t="s">
        <v>160</v>
      </c>
      <c r="E591" s="165" t="s">
        <v>1</v>
      </c>
      <c r="F591" s="166" t="s">
        <v>434</v>
      </c>
      <c r="H591" s="165" t="s">
        <v>1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5" t="s">
        <v>160</v>
      </c>
      <c r="AU591" s="165" t="s">
        <v>82</v>
      </c>
      <c r="AV591" s="13" t="s">
        <v>80</v>
      </c>
      <c r="AW591" s="13" t="s">
        <v>30</v>
      </c>
      <c r="AX591" s="13" t="s">
        <v>73</v>
      </c>
      <c r="AY591" s="165" t="s">
        <v>150</v>
      </c>
    </row>
    <row r="592" spans="1:65" s="14" customFormat="1">
      <c r="B592" s="171"/>
      <c r="D592" s="164" t="s">
        <v>160</v>
      </c>
      <c r="E592" s="172" t="s">
        <v>1</v>
      </c>
      <c r="F592" s="173" t="s">
        <v>435</v>
      </c>
      <c r="H592" s="174">
        <v>60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160</v>
      </c>
      <c r="AU592" s="172" t="s">
        <v>82</v>
      </c>
      <c r="AV592" s="14" t="s">
        <v>82</v>
      </c>
      <c r="AW592" s="14" t="s">
        <v>30</v>
      </c>
      <c r="AX592" s="14" t="s">
        <v>80</v>
      </c>
      <c r="AY592" s="172" t="s">
        <v>150</v>
      </c>
    </row>
    <row r="593" spans="1:65" s="2" customFormat="1" ht="24.15" customHeight="1">
      <c r="A593" s="33"/>
      <c r="B593" s="149"/>
      <c r="C593" s="150" t="s">
        <v>742</v>
      </c>
      <c r="D593" s="150" t="s">
        <v>153</v>
      </c>
      <c r="E593" s="151" t="s">
        <v>743</v>
      </c>
      <c r="F593" s="152" t="s">
        <v>744</v>
      </c>
      <c r="G593" s="153" t="s">
        <v>156</v>
      </c>
      <c r="H593" s="154">
        <v>24</v>
      </c>
      <c r="I593" s="155"/>
      <c r="J593" s="156">
        <f>ROUND(I593*H593,2)</f>
        <v>0</v>
      </c>
      <c r="K593" s="152" t="s">
        <v>157</v>
      </c>
      <c r="L593" s="34"/>
      <c r="M593" s="157" t="s">
        <v>1</v>
      </c>
      <c r="N593" s="158" t="s">
        <v>38</v>
      </c>
      <c r="O593" s="59"/>
      <c r="P593" s="159">
        <f>O593*H593</f>
        <v>0</v>
      </c>
      <c r="Q593" s="159">
        <v>0</v>
      </c>
      <c r="R593" s="159">
        <f>Q593*H593</f>
        <v>0</v>
      </c>
      <c r="S593" s="159">
        <v>0.29499999999999998</v>
      </c>
      <c r="T593" s="160">
        <f>S593*H593</f>
        <v>7.08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1" t="s">
        <v>158</v>
      </c>
      <c r="AT593" s="161" t="s">
        <v>153</v>
      </c>
      <c r="AU593" s="161" t="s">
        <v>82</v>
      </c>
      <c r="AY593" s="18" t="s">
        <v>150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8" t="s">
        <v>80</v>
      </c>
      <c r="BK593" s="162">
        <f>ROUND(I593*H593,2)</f>
        <v>0</v>
      </c>
      <c r="BL593" s="18" t="s">
        <v>158</v>
      </c>
      <c r="BM593" s="161" t="s">
        <v>745</v>
      </c>
    </row>
    <row r="594" spans="1:65" s="13" customFormat="1">
      <c r="B594" s="163"/>
      <c r="D594" s="164" t="s">
        <v>160</v>
      </c>
      <c r="E594" s="165" t="s">
        <v>1</v>
      </c>
      <c r="F594" s="166" t="s">
        <v>437</v>
      </c>
      <c r="H594" s="165" t="s">
        <v>1</v>
      </c>
      <c r="I594" s="167"/>
      <c r="L594" s="163"/>
      <c r="M594" s="168"/>
      <c r="N594" s="169"/>
      <c r="O594" s="169"/>
      <c r="P594" s="169"/>
      <c r="Q594" s="169"/>
      <c r="R594" s="169"/>
      <c r="S594" s="169"/>
      <c r="T594" s="170"/>
      <c r="AT594" s="165" t="s">
        <v>160</v>
      </c>
      <c r="AU594" s="165" t="s">
        <v>82</v>
      </c>
      <c r="AV594" s="13" t="s">
        <v>80</v>
      </c>
      <c r="AW594" s="13" t="s">
        <v>30</v>
      </c>
      <c r="AX594" s="13" t="s">
        <v>73</v>
      </c>
      <c r="AY594" s="165" t="s">
        <v>150</v>
      </c>
    </row>
    <row r="595" spans="1:65" s="14" customFormat="1">
      <c r="B595" s="171"/>
      <c r="D595" s="164" t="s">
        <v>160</v>
      </c>
      <c r="E595" s="172" t="s">
        <v>1</v>
      </c>
      <c r="F595" s="173" t="s">
        <v>394</v>
      </c>
      <c r="H595" s="174">
        <v>24</v>
      </c>
      <c r="I595" s="175"/>
      <c r="L595" s="171"/>
      <c r="M595" s="176"/>
      <c r="N595" s="177"/>
      <c r="O595" s="177"/>
      <c r="P595" s="177"/>
      <c r="Q595" s="177"/>
      <c r="R595" s="177"/>
      <c r="S595" s="177"/>
      <c r="T595" s="178"/>
      <c r="AT595" s="172" t="s">
        <v>160</v>
      </c>
      <c r="AU595" s="172" t="s">
        <v>82</v>
      </c>
      <c r="AV595" s="14" t="s">
        <v>82</v>
      </c>
      <c r="AW595" s="14" t="s">
        <v>30</v>
      </c>
      <c r="AX595" s="14" t="s">
        <v>80</v>
      </c>
      <c r="AY595" s="172" t="s">
        <v>150</v>
      </c>
    </row>
    <row r="596" spans="1:65" s="2" customFormat="1" ht="24.15" customHeight="1">
      <c r="A596" s="33"/>
      <c r="B596" s="149"/>
      <c r="C596" s="150" t="s">
        <v>746</v>
      </c>
      <c r="D596" s="150" t="s">
        <v>153</v>
      </c>
      <c r="E596" s="151" t="s">
        <v>747</v>
      </c>
      <c r="F596" s="152" t="s">
        <v>748</v>
      </c>
      <c r="G596" s="153" t="s">
        <v>156</v>
      </c>
      <c r="H596" s="154">
        <v>108</v>
      </c>
      <c r="I596" s="155"/>
      <c r="J596" s="156">
        <f>ROUND(I596*H596,2)</f>
        <v>0</v>
      </c>
      <c r="K596" s="152" t="s">
        <v>157</v>
      </c>
      <c r="L596" s="34"/>
      <c r="M596" s="157" t="s">
        <v>1</v>
      </c>
      <c r="N596" s="158" t="s">
        <v>38</v>
      </c>
      <c r="O596" s="59"/>
      <c r="P596" s="159">
        <f>O596*H596</f>
        <v>0</v>
      </c>
      <c r="Q596" s="159">
        <v>0</v>
      </c>
      <c r="R596" s="159">
        <f>Q596*H596</f>
        <v>0</v>
      </c>
      <c r="S596" s="159">
        <v>0.28999999999999998</v>
      </c>
      <c r="T596" s="160">
        <f>S596*H596</f>
        <v>31.319999999999997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1" t="s">
        <v>158</v>
      </c>
      <c r="AT596" s="161" t="s">
        <v>153</v>
      </c>
      <c r="AU596" s="161" t="s">
        <v>82</v>
      </c>
      <c r="AY596" s="18" t="s">
        <v>150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8" t="s">
        <v>80</v>
      </c>
      <c r="BK596" s="162">
        <f>ROUND(I596*H596,2)</f>
        <v>0</v>
      </c>
      <c r="BL596" s="18" t="s">
        <v>158</v>
      </c>
      <c r="BM596" s="161" t="s">
        <v>749</v>
      </c>
    </row>
    <row r="597" spans="1:65" s="13" customFormat="1">
      <c r="B597" s="163"/>
      <c r="D597" s="164" t="s">
        <v>160</v>
      </c>
      <c r="E597" s="165" t="s">
        <v>1</v>
      </c>
      <c r="F597" s="166" t="s">
        <v>433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160</v>
      </c>
      <c r="AU597" s="165" t="s">
        <v>82</v>
      </c>
      <c r="AV597" s="13" t="s">
        <v>80</v>
      </c>
      <c r="AW597" s="13" t="s">
        <v>30</v>
      </c>
      <c r="AX597" s="13" t="s">
        <v>73</v>
      </c>
      <c r="AY597" s="165" t="s">
        <v>150</v>
      </c>
    </row>
    <row r="598" spans="1:65" s="14" customFormat="1">
      <c r="B598" s="171"/>
      <c r="D598" s="164" t="s">
        <v>160</v>
      </c>
      <c r="E598" s="172" t="s">
        <v>1</v>
      </c>
      <c r="F598" s="173" t="s">
        <v>645</v>
      </c>
      <c r="H598" s="174">
        <v>20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160</v>
      </c>
      <c r="AU598" s="172" t="s">
        <v>82</v>
      </c>
      <c r="AV598" s="14" t="s">
        <v>82</v>
      </c>
      <c r="AW598" s="14" t="s">
        <v>30</v>
      </c>
      <c r="AX598" s="14" t="s">
        <v>73</v>
      </c>
      <c r="AY598" s="172" t="s">
        <v>150</v>
      </c>
    </row>
    <row r="599" spans="1:65" s="13" customFormat="1">
      <c r="B599" s="163"/>
      <c r="D599" s="164" t="s">
        <v>160</v>
      </c>
      <c r="E599" s="165" t="s">
        <v>1</v>
      </c>
      <c r="F599" s="166" t="s">
        <v>434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160</v>
      </c>
      <c r="AU599" s="165" t="s">
        <v>82</v>
      </c>
      <c r="AV599" s="13" t="s">
        <v>80</v>
      </c>
      <c r="AW599" s="13" t="s">
        <v>30</v>
      </c>
      <c r="AX599" s="13" t="s">
        <v>73</v>
      </c>
      <c r="AY599" s="165" t="s">
        <v>150</v>
      </c>
    </row>
    <row r="600" spans="1:65" s="14" customFormat="1">
      <c r="B600" s="171"/>
      <c r="D600" s="164" t="s">
        <v>160</v>
      </c>
      <c r="E600" s="172" t="s">
        <v>1</v>
      </c>
      <c r="F600" s="173" t="s">
        <v>435</v>
      </c>
      <c r="H600" s="174">
        <v>60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160</v>
      </c>
      <c r="AU600" s="172" t="s">
        <v>82</v>
      </c>
      <c r="AV600" s="14" t="s">
        <v>82</v>
      </c>
      <c r="AW600" s="14" t="s">
        <v>30</v>
      </c>
      <c r="AX600" s="14" t="s">
        <v>73</v>
      </c>
      <c r="AY600" s="172" t="s">
        <v>150</v>
      </c>
    </row>
    <row r="601" spans="1:65" s="13" customFormat="1">
      <c r="B601" s="163"/>
      <c r="D601" s="164" t="s">
        <v>160</v>
      </c>
      <c r="E601" s="165" t="s">
        <v>1</v>
      </c>
      <c r="F601" s="166" t="s">
        <v>436</v>
      </c>
      <c r="H601" s="165" t="s">
        <v>1</v>
      </c>
      <c r="I601" s="167"/>
      <c r="L601" s="163"/>
      <c r="M601" s="168"/>
      <c r="N601" s="169"/>
      <c r="O601" s="169"/>
      <c r="P601" s="169"/>
      <c r="Q601" s="169"/>
      <c r="R601" s="169"/>
      <c r="S601" s="169"/>
      <c r="T601" s="170"/>
      <c r="AT601" s="165" t="s">
        <v>160</v>
      </c>
      <c r="AU601" s="165" t="s">
        <v>82</v>
      </c>
      <c r="AV601" s="13" t="s">
        <v>80</v>
      </c>
      <c r="AW601" s="13" t="s">
        <v>30</v>
      </c>
      <c r="AX601" s="13" t="s">
        <v>73</v>
      </c>
      <c r="AY601" s="165" t="s">
        <v>150</v>
      </c>
    </row>
    <row r="602" spans="1:65" s="14" customFormat="1">
      <c r="B602" s="171"/>
      <c r="D602" s="164" t="s">
        <v>160</v>
      </c>
      <c r="E602" s="172" t="s">
        <v>1</v>
      </c>
      <c r="F602" s="173" t="s">
        <v>158</v>
      </c>
      <c r="H602" s="174">
        <v>4</v>
      </c>
      <c r="I602" s="175"/>
      <c r="L602" s="171"/>
      <c r="M602" s="176"/>
      <c r="N602" s="177"/>
      <c r="O602" s="177"/>
      <c r="P602" s="177"/>
      <c r="Q602" s="177"/>
      <c r="R602" s="177"/>
      <c r="S602" s="177"/>
      <c r="T602" s="178"/>
      <c r="AT602" s="172" t="s">
        <v>160</v>
      </c>
      <c r="AU602" s="172" t="s">
        <v>82</v>
      </c>
      <c r="AV602" s="14" t="s">
        <v>82</v>
      </c>
      <c r="AW602" s="14" t="s">
        <v>30</v>
      </c>
      <c r="AX602" s="14" t="s">
        <v>73</v>
      </c>
      <c r="AY602" s="172" t="s">
        <v>150</v>
      </c>
    </row>
    <row r="603" spans="1:65" s="13" customFormat="1">
      <c r="B603" s="163"/>
      <c r="D603" s="164" t="s">
        <v>160</v>
      </c>
      <c r="E603" s="165" t="s">
        <v>1</v>
      </c>
      <c r="F603" s="166" t="s">
        <v>437</v>
      </c>
      <c r="H603" s="165" t="s">
        <v>1</v>
      </c>
      <c r="I603" s="167"/>
      <c r="L603" s="163"/>
      <c r="M603" s="168"/>
      <c r="N603" s="169"/>
      <c r="O603" s="169"/>
      <c r="P603" s="169"/>
      <c r="Q603" s="169"/>
      <c r="R603" s="169"/>
      <c r="S603" s="169"/>
      <c r="T603" s="170"/>
      <c r="AT603" s="165" t="s">
        <v>160</v>
      </c>
      <c r="AU603" s="165" t="s">
        <v>82</v>
      </c>
      <c r="AV603" s="13" t="s">
        <v>80</v>
      </c>
      <c r="AW603" s="13" t="s">
        <v>30</v>
      </c>
      <c r="AX603" s="13" t="s">
        <v>73</v>
      </c>
      <c r="AY603" s="165" t="s">
        <v>150</v>
      </c>
    </row>
    <row r="604" spans="1:65" s="14" customFormat="1">
      <c r="B604" s="171"/>
      <c r="D604" s="164" t="s">
        <v>160</v>
      </c>
      <c r="E604" s="172" t="s">
        <v>1</v>
      </c>
      <c r="F604" s="173" t="s">
        <v>394</v>
      </c>
      <c r="H604" s="174">
        <v>24</v>
      </c>
      <c r="I604" s="175"/>
      <c r="L604" s="171"/>
      <c r="M604" s="176"/>
      <c r="N604" s="177"/>
      <c r="O604" s="177"/>
      <c r="P604" s="177"/>
      <c r="Q604" s="177"/>
      <c r="R604" s="177"/>
      <c r="S604" s="177"/>
      <c r="T604" s="178"/>
      <c r="AT604" s="172" t="s">
        <v>160</v>
      </c>
      <c r="AU604" s="172" t="s">
        <v>82</v>
      </c>
      <c r="AV604" s="14" t="s">
        <v>82</v>
      </c>
      <c r="AW604" s="14" t="s">
        <v>30</v>
      </c>
      <c r="AX604" s="14" t="s">
        <v>73</v>
      </c>
      <c r="AY604" s="172" t="s">
        <v>150</v>
      </c>
    </row>
    <row r="605" spans="1:65" s="16" customFormat="1">
      <c r="B605" s="187"/>
      <c r="D605" s="164" t="s">
        <v>160</v>
      </c>
      <c r="E605" s="188" t="s">
        <v>1</v>
      </c>
      <c r="F605" s="189" t="s">
        <v>211</v>
      </c>
      <c r="H605" s="190">
        <v>108</v>
      </c>
      <c r="I605" s="191"/>
      <c r="L605" s="187"/>
      <c r="M605" s="192"/>
      <c r="N605" s="193"/>
      <c r="O605" s="193"/>
      <c r="P605" s="193"/>
      <c r="Q605" s="193"/>
      <c r="R605" s="193"/>
      <c r="S605" s="193"/>
      <c r="T605" s="194"/>
      <c r="AT605" s="188" t="s">
        <v>160</v>
      </c>
      <c r="AU605" s="188" t="s">
        <v>82</v>
      </c>
      <c r="AV605" s="16" t="s">
        <v>158</v>
      </c>
      <c r="AW605" s="16" t="s">
        <v>30</v>
      </c>
      <c r="AX605" s="16" t="s">
        <v>80</v>
      </c>
      <c r="AY605" s="188" t="s">
        <v>150</v>
      </c>
    </row>
    <row r="606" spans="1:65" s="2" customFormat="1" ht="24.15" customHeight="1">
      <c r="A606" s="33"/>
      <c r="B606" s="149"/>
      <c r="C606" s="150" t="s">
        <v>750</v>
      </c>
      <c r="D606" s="150" t="s">
        <v>153</v>
      </c>
      <c r="E606" s="151" t="s">
        <v>751</v>
      </c>
      <c r="F606" s="152" t="s">
        <v>752</v>
      </c>
      <c r="G606" s="153" t="s">
        <v>156</v>
      </c>
      <c r="H606" s="154">
        <v>84</v>
      </c>
      <c r="I606" s="155"/>
      <c r="J606" s="156">
        <f>ROUND(I606*H606,2)</f>
        <v>0</v>
      </c>
      <c r="K606" s="152" t="s">
        <v>157</v>
      </c>
      <c r="L606" s="34"/>
      <c r="M606" s="157" t="s">
        <v>1</v>
      </c>
      <c r="N606" s="158" t="s">
        <v>38</v>
      </c>
      <c r="O606" s="59"/>
      <c r="P606" s="159">
        <f>O606*H606</f>
        <v>0</v>
      </c>
      <c r="Q606" s="159">
        <v>0</v>
      </c>
      <c r="R606" s="159">
        <f>Q606*H606</f>
        <v>0</v>
      </c>
      <c r="S606" s="159">
        <v>0.24</v>
      </c>
      <c r="T606" s="160">
        <f>S606*H606</f>
        <v>20.16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1" t="s">
        <v>158</v>
      </c>
      <c r="AT606" s="161" t="s">
        <v>153</v>
      </c>
      <c r="AU606" s="161" t="s">
        <v>82</v>
      </c>
      <c r="AY606" s="18" t="s">
        <v>150</v>
      </c>
      <c r="BE606" s="162">
        <f>IF(N606="základní",J606,0)</f>
        <v>0</v>
      </c>
      <c r="BF606" s="162">
        <f>IF(N606="snížená",J606,0)</f>
        <v>0</v>
      </c>
      <c r="BG606" s="162">
        <f>IF(N606="zákl. přenesená",J606,0)</f>
        <v>0</v>
      </c>
      <c r="BH606" s="162">
        <f>IF(N606="sníž. přenesená",J606,0)</f>
        <v>0</v>
      </c>
      <c r="BI606" s="162">
        <f>IF(N606="nulová",J606,0)</f>
        <v>0</v>
      </c>
      <c r="BJ606" s="18" t="s">
        <v>80</v>
      </c>
      <c r="BK606" s="162">
        <f>ROUND(I606*H606,2)</f>
        <v>0</v>
      </c>
      <c r="BL606" s="18" t="s">
        <v>158</v>
      </c>
      <c r="BM606" s="161" t="s">
        <v>753</v>
      </c>
    </row>
    <row r="607" spans="1:65" s="13" customFormat="1">
      <c r="B607" s="163"/>
      <c r="D607" s="164" t="s">
        <v>160</v>
      </c>
      <c r="E607" s="165" t="s">
        <v>1</v>
      </c>
      <c r="F607" s="166" t="s">
        <v>754</v>
      </c>
      <c r="H607" s="165" t="s">
        <v>1</v>
      </c>
      <c r="I607" s="167"/>
      <c r="L607" s="163"/>
      <c r="M607" s="168"/>
      <c r="N607" s="169"/>
      <c r="O607" s="169"/>
      <c r="P607" s="169"/>
      <c r="Q607" s="169"/>
      <c r="R607" s="169"/>
      <c r="S607" s="169"/>
      <c r="T607" s="170"/>
      <c r="AT607" s="165" t="s">
        <v>160</v>
      </c>
      <c r="AU607" s="165" t="s">
        <v>82</v>
      </c>
      <c r="AV607" s="13" t="s">
        <v>80</v>
      </c>
      <c r="AW607" s="13" t="s">
        <v>30</v>
      </c>
      <c r="AX607" s="13" t="s">
        <v>73</v>
      </c>
      <c r="AY607" s="165" t="s">
        <v>150</v>
      </c>
    </row>
    <row r="608" spans="1:65" s="13" customFormat="1">
      <c r="B608" s="163"/>
      <c r="D608" s="164" t="s">
        <v>160</v>
      </c>
      <c r="E608" s="165" t="s">
        <v>1</v>
      </c>
      <c r="F608" s="166" t="s">
        <v>433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160</v>
      </c>
      <c r="AU608" s="165" t="s">
        <v>82</v>
      </c>
      <c r="AV608" s="13" t="s">
        <v>80</v>
      </c>
      <c r="AW608" s="13" t="s">
        <v>30</v>
      </c>
      <c r="AX608" s="13" t="s">
        <v>73</v>
      </c>
      <c r="AY608" s="165" t="s">
        <v>150</v>
      </c>
    </row>
    <row r="609" spans="1:65" s="14" customFormat="1">
      <c r="B609" s="171"/>
      <c r="D609" s="164" t="s">
        <v>160</v>
      </c>
      <c r="E609" s="172" t="s">
        <v>1</v>
      </c>
      <c r="F609" s="173" t="s">
        <v>645</v>
      </c>
      <c r="H609" s="174">
        <v>20</v>
      </c>
      <c r="I609" s="175"/>
      <c r="L609" s="171"/>
      <c r="M609" s="176"/>
      <c r="N609" s="177"/>
      <c r="O609" s="177"/>
      <c r="P609" s="177"/>
      <c r="Q609" s="177"/>
      <c r="R609" s="177"/>
      <c r="S609" s="177"/>
      <c r="T609" s="178"/>
      <c r="AT609" s="172" t="s">
        <v>160</v>
      </c>
      <c r="AU609" s="172" t="s">
        <v>82</v>
      </c>
      <c r="AV609" s="14" t="s">
        <v>82</v>
      </c>
      <c r="AW609" s="14" t="s">
        <v>30</v>
      </c>
      <c r="AX609" s="14" t="s">
        <v>73</v>
      </c>
      <c r="AY609" s="172" t="s">
        <v>150</v>
      </c>
    </row>
    <row r="610" spans="1:65" s="13" customFormat="1">
      <c r="B610" s="163"/>
      <c r="D610" s="164" t="s">
        <v>160</v>
      </c>
      <c r="E610" s="165" t="s">
        <v>1</v>
      </c>
      <c r="F610" s="166" t="s">
        <v>434</v>
      </c>
      <c r="H610" s="165" t="s">
        <v>1</v>
      </c>
      <c r="I610" s="167"/>
      <c r="L610" s="163"/>
      <c r="M610" s="168"/>
      <c r="N610" s="169"/>
      <c r="O610" s="169"/>
      <c r="P610" s="169"/>
      <c r="Q610" s="169"/>
      <c r="R610" s="169"/>
      <c r="S610" s="169"/>
      <c r="T610" s="170"/>
      <c r="AT610" s="165" t="s">
        <v>160</v>
      </c>
      <c r="AU610" s="165" t="s">
        <v>82</v>
      </c>
      <c r="AV610" s="13" t="s">
        <v>80</v>
      </c>
      <c r="AW610" s="13" t="s">
        <v>30</v>
      </c>
      <c r="AX610" s="13" t="s">
        <v>73</v>
      </c>
      <c r="AY610" s="165" t="s">
        <v>150</v>
      </c>
    </row>
    <row r="611" spans="1:65" s="14" customFormat="1">
      <c r="B611" s="171"/>
      <c r="D611" s="164" t="s">
        <v>160</v>
      </c>
      <c r="E611" s="172" t="s">
        <v>1</v>
      </c>
      <c r="F611" s="173" t="s">
        <v>435</v>
      </c>
      <c r="H611" s="174">
        <v>60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160</v>
      </c>
      <c r="AU611" s="172" t="s">
        <v>82</v>
      </c>
      <c r="AV611" s="14" t="s">
        <v>82</v>
      </c>
      <c r="AW611" s="14" t="s">
        <v>30</v>
      </c>
      <c r="AX611" s="14" t="s">
        <v>73</v>
      </c>
      <c r="AY611" s="172" t="s">
        <v>150</v>
      </c>
    </row>
    <row r="612" spans="1:65" s="13" customFormat="1">
      <c r="B612" s="163"/>
      <c r="D612" s="164" t="s">
        <v>160</v>
      </c>
      <c r="E612" s="165" t="s">
        <v>1</v>
      </c>
      <c r="F612" s="166" t="s">
        <v>436</v>
      </c>
      <c r="H612" s="165" t="s">
        <v>1</v>
      </c>
      <c r="I612" s="167"/>
      <c r="L612" s="163"/>
      <c r="M612" s="168"/>
      <c r="N612" s="169"/>
      <c r="O612" s="169"/>
      <c r="P612" s="169"/>
      <c r="Q612" s="169"/>
      <c r="R612" s="169"/>
      <c r="S612" s="169"/>
      <c r="T612" s="170"/>
      <c r="AT612" s="165" t="s">
        <v>160</v>
      </c>
      <c r="AU612" s="165" t="s">
        <v>82</v>
      </c>
      <c r="AV612" s="13" t="s">
        <v>80</v>
      </c>
      <c r="AW612" s="13" t="s">
        <v>30</v>
      </c>
      <c r="AX612" s="13" t="s">
        <v>73</v>
      </c>
      <c r="AY612" s="165" t="s">
        <v>150</v>
      </c>
    </row>
    <row r="613" spans="1:65" s="14" customFormat="1">
      <c r="B613" s="171"/>
      <c r="D613" s="164" t="s">
        <v>160</v>
      </c>
      <c r="E613" s="172" t="s">
        <v>1</v>
      </c>
      <c r="F613" s="173" t="s">
        <v>158</v>
      </c>
      <c r="H613" s="174">
        <v>4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160</v>
      </c>
      <c r="AU613" s="172" t="s">
        <v>82</v>
      </c>
      <c r="AV613" s="14" t="s">
        <v>82</v>
      </c>
      <c r="AW613" s="14" t="s">
        <v>30</v>
      </c>
      <c r="AX613" s="14" t="s">
        <v>73</v>
      </c>
      <c r="AY613" s="172" t="s">
        <v>150</v>
      </c>
    </row>
    <row r="614" spans="1:65" s="16" customFormat="1">
      <c r="B614" s="187"/>
      <c r="D614" s="164" t="s">
        <v>160</v>
      </c>
      <c r="E614" s="188" t="s">
        <v>1</v>
      </c>
      <c r="F614" s="189" t="s">
        <v>211</v>
      </c>
      <c r="H614" s="190">
        <v>84</v>
      </c>
      <c r="I614" s="191"/>
      <c r="L614" s="187"/>
      <c r="M614" s="192"/>
      <c r="N614" s="193"/>
      <c r="O614" s="193"/>
      <c r="P614" s="193"/>
      <c r="Q614" s="193"/>
      <c r="R614" s="193"/>
      <c r="S614" s="193"/>
      <c r="T614" s="194"/>
      <c r="AT614" s="188" t="s">
        <v>160</v>
      </c>
      <c r="AU614" s="188" t="s">
        <v>82</v>
      </c>
      <c r="AV614" s="16" t="s">
        <v>158</v>
      </c>
      <c r="AW614" s="16" t="s">
        <v>30</v>
      </c>
      <c r="AX614" s="16" t="s">
        <v>80</v>
      </c>
      <c r="AY614" s="188" t="s">
        <v>150</v>
      </c>
    </row>
    <row r="615" spans="1:65" s="2" customFormat="1" ht="16.5" customHeight="1">
      <c r="A615" s="33"/>
      <c r="B615" s="149"/>
      <c r="C615" s="150" t="s">
        <v>755</v>
      </c>
      <c r="D615" s="150" t="s">
        <v>153</v>
      </c>
      <c r="E615" s="151" t="s">
        <v>756</v>
      </c>
      <c r="F615" s="152" t="s">
        <v>757</v>
      </c>
      <c r="G615" s="153" t="s">
        <v>297</v>
      </c>
      <c r="H615" s="154">
        <v>48</v>
      </c>
      <c r="I615" s="155"/>
      <c r="J615" s="156">
        <f>ROUND(I615*H615,2)</f>
        <v>0</v>
      </c>
      <c r="K615" s="152" t="s">
        <v>157</v>
      </c>
      <c r="L615" s="34"/>
      <c r="M615" s="157" t="s">
        <v>1</v>
      </c>
      <c r="N615" s="158" t="s">
        <v>38</v>
      </c>
      <c r="O615" s="59"/>
      <c r="P615" s="159">
        <f>O615*H615</f>
        <v>0</v>
      </c>
      <c r="Q615" s="159">
        <v>0</v>
      </c>
      <c r="R615" s="159">
        <f>Q615*H615</f>
        <v>0</v>
      </c>
      <c r="S615" s="159">
        <v>0.20499999999999999</v>
      </c>
      <c r="T615" s="160">
        <f>S615*H615</f>
        <v>9.84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61" t="s">
        <v>158</v>
      </c>
      <c r="AT615" s="161" t="s">
        <v>153</v>
      </c>
      <c r="AU615" s="161" t="s">
        <v>82</v>
      </c>
      <c r="AY615" s="18" t="s">
        <v>150</v>
      </c>
      <c r="BE615" s="162">
        <f>IF(N615="základní",J615,0)</f>
        <v>0</v>
      </c>
      <c r="BF615" s="162">
        <f>IF(N615="snížená",J615,0)</f>
        <v>0</v>
      </c>
      <c r="BG615" s="162">
        <f>IF(N615="zákl. přenesená",J615,0)</f>
        <v>0</v>
      </c>
      <c r="BH615" s="162">
        <f>IF(N615="sníž. přenesená",J615,0)</f>
        <v>0</v>
      </c>
      <c r="BI615" s="162">
        <f>IF(N615="nulová",J615,0)</f>
        <v>0</v>
      </c>
      <c r="BJ615" s="18" t="s">
        <v>80</v>
      </c>
      <c r="BK615" s="162">
        <f>ROUND(I615*H615,2)</f>
        <v>0</v>
      </c>
      <c r="BL615" s="18" t="s">
        <v>158</v>
      </c>
      <c r="BM615" s="161" t="s">
        <v>758</v>
      </c>
    </row>
    <row r="616" spans="1:65" s="2" customFormat="1" ht="16.5" customHeight="1">
      <c r="A616" s="33"/>
      <c r="B616" s="149"/>
      <c r="C616" s="150" t="s">
        <v>759</v>
      </c>
      <c r="D616" s="150" t="s">
        <v>153</v>
      </c>
      <c r="E616" s="151" t="s">
        <v>760</v>
      </c>
      <c r="F616" s="152" t="s">
        <v>761</v>
      </c>
      <c r="G616" s="153" t="s">
        <v>192</v>
      </c>
      <c r="H616" s="154">
        <v>0.83299999999999996</v>
      </c>
      <c r="I616" s="155"/>
      <c r="J616" s="156">
        <f>ROUND(I616*H616,2)</f>
        <v>0</v>
      </c>
      <c r="K616" s="152" t="s">
        <v>157</v>
      </c>
      <c r="L616" s="34"/>
      <c r="M616" s="157" t="s">
        <v>1</v>
      </c>
      <c r="N616" s="158" t="s">
        <v>38</v>
      </c>
      <c r="O616" s="59"/>
      <c r="P616" s="159">
        <f>O616*H616</f>
        <v>0</v>
      </c>
      <c r="Q616" s="159">
        <v>0</v>
      </c>
      <c r="R616" s="159">
        <f>Q616*H616</f>
        <v>0</v>
      </c>
      <c r="S616" s="159">
        <v>2.4</v>
      </c>
      <c r="T616" s="160">
        <f>S616*H616</f>
        <v>1.9991999999999999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1" t="s">
        <v>158</v>
      </c>
      <c r="AT616" s="161" t="s">
        <v>153</v>
      </c>
      <c r="AU616" s="161" t="s">
        <v>82</v>
      </c>
      <c r="AY616" s="18" t="s">
        <v>150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8" t="s">
        <v>80</v>
      </c>
      <c r="BK616" s="162">
        <f>ROUND(I616*H616,2)</f>
        <v>0</v>
      </c>
      <c r="BL616" s="18" t="s">
        <v>158</v>
      </c>
      <c r="BM616" s="161" t="s">
        <v>762</v>
      </c>
    </row>
    <row r="617" spans="1:65" s="13" customFormat="1">
      <c r="B617" s="163"/>
      <c r="D617" s="164" t="s">
        <v>160</v>
      </c>
      <c r="E617" s="165" t="s">
        <v>1</v>
      </c>
      <c r="F617" s="166" t="s">
        <v>763</v>
      </c>
      <c r="H617" s="165" t="s">
        <v>1</v>
      </c>
      <c r="I617" s="167"/>
      <c r="L617" s="163"/>
      <c r="M617" s="168"/>
      <c r="N617" s="169"/>
      <c r="O617" s="169"/>
      <c r="P617" s="169"/>
      <c r="Q617" s="169"/>
      <c r="R617" s="169"/>
      <c r="S617" s="169"/>
      <c r="T617" s="170"/>
      <c r="AT617" s="165" t="s">
        <v>160</v>
      </c>
      <c r="AU617" s="165" t="s">
        <v>82</v>
      </c>
      <c r="AV617" s="13" t="s">
        <v>80</v>
      </c>
      <c r="AW617" s="13" t="s">
        <v>30</v>
      </c>
      <c r="AX617" s="13" t="s">
        <v>73</v>
      </c>
      <c r="AY617" s="165" t="s">
        <v>150</v>
      </c>
    </row>
    <row r="618" spans="1:65" s="13" customFormat="1">
      <c r="B618" s="163"/>
      <c r="D618" s="164" t="s">
        <v>160</v>
      </c>
      <c r="E618" s="165" t="s">
        <v>1</v>
      </c>
      <c r="F618" s="166" t="s">
        <v>764</v>
      </c>
      <c r="H618" s="165" t="s">
        <v>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160</v>
      </c>
      <c r="AU618" s="165" t="s">
        <v>82</v>
      </c>
      <c r="AV618" s="13" t="s">
        <v>80</v>
      </c>
      <c r="AW618" s="13" t="s">
        <v>30</v>
      </c>
      <c r="AX618" s="13" t="s">
        <v>73</v>
      </c>
      <c r="AY618" s="165" t="s">
        <v>150</v>
      </c>
    </row>
    <row r="619" spans="1:65" s="14" customFormat="1">
      <c r="B619" s="171"/>
      <c r="D619" s="164" t="s">
        <v>160</v>
      </c>
      <c r="E619" s="172" t="s">
        <v>1</v>
      </c>
      <c r="F619" s="173" t="s">
        <v>765</v>
      </c>
      <c r="H619" s="174">
        <v>0.83299999999999996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160</v>
      </c>
      <c r="AU619" s="172" t="s">
        <v>82</v>
      </c>
      <c r="AV619" s="14" t="s">
        <v>82</v>
      </c>
      <c r="AW619" s="14" t="s">
        <v>30</v>
      </c>
      <c r="AX619" s="14" t="s">
        <v>80</v>
      </c>
      <c r="AY619" s="172" t="s">
        <v>150</v>
      </c>
    </row>
    <row r="620" spans="1:65" s="2" customFormat="1" ht="21.75" customHeight="1">
      <c r="A620" s="33"/>
      <c r="B620" s="149"/>
      <c r="C620" s="150" t="s">
        <v>766</v>
      </c>
      <c r="D620" s="150" t="s">
        <v>153</v>
      </c>
      <c r="E620" s="151" t="s">
        <v>767</v>
      </c>
      <c r="F620" s="152" t="s">
        <v>768</v>
      </c>
      <c r="G620" s="153" t="s">
        <v>156</v>
      </c>
      <c r="H620" s="154">
        <v>21.17</v>
      </c>
      <c r="I620" s="155"/>
      <c r="J620" s="156">
        <f>ROUND(I620*H620,2)</f>
        <v>0</v>
      </c>
      <c r="K620" s="152" t="s">
        <v>157</v>
      </c>
      <c r="L620" s="34"/>
      <c r="M620" s="157" t="s">
        <v>1</v>
      </c>
      <c r="N620" s="158" t="s">
        <v>38</v>
      </c>
      <c r="O620" s="59"/>
      <c r="P620" s="159">
        <f>O620*H620</f>
        <v>0</v>
      </c>
      <c r="Q620" s="159">
        <v>0</v>
      </c>
      <c r="R620" s="159">
        <f>Q620*H620</f>
        <v>0</v>
      </c>
      <c r="S620" s="159">
        <v>0.29699999999999999</v>
      </c>
      <c r="T620" s="160">
        <f>S620*H620</f>
        <v>6.28749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61" t="s">
        <v>158</v>
      </c>
      <c r="AT620" s="161" t="s">
        <v>153</v>
      </c>
      <c r="AU620" s="161" t="s">
        <v>82</v>
      </c>
      <c r="AY620" s="18" t="s">
        <v>150</v>
      </c>
      <c r="BE620" s="162">
        <f>IF(N620="základní",J620,0)</f>
        <v>0</v>
      </c>
      <c r="BF620" s="162">
        <f>IF(N620="snížená",J620,0)</f>
        <v>0</v>
      </c>
      <c r="BG620" s="162">
        <f>IF(N620="zákl. přenesená",J620,0)</f>
        <v>0</v>
      </c>
      <c r="BH620" s="162">
        <f>IF(N620="sníž. přenesená",J620,0)</f>
        <v>0</v>
      </c>
      <c r="BI620" s="162">
        <f>IF(N620="nulová",J620,0)</f>
        <v>0</v>
      </c>
      <c r="BJ620" s="18" t="s">
        <v>80</v>
      </c>
      <c r="BK620" s="162">
        <f>ROUND(I620*H620,2)</f>
        <v>0</v>
      </c>
      <c r="BL620" s="18" t="s">
        <v>158</v>
      </c>
      <c r="BM620" s="161" t="s">
        <v>769</v>
      </c>
    </row>
    <row r="621" spans="1:65" s="13" customFormat="1">
      <c r="B621" s="163"/>
      <c r="D621" s="164" t="s">
        <v>160</v>
      </c>
      <c r="E621" s="165" t="s">
        <v>1</v>
      </c>
      <c r="F621" s="166" t="s">
        <v>763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160</v>
      </c>
      <c r="AU621" s="165" t="s">
        <v>82</v>
      </c>
      <c r="AV621" s="13" t="s">
        <v>80</v>
      </c>
      <c r="AW621" s="13" t="s">
        <v>30</v>
      </c>
      <c r="AX621" s="13" t="s">
        <v>73</v>
      </c>
      <c r="AY621" s="165" t="s">
        <v>150</v>
      </c>
    </row>
    <row r="622" spans="1:65" s="13" customFormat="1">
      <c r="B622" s="163"/>
      <c r="D622" s="164" t="s">
        <v>160</v>
      </c>
      <c r="E622" s="165" t="s">
        <v>1</v>
      </c>
      <c r="F622" s="166" t="s">
        <v>770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160</v>
      </c>
      <c r="AU622" s="165" t="s">
        <v>82</v>
      </c>
      <c r="AV622" s="13" t="s">
        <v>80</v>
      </c>
      <c r="AW622" s="13" t="s">
        <v>30</v>
      </c>
      <c r="AX622" s="13" t="s">
        <v>73</v>
      </c>
      <c r="AY622" s="165" t="s">
        <v>150</v>
      </c>
    </row>
    <row r="623" spans="1:65" s="14" customFormat="1" ht="20">
      <c r="B623" s="171"/>
      <c r="D623" s="164" t="s">
        <v>160</v>
      </c>
      <c r="E623" s="172" t="s">
        <v>1</v>
      </c>
      <c r="F623" s="173" t="s">
        <v>771</v>
      </c>
      <c r="H623" s="174">
        <v>21.17</v>
      </c>
      <c r="I623" s="175"/>
      <c r="L623" s="171"/>
      <c r="M623" s="176"/>
      <c r="N623" s="177"/>
      <c r="O623" s="177"/>
      <c r="P623" s="177"/>
      <c r="Q623" s="177"/>
      <c r="R623" s="177"/>
      <c r="S623" s="177"/>
      <c r="T623" s="178"/>
      <c r="AT623" s="172" t="s">
        <v>160</v>
      </c>
      <c r="AU623" s="172" t="s">
        <v>82</v>
      </c>
      <c r="AV623" s="14" t="s">
        <v>82</v>
      </c>
      <c r="AW623" s="14" t="s">
        <v>30</v>
      </c>
      <c r="AX623" s="14" t="s">
        <v>80</v>
      </c>
      <c r="AY623" s="172" t="s">
        <v>150</v>
      </c>
    </row>
    <row r="624" spans="1:65" s="2" customFormat="1" ht="24.15" customHeight="1">
      <c r="A624" s="33"/>
      <c r="B624" s="149"/>
      <c r="C624" s="150" t="s">
        <v>772</v>
      </c>
      <c r="D624" s="150" t="s">
        <v>153</v>
      </c>
      <c r="E624" s="151" t="s">
        <v>773</v>
      </c>
      <c r="F624" s="152" t="s">
        <v>774</v>
      </c>
      <c r="G624" s="153" t="s">
        <v>156</v>
      </c>
      <c r="H624" s="154">
        <v>4.9880000000000004</v>
      </c>
      <c r="I624" s="155"/>
      <c r="J624" s="156">
        <f>ROUND(I624*H624,2)</f>
        <v>0</v>
      </c>
      <c r="K624" s="152" t="s">
        <v>157</v>
      </c>
      <c r="L624" s="34"/>
      <c r="M624" s="157" t="s">
        <v>1</v>
      </c>
      <c r="N624" s="158" t="s">
        <v>38</v>
      </c>
      <c r="O624" s="59"/>
      <c r="P624" s="159">
        <f>O624*H624</f>
        <v>0</v>
      </c>
      <c r="Q624" s="159">
        <v>0</v>
      </c>
      <c r="R624" s="159">
        <f>Q624*H624</f>
        <v>0</v>
      </c>
      <c r="S624" s="159">
        <v>5.8999999999999997E-2</v>
      </c>
      <c r="T624" s="160">
        <f>S624*H624</f>
        <v>0.294292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1" t="s">
        <v>158</v>
      </c>
      <c r="AT624" s="161" t="s">
        <v>153</v>
      </c>
      <c r="AU624" s="161" t="s">
        <v>82</v>
      </c>
      <c r="AY624" s="18" t="s">
        <v>150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8" t="s">
        <v>80</v>
      </c>
      <c r="BK624" s="162">
        <f>ROUND(I624*H624,2)</f>
        <v>0</v>
      </c>
      <c r="BL624" s="18" t="s">
        <v>158</v>
      </c>
      <c r="BM624" s="161" t="s">
        <v>775</v>
      </c>
    </row>
    <row r="625" spans="1:65" s="13" customFormat="1">
      <c r="B625" s="163"/>
      <c r="D625" s="164" t="s">
        <v>160</v>
      </c>
      <c r="E625" s="165" t="s">
        <v>1</v>
      </c>
      <c r="F625" s="166" t="s">
        <v>776</v>
      </c>
      <c r="H625" s="165" t="s">
        <v>1</v>
      </c>
      <c r="I625" s="167"/>
      <c r="L625" s="163"/>
      <c r="M625" s="168"/>
      <c r="N625" s="169"/>
      <c r="O625" s="169"/>
      <c r="P625" s="169"/>
      <c r="Q625" s="169"/>
      <c r="R625" s="169"/>
      <c r="S625" s="169"/>
      <c r="T625" s="170"/>
      <c r="AT625" s="165" t="s">
        <v>160</v>
      </c>
      <c r="AU625" s="165" t="s">
        <v>82</v>
      </c>
      <c r="AV625" s="13" t="s">
        <v>80</v>
      </c>
      <c r="AW625" s="13" t="s">
        <v>30</v>
      </c>
      <c r="AX625" s="13" t="s">
        <v>73</v>
      </c>
      <c r="AY625" s="165" t="s">
        <v>150</v>
      </c>
    </row>
    <row r="626" spans="1:65" s="14" customFormat="1">
      <c r="B626" s="171"/>
      <c r="D626" s="164" t="s">
        <v>160</v>
      </c>
      <c r="E626" s="172" t="s">
        <v>1</v>
      </c>
      <c r="F626" s="173" t="s">
        <v>777</v>
      </c>
      <c r="H626" s="174">
        <v>4.9880000000000004</v>
      </c>
      <c r="I626" s="175"/>
      <c r="L626" s="171"/>
      <c r="M626" s="176"/>
      <c r="N626" s="177"/>
      <c r="O626" s="177"/>
      <c r="P626" s="177"/>
      <c r="Q626" s="177"/>
      <c r="R626" s="177"/>
      <c r="S626" s="177"/>
      <c r="T626" s="178"/>
      <c r="AT626" s="172" t="s">
        <v>160</v>
      </c>
      <c r="AU626" s="172" t="s">
        <v>82</v>
      </c>
      <c r="AV626" s="14" t="s">
        <v>82</v>
      </c>
      <c r="AW626" s="14" t="s">
        <v>30</v>
      </c>
      <c r="AX626" s="14" t="s">
        <v>80</v>
      </c>
      <c r="AY626" s="172" t="s">
        <v>150</v>
      </c>
    </row>
    <row r="627" spans="1:65" s="2" customFormat="1" ht="21.75" customHeight="1">
      <c r="A627" s="33"/>
      <c r="B627" s="149"/>
      <c r="C627" s="150" t="s">
        <v>778</v>
      </c>
      <c r="D627" s="150" t="s">
        <v>153</v>
      </c>
      <c r="E627" s="151" t="s">
        <v>779</v>
      </c>
      <c r="F627" s="152" t="s">
        <v>780</v>
      </c>
      <c r="G627" s="153" t="s">
        <v>297</v>
      </c>
      <c r="H627" s="154">
        <v>7.5</v>
      </c>
      <c r="I627" s="155"/>
      <c r="J627" s="156">
        <f>ROUND(I627*H627,2)</f>
        <v>0</v>
      </c>
      <c r="K627" s="152" t="s">
        <v>157</v>
      </c>
      <c r="L627" s="34"/>
      <c r="M627" s="157" t="s">
        <v>1</v>
      </c>
      <c r="N627" s="158" t="s">
        <v>38</v>
      </c>
      <c r="O627" s="59"/>
      <c r="P627" s="159">
        <f>O627*H627</f>
        <v>0</v>
      </c>
      <c r="Q627" s="159">
        <v>0</v>
      </c>
      <c r="R627" s="159">
        <f>Q627*H627</f>
        <v>0</v>
      </c>
      <c r="S627" s="159">
        <v>5.0000000000000001E-3</v>
      </c>
      <c r="T627" s="160">
        <f>S627*H627</f>
        <v>3.7499999999999999E-2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1" t="s">
        <v>158</v>
      </c>
      <c r="AT627" s="161" t="s">
        <v>153</v>
      </c>
      <c r="AU627" s="161" t="s">
        <v>82</v>
      </c>
      <c r="AY627" s="18" t="s">
        <v>150</v>
      </c>
      <c r="BE627" s="162">
        <f>IF(N627="základní",J627,0)</f>
        <v>0</v>
      </c>
      <c r="BF627" s="162">
        <f>IF(N627="snížená",J627,0)</f>
        <v>0</v>
      </c>
      <c r="BG627" s="162">
        <f>IF(N627="zákl. přenesená",J627,0)</f>
        <v>0</v>
      </c>
      <c r="BH627" s="162">
        <f>IF(N627="sníž. přenesená",J627,0)</f>
        <v>0</v>
      </c>
      <c r="BI627" s="162">
        <f>IF(N627="nulová",J627,0)</f>
        <v>0</v>
      </c>
      <c r="BJ627" s="18" t="s">
        <v>80</v>
      </c>
      <c r="BK627" s="162">
        <f>ROUND(I627*H627,2)</f>
        <v>0</v>
      </c>
      <c r="BL627" s="18" t="s">
        <v>158</v>
      </c>
      <c r="BM627" s="161" t="s">
        <v>781</v>
      </c>
    </row>
    <row r="628" spans="1:65" s="13" customFormat="1">
      <c r="B628" s="163"/>
      <c r="D628" s="164" t="s">
        <v>160</v>
      </c>
      <c r="E628" s="165" t="s">
        <v>1</v>
      </c>
      <c r="F628" s="166" t="s">
        <v>782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160</v>
      </c>
      <c r="AU628" s="165" t="s">
        <v>82</v>
      </c>
      <c r="AV628" s="13" t="s">
        <v>80</v>
      </c>
      <c r="AW628" s="13" t="s">
        <v>30</v>
      </c>
      <c r="AX628" s="13" t="s">
        <v>73</v>
      </c>
      <c r="AY628" s="165" t="s">
        <v>150</v>
      </c>
    </row>
    <row r="629" spans="1:65" s="13" customFormat="1">
      <c r="B629" s="163"/>
      <c r="D629" s="164" t="s">
        <v>160</v>
      </c>
      <c r="E629" s="165" t="s">
        <v>1</v>
      </c>
      <c r="F629" s="166" t="s">
        <v>783</v>
      </c>
      <c r="H629" s="165" t="s">
        <v>1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160</v>
      </c>
      <c r="AU629" s="165" t="s">
        <v>82</v>
      </c>
      <c r="AV629" s="13" t="s">
        <v>80</v>
      </c>
      <c r="AW629" s="13" t="s">
        <v>30</v>
      </c>
      <c r="AX629" s="13" t="s">
        <v>73</v>
      </c>
      <c r="AY629" s="165" t="s">
        <v>150</v>
      </c>
    </row>
    <row r="630" spans="1:65" s="14" customFormat="1">
      <c r="B630" s="171"/>
      <c r="D630" s="164" t="s">
        <v>160</v>
      </c>
      <c r="E630" s="172" t="s">
        <v>1</v>
      </c>
      <c r="F630" s="173" t="s">
        <v>784</v>
      </c>
      <c r="H630" s="174">
        <v>7.5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160</v>
      </c>
      <c r="AU630" s="172" t="s">
        <v>82</v>
      </c>
      <c r="AV630" s="14" t="s">
        <v>82</v>
      </c>
      <c r="AW630" s="14" t="s">
        <v>30</v>
      </c>
      <c r="AX630" s="14" t="s">
        <v>80</v>
      </c>
      <c r="AY630" s="172" t="s">
        <v>150</v>
      </c>
    </row>
    <row r="631" spans="1:65" s="2" customFormat="1" ht="16.5" customHeight="1">
      <c r="A631" s="33"/>
      <c r="B631" s="149"/>
      <c r="C631" s="150" t="s">
        <v>785</v>
      </c>
      <c r="D631" s="150" t="s">
        <v>153</v>
      </c>
      <c r="E631" s="151" t="s">
        <v>786</v>
      </c>
      <c r="F631" s="152" t="s">
        <v>787</v>
      </c>
      <c r="G631" s="153" t="s">
        <v>297</v>
      </c>
      <c r="H631" s="154">
        <v>36.295000000000002</v>
      </c>
      <c r="I631" s="155"/>
      <c r="J631" s="156">
        <f>ROUND(I631*H631,2)</f>
        <v>0</v>
      </c>
      <c r="K631" s="152" t="s">
        <v>157</v>
      </c>
      <c r="L631" s="34"/>
      <c r="M631" s="157" t="s">
        <v>1</v>
      </c>
      <c r="N631" s="158" t="s">
        <v>38</v>
      </c>
      <c r="O631" s="59"/>
      <c r="P631" s="159">
        <f>O631*H631</f>
        <v>0</v>
      </c>
      <c r="Q631" s="159">
        <v>0</v>
      </c>
      <c r="R631" s="159">
        <f>Q631*H631</f>
        <v>0</v>
      </c>
      <c r="S631" s="159">
        <v>8.9999999999999993E-3</v>
      </c>
      <c r="T631" s="160">
        <f>S631*H631</f>
        <v>0.32665499999999997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1" t="s">
        <v>158</v>
      </c>
      <c r="AT631" s="161" t="s">
        <v>153</v>
      </c>
      <c r="AU631" s="161" t="s">
        <v>82</v>
      </c>
      <c r="AY631" s="18" t="s">
        <v>150</v>
      </c>
      <c r="BE631" s="162">
        <f>IF(N631="základní",J631,0)</f>
        <v>0</v>
      </c>
      <c r="BF631" s="162">
        <f>IF(N631="snížená",J631,0)</f>
        <v>0</v>
      </c>
      <c r="BG631" s="162">
        <f>IF(N631="zákl. přenesená",J631,0)</f>
        <v>0</v>
      </c>
      <c r="BH631" s="162">
        <f>IF(N631="sníž. přenesená",J631,0)</f>
        <v>0</v>
      </c>
      <c r="BI631" s="162">
        <f>IF(N631="nulová",J631,0)</f>
        <v>0</v>
      </c>
      <c r="BJ631" s="18" t="s">
        <v>80</v>
      </c>
      <c r="BK631" s="162">
        <f>ROUND(I631*H631,2)</f>
        <v>0</v>
      </c>
      <c r="BL631" s="18" t="s">
        <v>158</v>
      </c>
      <c r="BM631" s="161" t="s">
        <v>788</v>
      </c>
    </row>
    <row r="632" spans="1:65" s="13" customFormat="1">
      <c r="B632" s="163"/>
      <c r="D632" s="164" t="s">
        <v>160</v>
      </c>
      <c r="E632" s="165" t="s">
        <v>1</v>
      </c>
      <c r="F632" s="166" t="s">
        <v>789</v>
      </c>
      <c r="H632" s="165" t="s">
        <v>1</v>
      </c>
      <c r="I632" s="167"/>
      <c r="L632" s="163"/>
      <c r="M632" s="168"/>
      <c r="N632" s="169"/>
      <c r="O632" s="169"/>
      <c r="P632" s="169"/>
      <c r="Q632" s="169"/>
      <c r="R632" s="169"/>
      <c r="S632" s="169"/>
      <c r="T632" s="170"/>
      <c r="AT632" s="165" t="s">
        <v>160</v>
      </c>
      <c r="AU632" s="165" t="s">
        <v>82</v>
      </c>
      <c r="AV632" s="13" t="s">
        <v>80</v>
      </c>
      <c r="AW632" s="13" t="s">
        <v>30</v>
      </c>
      <c r="AX632" s="13" t="s">
        <v>73</v>
      </c>
      <c r="AY632" s="165" t="s">
        <v>150</v>
      </c>
    </row>
    <row r="633" spans="1:65" s="13" customFormat="1">
      <c r="B633" s="163"/>
      <c r="D633" s="164" t="s">
        <v>160</v>
      </c>
      <c r="E633" s="165" t="s">
        <v>1</v>
      </c>
      <c r="F633" s="166" t="s">
        <v>790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160</v>
      </c>
      <c r="AU633" s="165" t="s">
        <v>82</v>
      </c>
      <c r="AV633" s="13" t="s">
        <v>80</v>
      </c>
      <c r="AW633" s="13" t="s">
        <v>30</v>
      </c>
      <c r="AX633" s="13" t="s">
        <v>73</v>
      </c>
      <c r="AY633" s="165" t="s">
        <v>150</v>
      </c>
    </row>
    <row r="634" spans="1:65" s="14" customFormat="1">
      <c r="B634" s="171"/>
      <c r="D634" s="164" t="s">
        <v>160</v>
      </c>
      <c r="E634" s="172" t="s">
        <v>1</v>
      </c>
      <c r="F634" s="173" t="s">
        <v>791</v>
      </c>
      <c r="H634" s="174">
        <v>2.7450000000000001</v>
      </c>
      <c r="I634" s="175"/>
      <c r="L634" s="171"/>
      <c r="M634" s="176"/>
      <c r="N634" s="177"/>
      <c r="O634" s="177"/>
      <c r="P634" s="177"/>
      <c r="Q634" s="177"/>
      <c r="R634" s="177"/>
      <c r="S634" s="177"/>
      <c r="T634" s="178"/>
      <c r="AT634" s="172" t="s">
        <v>160</v>
      </c>
      <c r="AU634" s="172" t="s">
        <v>82</v>
      </c>
      <c r="AV634" s="14" t="s">
        <v>82</v>
      </c>
      <c r="AW634" s="14" t="s">
        <v>30</v>
      </c>
      <c r="AX634" s="14" t="s">
        <v>73</v>
      </c>
      <c r="AY634" s="172" t="s">
        <v>150</v>
      </c>
    </row>
    <row r="635" spans="1:65" s="13" customFormat="1">
      <c r="B635" s="163"/>
      <c r="D635" s="164" t="s">
        <v>160</v>
      </c>
      <c r="E635" s="165" t="s">
        <v>1</v>
      </c>
      <c r="F635" s="166" t="s">
        <v>792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160</v>
      </c>
      <c r="AU635" s="165" t="s">
        <v>82</v>
      </c>
      <c r="AV635" s="13" t="s">
        <v>80</v>
      </c>
      <c r="AW635" s="13" t="s">
        <v>30</v>
      </c>
      <c r="AX635" s="13" t="s">
        <v>73</v>
      </c>
      <c r="AY635" s="165" t="s">
        <v>150</v>
      </c>
    </row>
    <row r="636" spans="1:65" s="14" customFormat="1">
      <c r="B636" s="171"/>
      <c r="D636" s="164" t="s">
        <v>160</v>
      </c>
      <c r="E636" s="172" t="s">
        <v>1</v>
      </c>
      <c r="F636" s="173" t="s">
        <v>793</v>
      </c>
      <c r="H636" s="174">
        <v>4.4050000000000002</v>
      </c>
      <c r="I636" s="175"/>
      <c r="L636" s="171"/>
      <c r="M636" s="176"/>
      <c r="N636" s="177"/>
      <c r="O636" s="177"/>
      <c r="P636" s="177"/>
      <c r="Q636" s="177"/>
      <c r="R636" s="177"/>
      <c r="S636" s="177"/>
      <c r="T636" s="178"/>
      <c r="AT636" s="172" t="s">
        <v>160</v>
      </c>
      <c r="AU636" s="172" t="s">
        <v>82</v>
      </c>
      <c r="AV636" s="14" t="s">
        <v>82</v>
      </c>
      <c r="AW636" s="14" t="s">
        <v>30</v>
      </c>
      <c r="AX636" s="14" t="s">
        <v>73</v>
      </c>
      <c r="AY636" s="172" t="s">
        <v>150</v>
      </c>
    </row>
    <row r="637" spans="1:65" s="13" customFormat="1">
      <c r="B637" s="163"/>
      <c r="D637" s="164" t="s">
        <v>160</v>
      </c>
      <c r="E637" s="165" t="s">
        <v>1</v>
      </c>
      <c r="F637" s="166" t="s">
        <v>672</v>
      </c>
      <c r="H637" s="165" t="s">
        <v>1</v>
      </c>
      <c r="I637" s="167"/>
      <c r="L637" s="163"/>
      <c r="M637" s="168"/>
      <c r="N637" s="169"/>
      <c r="O637" s="169"/>
      <c r="P637" s="169"/>
      <c r="Q637" s="169"/>
      <c r="R637" s="169"/>
      <c r="S637" s="169"/>
      <c r="T637" s="170"/>
      <c r="AT637" s="165" t="s">
        <v>160</v>
      </c>
      <c r="AU637" s="165" t="s">
        <v>82</v>
      </c>
      <c r="AV637" s="13" t="s">
        <v>80</v>
      </c>
      <c r="AW637" s="13" t="s">
        <v>30</v>
      </c>
      <c r="AX637" s="13" t="s">
        <v>73</v>
      </c>
      <c r="AY637" s="165" t="s">
        <v>150</v>
      </c>
    </row>
    <row r="638" spans="1:65" s="14" customFormat="1">
      <c r="B638" s="171"/>
      <c r="D638" s="164" t="s">
        <v>160</v>
      </c>
      <c r="E638" s="172" t="s">
        <v>1</v>
      </c>
      <c r="F638" s="173" t="s">
        <v>794</v>
      </c>
      <c r="H638" s="174">
        <v>2.96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2" t="s">
        <v>160</v>
      </c>
      <c r="AU638" s="172" t="s">
        <v>82</v>
      </c>
      <c r="AV638" s="14" t="s">
        <v>82</v>
      </c>
      <c r="AW638" s="14" t="s">
        <v>30</v>
      </c>
      <c r="AX638" s="14" t="s">
        <v>73</v>
      </c>
      <c r="AY638" s="172" t="s">
        <v>150</v>
      </c>
    </row>
    <row r="639" spans="1:65" s="13" customFormat="1">
      <c r="B639" s="163"/>
      <c r="D639" s="164" t="s">
        <v>160</v>
      </c>
      <c r="E639" s="165" t="s">
        <v>1</v>
      </c>
      <c r="F639" s="166" t="s">
        <v>795</v>
      </c>
      <c r="H639" s="165" t="s">
        <v>1</v>
      </c>
      <c r="I639" s="167"/>
      <c r="L639" s="163"/>
      <c r="M639" s="168"/>
      <c r="N639" s="169"/>
      <c r="O639" s="169"/>
      <c r="P639" s="169"/>
      <c r="Q639" s="169"/>
      <c r="R639" s="169"/>
      <c r="S639" s="169"/>
      <c r="T639" s="170"/>
      <c r="AT639" s="165" t="s">
        <v>160</v>
      </c>
      <c r="AU639" s="165" t="s">
        <v>82</v>
      </c>
      <c r="AV639" s="13" t="s">
        <v>80</v>
      </c>
      <c r="AW639" s="13" t="s">
        <v>30</v>
      </c>
      <c r="AX639" s="13" t="s">
        <v>73</v>
      </c>
      <c r="AY639" s="165" t="s">
        <v>150</v>
      </c>
    </row>
    <row r="640" spans="1:65" s="14" customFormat="1">
      <c r="B640" s="171"/>
      <c r="D640" s="164" t="s">
        <v>160</v>
      </c>
      <c r="E640" s="172" t="s">
        <v>1</v>
      </c>
      <c r="F640" s="173" t="s">
        <v>796</v>
      </c>
      <c r="H640" s="174">
        <v>3.68</v>
      </c>
      <c r="I640" s="175"/>
      <c r="L640" s="171"/>
      <c r="M640" s="176"/>
      <c r="N640" s="177"/>
      <c r="O640" s="177"/>
      <c r="P640" s="177"/>
      <c r="Q640" s="177"/>
      <c r="R640" s="177"/>
      <c r="S640" s="177"/>
      <c r="T640" s="178"/>
      <c r="AT640" s="172" t="s">
        <v>160</v>
      </c>
      <c r="AU640" s="172" t="s">
        <v>82</v>
      </c>
      <c r="AV640" s="14" t="s">
        <v>82</v>
      </c>
      <c r="AW640" s="14" t="s">
        <v>30</v>
      </c>
      <c r="AX640" s="14" t="s">
        <v>73</v>
      </c>
      <c r="AY640" s="172" t="s">
        <v>150</v>
      </c>
    </row>
    <row r="641" spans="1:65" s="13" customFormat="1">
      <c r="B641" s="163"/>
      <c r="D641" s="164" t="s">
        <v>160</v>
      </c>
      <c r="E641" s="165" t="s">
        <v>1</v>
      </c>
      <c r="F641" s="166" t="s">
        <v>657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160</v>
      </c>
      <c r="AU641" s="165" t="s">
        <v>82</v>
      </c>
      <c r="AV641" s="13" t="s">
        <v>80</v>
      </c>
      <c r="AW641" s="13" t="s">
        <v>30</v>
      </c>
      <c r="AX641" s="13" t="s">
        <v>73</v>
      </c>
      <c r="AY641" s="165" t="s">
        <v>150</v>
      </c>
    </row>
    <row r="642" spans="1:65" s="14" customFormat="1">
      <c r="B642" s="171"/>
      <c r="D642" s="164" t="s">
        <v>160</v>
      </c>
      <c r="E642" s="172" t="s">
        <v>1</v>
      </c>
      <c r="F642" s="173" t="s">
        <v>797</v>
      </c>
      <c r="H642" s="174">
        <v>8.3699999999999992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160</v>
      </c>
      <c r="AU642" s="172" t="s">
        <v>82</v>
      </c>
      <c r="AV642" s="14" t="s">
        <v>82</v>
      </c>
      <c r="AW642" s="14" t="s">
        <v>30</v>
      </c>
      <c r="AX642" s="14" t="s">
        <v>73</v>
      </c>
      <c r="AY642" s="172" t="s">
        <v>150</v>
      </c>
    </row>
    <row r="643" spans="1:65" s="13" customFormat="1">
      <c r="B643" s="163"/>
      <c r="D643" s="164" t="s">
        <v>160</v>
      </c>
      <c r="E643" s="165" t="s">
        <v>1</v>
      </c>
      <c r="F643" s="166" t="s">
        <v>659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160</v>
      </c>
      <c r="AU643" s="165" t="s">
        <v>82</v>
      </c>
      <c r="AV643" s="13" t="s">
        <v>80</v>
      </c>
      <c r="AW643" s="13" t="s">
        <v>30</v>
      </c>
      <c r="AX643" s="13" t="s">
        <v>73</v>
      </c>
      <c r="AY643" s="165" t="s">
        <v>150</v>
      </c>
    </row>
    <row r="644" spans="1:65" s="14" customFormat="1">
      <c r="B644" s="171"/>
      <c r="D644" s="164" t="s">
        <v>160</v>
      </c>
      <c r="E644" s="172" t="s">
        <v>1</v>
      </c>
      <c r="F644" s="173" t="s">
        <v>798</v>
      </c>
      <c r="H644" s="174">
        <v>14.135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160</v>
      </c>
      <c r="AU644" s="172" t="s">
        <v>82</v>
      </c>
      <c r="AV644" s="14" t="s">
        <v>82</v>
      </c>
      <c r="AW644" s="14" t="s">
        <v>30</v>
      </c>
      <c r="AX644" s="14" t="s">
        <v>73</v>
      </c>
      <c r="AY644" s="172" t="s">
        <v>150</v>
      </c>
    </row>
    <row r="645" spans="1:65" s="16" customFormat="1">
      <c r="B645" s="187"/>
      <c r="D645" s="164" t="s">
        <v>160</v>
      </c>
      <c r="E645" s="188" t="s">
        <v>1</v>
      </c>
      <c r="F645" s="189" t="s">
        <v>211</v>
      </c>
      <c r="H645" s="190">
        <v>36.294999999999995</v>
      </c>
      <c r="I645" s="191"/>
      <c r="L645" s="187"/>
      <c r="M645" s="192"/>
      <c r="N645" s="193"/>
      <c r="O645" s="193"/>
      <c r="P645" s="193"/>
      <c r="Q645" s="193"/>
      <c r="R645" s="193"/>
      <c r="S645" s="193"/>
      <c r="T645" s="194"/>
      <c r="AT645" s="188" t="s">
        <v>160</v>
      </c>
      <c r="AU645" s="188" t="s">
        <v>82</v>
      </c>
      <c r="AV645" s="16" t="s">
        <v>158</v>
      </c>
      <c r="AW645" s="16" t="s">
        <v>30</v>
      </c>
      <c r="AX645" s="16" t="s">
        <v>80</v>
      </c>
      <c r="AY645" s="188" t="s">
        <v>150</v>
      </c>
    </row>
    <row r="646" spans="1:65" s="2" customFormat="1" ht="37.75" customHeight="1">
      <c r="A646" s="33"/>
      <c r="B646" s="149"/>
      <c r="C646" s="150" t="s">
        <v>799</v>
      </c>
      <c r="D646" s="150" t="s">
        <v>153</v>
      </c>
      <c r="E646" s="151" t="s">
        <v>800</v>
      </c>
      <c r="F646" s="152" t="s">
        <v>801</v>
      </c>
      <c r="G646" s="153" t="s">
        <v>156</v>
      </c>
      <c r="H646" s="154">
        <v>38.125</v>
      </c>
      <c r="I646" s="155"/>
      <c r="J646" s="156">
        <f>ROUND(I646*H646,2)</f>
        <v>0</v>
      </c>
      <c r="K646" s="152" t="s">
        <v>157</v>
      </c>
      <c r="L646" s="34"/>
      <c r="M646" s="157" t="s">
        <v>1</v>
      </c>
      <c r="N646" s="158" t="s">
        <v>38</v>
      </c>
      <c r="O646" s="59"/>
      <c r="P646" s="159">
        <f>O646*H646</f>
        <v>0</v>
      </c>
      <c r="Q646" s="159">
        <v>0</v>
      </c>
      <c r="R646" s="159">
        <f>Q646*H646</f>
        <v>0</v>
      </c>
      <c r="S646" s="159">
        <v>4.5999999999999999E-2</v>
      </c>
      <c r="T646" s="160">
        <f>S646*H646</f>
        <v>1.7537499999999999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61" t="s">
        <v>158</v>
      </c>
      <c r="AT646" s="161" t="s">
        <v>153</v>
      </c>
      <c r="AU646" s="161" t="s">
        <v>82</v>
      </c>
      <c r="AY646" s="18" t="s">
        <v>150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8" t="s">
        <v>80</v>
      </c>
      <c r="BK646" s="162">
        <f>ROUND(I646*H646,2)</f>
        <v>0</v>
      </c>
      <c r="BL646" s="18" t="s">
        <v>158</v>
      </c>
      <c r="BM646" s="161" t="s">
        <v>802</v>
      </c>
    </row>
    <row r="647" spans="1:65" s="13" customFormat="1">
      <c r="B647" s="163"/>
      <c r="D647" s="164" t="s">
        <v>160</v>
      </c>
      <c r="E647" s="165" t="s">
        <v>1</v>
      </c>
      <c r="F647" s="166" t="s">
        <v>803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160</v>
      </c>
      <c r="AU647" s="165" t="s">
        <v>82</v>
      </c>
      <c r="AV647" s="13" t="s">
        <v>80</v>
      </c>
      <c r="AW647" s="13" t="s">
        <v>30</v>
      </c>
      <c r="AX647" s="13" t="s">
        <v>73</v>
      </c>
      <c r="AY647" s="165" t="s">
        <v>150</v>
      </c>
    </row>
    <row r="648" spans="1:65" s="13" customFormat="1">
      <c r="B648" s="163"/>
      <c r="D648" s="164" t="s">
        <v>160</v>
      </c>
      <c r="E648" s="165" t="s">
        <v>1</v>
      </c>
      <c r="F648" s="166" t="s">
        <v>651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160</v>
      </c>
      <c r="AU648" s="165" t="s">
        <v>82</v>
      </c>
      <c r="AV648" s="13" t="s">
        <v>80</v>
      </c>
      <c r="AW648" s="13" t="s">
        <v>30</v>
      </c>
      <c r="AX648" s="13" t="s">
        <v>73</v>
      </c>
      <c r="AY648" s="165" t="s">
        <v>150</v>
      </c>
    </row>
    <row r="649" spans="1:65" s="14" customFormat="1">
      <c r="B649" s="171"/>
      <c r="D649" s="164" t="s">
        <v>160</v>
      </c>
      <c r="E649" s="172" t="s">
        <v>1</v>
      </c>
      <c r="F649" s="173" t="s">
        <v>652</v>
      </c>
      <c r="H649" s="174">
        <v>9.1180000000000003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160</v>
      </c>
      <c r="AU649" s="172" t="s">
        <v>82</v>
      </c>
      <c r="AV649" s="14" t="s">
        <v>82</v>
      </c>
      <c r="AW649" s="14" t="s">
        <v>30</v>
      </c>
      <c r="AX649" s="14" t="s">
        <v>73</v>
      </c>
      <c r="AY649" s="172" t="s">
        <v>150</v>
      </c>
    </row>
    <row r="650" spans="1:65" s="13" customFormat="1">
      <c r="B650" s="163"/>
      <c r="D650" s="164" t="s">
        <v>160</v>
      </c>
      <c r="E650" s="165" t="s">
        <v>1</v>
      </c>
      <c r="F650" s="166" t="s">
        <v>653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160</v>
      </c>
      <c r="AU650" s="165" t="s">
        <v>82</v>
      </c>
      <c r="AV650" s="13" t="s">
        <v>80</v>
      </c>
      <c r="AW650" s="13" t="s">
        <v>30</v>
      </c>
      <c r="AX650" s="13" t="s">
        <v>73</v>
      </c>
      <c r="AY650" s="165" t="s">
        <v>150</v>
      </c>
    </row>
    <row r="651" spans="1:65" s="14" customFormat="1">
      <c r="B651" s="171"/>
      <c r="D651" s="164" t="s">
        <v>160</v>
      </c>
      <c r="E651" s="172" t="s">
        <v>1</v>
      </c>
      <c r="F651" s="173" t="s">
        <v>654</v>
      </c>
      <c r="H651" s="174">
        <v>1.653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160</v>
      </c>
      <c r="AU651" s="172" t="s">
        <v>82</v>
      </c>
      <c r="AV651" s="14" t="s">
        <v>82</v>
      </c>
      <c r="AW651" s="14" t="s">
        <v>30</v>
      </c>
      <c r="AX651" s="14" t="s">
        <v>73</v>
      </c>
      <c r="AY651" s="172" t="s">
        <v>150</v>
      </c>
    </row>
    <row r="652" spans="1:65" s="13" customFormat="1">
      <c r="B652" s="163"/>
      <c r="D652" s="164" t="s">
        <v>160</v>
      </c>
      <c r="E652" s="165" t="s">
        <v>1</v>
      </c>
      <c r="F652" s="166" t="s">
        <v>655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160</v>
      </c>
      <c r="AU652" s="165" t="s">
        <v>82</v>
      </c>
      <c r="AV652" s="13" t="s">
        <v>80</v>
      </c>
      <c r="AW652" s="13" t="s">
        <v>30</v>
      </c>
      <c r="AX652" s="13" t="s">
        <v>73</v>
      </c>
      <c r="AY652" s="165" t="s">
        <v>150</v>
      </c>
    </row>
    <row r="653" spans="1:65" s="14" customFormat="1">
      <c r="B653" s="171"/>
      <c r="D653" s="164" t="s">
        <v>160</v>
      </c>
      <c r="E653" s="172" t="s">
        <v>1</v>
      </c>
      <c r="F653" s="173" t="s">
        <v>656</v>
      </c>
      <c r="H653" s="174">
        <v>0.67500000000000004</v>
      </c>
      <c r="I653" s="175"/>
      <c r="L653" s="171"/>
      <c r="M653" s="176"/>
      <c r="N653" s="177"/>
      <c r="O653" s="177"/>
      <c r="P653" s="177"/>
      <c r="Q653" s="177"/>
      <c r="R653" s="177"/>
      <c r="S653" s="177"/>
      <c r="T653" s="178"/>
      <c r="AT653" s="172" t="s">
        <v>160</v>
      </c>
      <c r="AU653" s="172" t="s">
        <v>82</v>
      </c>
      <c r="AV653" s="14" t="s">
        <v>82</v>
      </c>
      <c r="AW653" s="14" t="s">
        <v>30</v>
      </c>
      <c r="AX653" s="14" t="s">
        <v>73</v>
      </c>
      <c r="AY653" s="172" t="s">
        <v>150</v>
      </c>
    </row>
    <row r="654" spans="1:65" s="13" customFormat="1">
      <c r="B654" s="163"/>
      <c r="D654" s="164" t="s">
        <v>160</v>
      </c>
      <c r="E654" s="165" t="s">
        <v>1</v>
      </c>
      <c r="F654" s="166" t="s">
        <v>657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160</v>
      </c>
      <c r="AU654" s="165" t="s">
        <v>82</v>
      </c>
      <c r="AV654" s="13" t="s">
        <v>80</v>
      </c>
      <c r="AW654" s="13" t="s">
        <v>30</v>
      </c>
      <c r="AX654" s="13" t="s">
        <v>73</v>
      </c>
      <c r="AY654" s="165" t="s">
        <v>150</v>
      </c>
    </row>
    <row r="655" spans="1:65" s="14" customFormat="1">
      <c r="B655" s="171"/>
      <c r="D655" s="164" t="s">
        <v>160</v>
      </c>
      <c r="E655" s="172" t="s">
        <v>1</v>
      </c>
      <c r="F655" s="173" t="s">
        <v>658</v>
      </c>
      <c r="H655" s="174">
        <v>4.1849999999999996</v>
      </c>
      <c r="I655" s="175"/>
      <c r="L655" s="171"/>
      <c r="M655" s="176"/>
      <c r="N655" s="177"/>
      <c r="O655" s="177"/>
      <c r="P655" s="177"/>
      <c r="Q655" s="177"/>
      <c r="R655" s="177"/>
      <c r="S655" s="177"/>
      <c r="T655" s="178"/>
      <c r="AT655" s="172" t="s">
        <v>160</v>
      </c>
      <c r="AU655" s="172" t="s">
        <v>82</v>
      </c>
      <c r="AV655" s="14" t="s">
        <v>82</v>
      </c>
      <c r="AW655" s="14" t="s">
        <v>30</v>
      </c>
      <c r="AX655" s="14" t="s">
        <v>73</v>
      </c>
      <c r="AY655" s="172" t="s">
        <v>150</v>
      </c>
    </row>
    <row r="656" spans="1:65" s="13" customFormat="1">
      <c r="B656" s="163"/>
      <c r="D656" s="164" t="s">
        <v>160</v>
      </c>
      <c r="E656" s="165" t="s">
        <v>1</v>
      </c>
      <c r="F656" s="166" t="s">
        <v>659</v>
      </c>
      <c r="H656" s="165" t="s">
        <v>1</v>
      </c>
      <c r="I656" s="167"/>
      <c r="L656" s="163"/>
      <c r="M656" s="168"/>
      <c r="N656" s="169"/>
      <c r="O656" s="169"/>
      <c r="P656" s="169"/>
      <c r="Q656" s="169"/>
      <c r="R656" s="169"/>
      <c r="S656" s="169"/>
      <c r="T656" s="170"/>
      <c r="AT656" s="165" t="s">
        <v>160</v>
      </c>
      <c r="AU656" s="165" t="s">
        <v>82</v>
      </c>
      <c r="AV656" s="13" t="s">
        <v>80</v>
      </c>
      <c r="AW656" s="13" t="s">
        <v>30</v>
      </c>
      <c r="AX656" s="13" t="s">
        <v>73</v>
      </c>
      <c r="AY656" s="165" t="s">
        <v>150</v>
      </c>
    </row>
    <row r="657" spans="1:65" s="14" customFormat="1" ht="20">
      <c r="B657" s="171"/>
      <c r="D657" s="164" t="s">
        <v>160</v>
      </c>
      <c r="E657" s="172" t="s">
        <v>1</v>
      </c>
      <c r="F657" s="173" t="s">
        <v>804</v>
      </c>
      <c r="H657" s="174">
        <v>7.0430000000000001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160</v>
      </c>
      <c r="AU657" s="172" t="s">
        <v>82</v>
      </c>
      <c r="AV657" s="14" t="s">
        <v>82</v>
      </c>
      <c r="AW657" s="14" t="s">
        <v>30</v>
      </c>
      <c r="AX657" s="14" t="s">
        <v>73</v>
      </c>
      <c r="AY657" s="172" t="s">
        <v>150</v>
      </c>
    </row>
    <row r="658" spans="1:65" s="13" customFormat="1">
      <c r="B658" s="163"/>
      <c r="D658" s="164" t="s">
        <v>160</v>
      </c>
      <c r="E658" s="165" t="s">
        <v>1</v>
      </c>
      <c r="F658" s="166" t="s">
        <v>661</v>
      </c>
      <c r="H658" s="165" t="s">
        <v>1</v>
      </c>
      <c r="I658" s="167"/>
      <c r="L658" s="163"/>
      <c r="M658" s="168"/>
      <c r="N658" s="169"/>
      <c r="O658" s="169"/>
      <c r="P658" s="169"/>
      <c r="Q658" s="169"/>
      <c r="R658" s="169"/>
      <c r="S658" s="169"/>
      <c r="T658" s="170"/>
      <c r="AT658" s="165" t="s">
        <v>160</v>
      </c>
      <c r="AU658" s="165" t="s">
        <v>82</v>
      </c>
      <c r="AV658" s="13" t="s">
        <v>80</v>
      </c>
      <c r="AW658" s="13" t="s">
        <v>30</v>
      </c>
      <c r="AX658" s="13" t="s">
        <v>73</v>
      </c>
      <c r="AY658" s="165" t="s">
        <v>150</v>
      </c>
    </row>
    <row r="659" spans="1:65" s="14" customFormat="1">
      <c r="B659" s="171"/>
      <c r="D659" s="164" t="s">
        <v>160</v>
      </c>
      <c r="E659" s="172" t="s">
        <v>1</v>
      </c>
      <c r="F659" s="173" t="s">
        <v>805</v>
      </c>
      <c r="H659" s="174">
        <v>14.433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2" t="s">
        <v>160</v>
      </c>
      <c r="AU659" s="172" t="s">
        <v>82</v>
      </c>
      <c r="AV659" s="14" t="s">
        <v>82</v>
      </c>
      <c r="AW659" s="14" t="s">
        <v>30</v>
      </c>
      <c r="AX659" s="14" t="s">
        <v>73</v>
      </c>
      <c r="AY659" s="172" t="s">
        <v>150</v>
      </c>
    </row>
    <row r="660" spans="1:65" s="13" customFormat="1">
      <c r="B660" s="163"/>
      <c r="D660" s="164" t="s">
        <v>160</v>
      </c>
      <c r="E660" s="165" t="s">
        <v>1</v>
      </c>
      <c r="F660" s="166" t="s">
        <v>683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160</v>
      </c>
      <c r="AU660" s="165" t="s">
        <v>82</v>
      </c>
      <c r="AV660" s="13" t="s">
        <v>80</v>
      </c>
      <c r="AW660" s="13" t="s">
        <v>30</v>
      </c>
      <c r="AX660" s="13" t="s">
        <v>73</v>
      </c>
      <c r="AY660" s="165" t="s">
        <v>150</v>
      </c>
    </row>
    <row r="661" spans="1:65" s="14" customFormat="1">
      <c r="B661" s="171"/>
      <c r="D661" s="164" t="s">
        <v>160</v>
      </c>
      <c r="E661" s="172" t="s">
        <v>1</v>
      </c>
      <c r="F661" s="173" t="s">
        <v>806</v>
      </c>
      <c r="H661" s="174">
        <v>1.018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160</v>
      </c>
      <c r="AU661" s="172" t="s">
        <v>82</v>
      </c>
      <c r="AV661" s="14" t="s">
        <v>82</v>
      </c>
      <c r="AW661" s="14" t="s">
        <v>30</v>
      </c>
      <c r="AX661" s="14" t="s">
        <v>73</v>
      </c>
      <c r="AY661" s="172" t="s">
        <v>150</v>
      </c>
    </row>
    <row r="662" spans="1:65" s="16" customFormat="1">
      <c r="B662" s="187"/>
      <c r="D662" s="164" t="s">
        <v>160</v>
      </c>
      <c r="E662" s="188" t="s">
        <v>1</v>
      </c>
      <c r="F662" s="189" t="s">
        <v>211</v>
      </c>
      <c r="H662" s="190">
        <v>38.125</v>
      </c>
      <c r="I662" s="191"/>
      <c r="L662" s="187"/>
      <c r="M662" s="192"/>
      <c r="N662" s="193"/>
      <c r="O662" s="193"/>
      <c r="P662" s="193"/>
      <c r="Q662" s="193"/>
      <c r="R662" s="193"/>
      <c r="S662" s="193"/>
      <c r="T662" s="194"/>
      <c r="AT662" s="188" t="s">
        <v>160</v>
      </c>
      <c r="AU662" s="188" t="s">
        <v>82</v>
      </c>
      <c r="AV662" s="16" t="s">
        <v>158</v>
      </c>
      <c r="AW662" s="16" t="s">
        <v>30</v>
      </c>
      <c r="AX662" s="16" t="s">
        <v>80</v>
      </c>
      <c r="AY662" s="188" t="s">
        <v>150</v>
      </c>
    </row>
    <row r="663" spans="1:65" s="2" customFormat="1" ht="37.75" customHeight="1">
      <c r="A663" s="33"/>
      <c r="B663" s="149"/>
      <c r="C663" s="150" t="s">
        <v>807</v>
      </c>
      <c r="D663" s="150" t="s">
        <v>153</v>
      </c>
      <c r="E663" s="151" t="s">
        <v>808</v>
      </c>
      <c r="F663" s="152" t="s">
        <v>809</v>
      </c>
      <c r="G663" s="153" t="s">
        <v>156</v>
      </c>
      <c r="H663" s="154">
        <v>247.72200000000001</v>
      </c>
      <c r="I663" s="155"/>
      <c r="J663" s="156">
        <f>ROUND(I663*H663,2)</f>
        <v>0</v>
      </c>
      <c r="K663" s="152" t="s">
        <v>157</v>
      </c>
      <c r="L663" s="34"/>
      <c r="M663" s="157" t="s">
        <v>1</v>
      </c>
      <c r="N663" s="158" t="s">
        <v>38</v>
      </c>
      <c r="O663" s="59"/>
      <c r="P663" s="159">
        <f>O663*H663</f>
        <v>0</v>
      </c>
      <c r="Q663" s="159">
        <v>0</v>
      </c>
      <c r="R663" s="159">
        <f>Q663*H663</f>
        <v>0</v>
      </c>
      <c r="S663" s="159">
        <v>5.8999999999999997E-2</v>
      </c>
      <c r="T663" s="160">
        <f>S663*H663</f>
        <v>14.615598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1" t="s">
        <v>158</v>
      </c>
      <c r="AT663" s="161" t="s">
        <v>153</v>
      </c>
      <c r="AU663" s="161" t="s">
        <v>82</v>
      </c>
      <c r="AY663" s="18" t="s">
        <v>150</v>
      </c>
      <c r="BE663" s="162">
        <f>IF(N663="základní",J663,0)</f>
        <v>0</v>
      </c>
      <c r="BF663" s="162">
        <f>IF(N663="snížená",J663,0)</f>
        <v>0</v>
      </c>
      <c r="BG663" s="162">
        <f>IF(N663="zákl. přenesená",J663,0)</f>
        <v>0</v>
      </c>
      <c r="BH663" s="162">
        <f>IF(N663="sníž. přenesená",J663,0)</f>
        <v>0</v>
      </c>
      <c r="BI663" s="162">
        <f>IF(N663="nulová",J663,0)</f>
        <v>0</v>
      </c>
      <c r="BJ663" s="18" t="s">
        <v>80</v>
      </c>
      <c r="BK663" s="162">
        <f>ROUND(I663*H663,2)</f>
        <v>0</v>
      </c>
      <c r="BL663" s="18" t="s">
        <v>158</v>
      </c>
      <c r="BM663" s="161" t="s">
        <v>810</v>
      </c>
    </row>
    <row r="664" spans="1:65" s="13" customFormat="1">
      <c r="B664" s="163"/>
      <c r="D664" s="164" t="s">
        <v>160</v>
      </c>
      <c r="E664" s="165" t="s">
        <v>1</v>
      </c>
      <c r="F664" s="166" t="s">
        <v>416</v>
      </c>
      <c r="H664" s="165" t="s">
        <v>1</v>
      </c>
      <c r="I664" s="167"/>
      <c r="L664" s="163"/>
      <c r="M664" s="168"/>
      <c r="N664" s="169"/>
      <c r="O664" s="169"/>
      <c r="P664" s="169"/>
      <c r="Q664" s="169"/>
      <c r="R664" s="169"/>
      <c r="S664" s="169"/>
      <c r="T664" s="170"/>
      <c r="AT664" s="165" t="s">
        <v>160</v>
      </c>
      <c r="AU664" s="165" t="s">
        <v>82</v>
      </c>
      <c r="AV664" s="13" t="s">
        <v>80</v>
      </c>
      <c r="AW664" s="13" t="s">
        <v>30</v>
      </c>
      <c r="AX664" s="13" t="s">
        <v>73</v>
      </c>
      <c r="AY664" s="165" t="s">
        <v>150</v>
      </c>
    </row>
    <row r="665" spans="1:65" s="13" customFormat="1">
      <c r="B665" s="163"/>
      <c r="D665" s="164" t="s">
        <v>160</v>
      </c>
      <c r="E665" s="165" t="s">
        <v>1</v>
      </c>
      <c r="F665" s="166" t="s">
        <v>417</v>
      </c>
      <c r="H665" s="165" t="s">
        <v>1</v>
      </c>
      <c r="I665" s="167"/>
      <c r="L665" s="163"/>
      <c r="M665" s="168"/>
      <c r="N665" s="169"/>
      <c r="O665" s="169"/>
      <c r="P665" s="169"/>
      <c r="Q665" s="169"/>
      <c r="R665" s="169"/>
      <c r="S665" s="169"/>
      <c r="T665" s="170"/>
      <c r="AT665" s="165" t="s">
        <v>160</v>
      </c>
      <c r="AU665" s="165" t="s">
        <v>82</v>
      </c>
      <c r="AV665" s="13" t="s">
        <v>80</v>
      </c>
      <c r="AW665" s="13" t="s">
        <v>30</v>
      </c>
      <c r="AX665" s="13" t="s">
        <v>73</v>
      </c>
      <c r="AY665" s="165" t="s">
        <v>150</v>
      </c>
    </row>
    <row r="666" spans="1:65" s="14" customFormat="1">
      <c r="B666" s="171"/>
      <c r="D666" s="164" t="s">
        <v>160</v>
      </c>
      <c r="E666" s="172" t="s">
        <v>1</v>
      </c>
      <c r="F666" s="173" t="s">
        <v>418</v>
      </c>
      <c r="H666" s="174">
        <v>200.01599999999999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160</v>
      </c>
      <c r="AU666" s="172" t="s">
        <v>82</v>
      </c>
      <c r="AV666" s="14" t="s">
        <v>82</v>
      </c>
      <c r="AW666" s="14" t="s">
        <v>30</v>
      </c>
      <c r="AX666" s="14" t="s">
        <v>73</v>
      </c>
      <c r="AY666" s="172" t="s">
        <v>150</v>
      </c>
    </row>
    <row r="667" spans="1:65" s="13" customFormat="1">
      <c r="B667" s="163"/>
      <c r="D667" s="164" t="s">
        <v>160</v>
      </c>
      <c r="E667" s="165" t="s">
        <v>1</v>
      </c>
      <c r="F667" s="166" t="s">
        <v>419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160</v>
      </c>
      <c r="AU667" s="165" t="s">
        <v>82</v>
      </c>
      <c r="AV667" s="13" t="s">
        <v>80</v>
      </c>
      <c r="AW667" s="13" t="s">
        <v>30</v>
      </c>
      <c r="AX667" s="13" t="s">
        <v>73</v>
      </c>
      <c r="AY667" s="165" t="s">
        <v>150</v>
      </c>
    </row>
    <row r="668" spans="1:65" s="14" customFormat="1">
      <c r="B668" s="171"/>
      <c r="D668" s="164" t="s">
        <v>160</v>
      </c>
      <c r="E668" s="172" t="s">
        <v>1</v>
      </c>
      <c r="F668" s="173" t="s">
        <v>811</v>
      </c>
      <c r="H668" s="174">
        <v>41.720999999999997</v>
      </c>
      <c r="I668" s="175"/>
      <c r="L668" s="171"/>
      <c r="M668" s="176"/>
      <c r="N668" s="177"/>
      <c r="O668" s="177"/>
      <c r="P668" s="177"/>
      <c r="Q668" s="177"/>
      <c r="R668" s="177"/>
      <c r="S668" s="177"/>
      <c r="T668" s="178"/>
      <c r="AT668" s="172" t="s">
        <v>160</v>
      </c>
      <c r="AU668" s="172" t="s">
        <v>82</v>
      </c>
      <c r="AV668" s="14" t="s">
        <v>82</v>
      </c>
      <c r="AW668" s="14" t="s">
        <v>30</v>
      </c>
      <c r="AX668" s="14" t="s">
        <v>73</v>
      </c>
      <c r="AY668" s="172" t="s">
        <v>150</v>
      </c>
    </row>
    <row r="669" spans="1:65" s="13" customFormat="1">
      <c r="B669" s="163"/>
      <c r="D669" s="164" t="s">
        <v>160</v>
      </c>
      <c r="E669" s="165" t="s">
        <v>1</v>
      </c>
      <c r="F669" s="166" t="s">
        <v>549</v>
      </c>
      <c r="H669" s="165" t="s">
        <v>1</v>
      </c>
      <c r="I669" s="167"/>
      <c r="L669" s="163"/>
      <c r="M669" s="168"/>
      <c r="N669" s="169"/>
      <c r="O669" s="169"/>
      <c r="P669" s="169"/>
      <c r="Q669" s="169"/>
      <c r="R669" s="169"/>
      <c r="S669" s="169"/>
      <c r="T669" s="170"/>
      <c r="AT669" s="165" t="s">
        <v>160</v>
      </c>
      <c r="AU669" s="165" t="s">
        <v>82</v>
      </c>
      <c r="AV669" s="13" t="s">
        <v>80</v>
      </c>
      <c r="AW669" s="13" t="s">
        <v>30</v>
      </c>
      <c r="AX669" s="13" t="s">
        <v>73</v>
      </c>
      <c r="AY669" s="165" t="s">
        <v>150</v>
      </c>
    </row>
    <row r="670" spans="1:65" s="14" customFormat="1">
      <c r="B670" s="171"/>
      <c r="D670" s="164" t="s">
        <v>160</v>
      </c>
      <c r="E670" s="172" t="s">
        <v>1</v>
      </c>
      <c r="F670" s="173" t="s">
        <v>571</v>
      </c>
      <c r="H670" s="174">
        <v>5.9850000000000003</v>
      </c>
      <c r="I670" s="175"/>
      <c r="L670" s="171"/>
      <c r="M670" s="176"/>
      <c r="N670" s="177"/>
      <c r="O670" s="177"/>
      <c r="P670" s="177"/>
      <c r="Q670" s="177"/>
      <c r="R670" s="177"/>
      <c r="S670" s="177"/>
      <c r="T670" s="178"/>
      <c r="AT670" s="172" t="s">
        <v>160</v>
      </c>
      <c r="AU670" s="172" t="s">
        <v>82</v>
      </c>
      <c r="AV670" s="14" t="s">
        <v>82</v>
      </c>
      <c r="AW670" s="14" t="s">
        <v>30</v>
      </c>
      <c r="AX670" s="14" t="s">
        <v>73</v>
      </c>
      <c r="AY670" s="172" t="s">
        <v>150</v>
      </c>
    </row>
    <row r="671" spans="1:65" s="16" customFormat="1">
      <c r="B671" s="187"/>
      <c r="D671" s="164" t="s">
        <v>160</v>
      </c>
      <c r="E671" s="188" t="s">
        <v>1</v>
      </c>
      <c r="F671" s="189" t="s">
        <v>211</v>
      </c>
      <c r="H671" s="190">
        <v>247.72200000000001</v>
      </c>
      <c r="I671" s="191"/>
      <c r="L671" s="187"/>
      <c r="M671" s="192"/>
      <c r="N671" s="193"/>
      <c r="O671" s="193"/>
      <c r="P671" s="193"/>
      <c r="Q671" s="193"/>
      <c r="R671" s="193"/>
      <c r="S671" s="193"/>
      <c r="T671" s="194"/>
      <c r="AT671" s="188" t="s">
        <v>160</v>
      </c>
      <c r="AU671" s="188" t="s">
        <v>82</v>
      </c>
      <c r="AV671" s="16" t="s">
        <v>158</v>
      </c>
      <c r="AW671" s="16" t="s">
        <v>30</v>
      </c>
      <c r="AX671" s="16" t="s">
        <v>80</v>
      </c>
      <c r="AY671" s="188" t="s">
        <v>150</v>
      </c>
    </row>
    <row r="672" spans="1:65" s="2" customFormat="1" ht="21.75" customHeight="1">
      <c r="A672" s="33"/>
      <c r="B672" s="149"/>
      <c r="C672" s="150" t="s">
        <v>812</v>
      </c>
      <c r="D672" s="150" t="s">
        <v>153</v>
      </c>
      <c r="E672" s="151" t="s">
        <v>813</v>
      </c>
      <c r="F672" s="152" t="s">
        <v>814</v>
      </c>
      <c r="G672" s="153" t="s">
        <v>156</v>
      </c>
      <c r="H672" s="154">
        <v>278.26100000000002</v>
      </c>
      <c r="I672" s="155"/>
      <c r="J672" s="156">
        <f>ROUND(I672*H672,2)</f>
        <v>0</v>
      </c>
      <c r="K672" s="152" t="s">
        <v>157</v>
      </c>
      <c r="L672" s="34"/>
      <c r="M672" s="157" t="s">
        <v>1</v>
      </c>
      <c r="N672" s="158" t="s">
        <v>38</v>
      </c>
      <c r="O672" s="59"/>
      <c r="P672" s="159">
        <f>O672*H672</f>
        <v>0</v>
      </c>
      <c r="Q672" s="159">
        <v>0</v>
      </c>
      <c r="R672" s="159">
        <f>Q672*H672</f>
        <v>0</v>
      </c>
      <c r="S672" s="159">
        <v>1.4E-2</v>
      </c>
      <c r="T672" s="160">
        <f>S672*H672</f>
        <v>3.8956540000000004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61" t="s">
        <v>158</v>
      </c>
      <c r="AT672" s="161" t="s">
        <v>153</v>
      </c>
      <c r="AU672" s="161" t="s">
        <v>82</v>
      </c>
      <c r="AY672" s="18" t="s">
        <v>150</v>
      </c>
      <c r="BE672" s="162">
        <f>IF(N672="základní",J672,0)</f>
        <v>0</v>
      </c>
      <c r="BF672" s="162">
        <f>IF(N672="snížená",J672,0)</f>
        <v>0</v>
      </c>
      <c r="BG672" s="162">
        <f>IF(N672="zákl. přenesená",J672,0)</f>
        <v>0</v>
      </c>
      <c r="BH672" s="162">
        <f>IF(N672="sníž. přenesená",J672,0)</f>
        <v>0</v>
      </c>
      <c r="BI672" s="162">
        <f>IF(N672="nulová",J672,0)</f>
        <v>0</v>
      </c>
      <c r="BJ672" s="18" t="s">
        <v>80</v>
      </c>
      <c r="BK672" s="162">
        <f>ROUND(I672*H672,2)</f>
        <v>0</v>
      </c>
      <c r="BL672" s="18" t="s">
        <v>158</v>
      </c>
      <c r="BM672" s="161" t="s">
        <v>815</v>
      </c>
    </row>
    <row r="673" spans="2:51" s="13" customFormat="1">
      <c r="B673" s="163"/>
      <c r="D673" s="164" t="s">
        <v>160</v>
      </c>
      <c r="E673" s="165" t="s">
        <v>1</v>
      </c>
      <c r="F673" s="166" t="s">
        <v>650</v>
      </c>
      <c r="H673" s="165" t="s">
        <v>1</v>
      </c>
      <c r="I673" s="167"/>
      <c r="L673" s="163"/>
      <c r="M673" s="168"/>
      <c r="N673" s="169"/>
      <c r="O673" s="169"/>
      <c r="P673" s="169"/>
      <c r="Q673" s="169"/>
      <c r="R673" s="169"/>
      <c r="S673" s="169"/>
      <c r="T673" s="170"/>
      <c r="AT673" s="165" t="s">
        <v>160</v>
      </c>
      <c r="AU673" s="165" t="s">
        <v>82</v>
      </c>
      <c r="AV673" s="13" t="s">
        <v>80</v>
      </c>
      <c r="AW673" s="13" t="s">
        <v>30</v>
      </c>
      <c r="AX673" s="13" t="s">
        <v>73</v>
      </c>
      <c r="AY673" s="165" t="s">
        <v>150</v>
      </c>
    </row>
    <row r="674" spans="2:51" s="13" customFormat="1">
      <c r="B674" s="163"/>
      <c r="D674" s="164" t="s">
        <v>160</v>
      </c>
      <c r="E674" s="165" t="s">
        <v>1</v>
      </c>
      <c r="F674" s="166" t="s">
        <v>651</v>
      </c>
      <c r="H674" s="165" t="s">
        <v>1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160</v>
      </c>
      <c r="AU674" s="165" t="s">
        <v>82</v>
      </c>
      <c r="AV674" s="13" t="s">
        <v>80</v>
      </c>
      <c r="AW674" s="13" t="s">
        <v>30</v>
      </c>
      <c r="AX674" s="13" t="s">
        <v>73</v>
      </c>
      <c r="AY674" s="165" t="s">
        <v>150</v>
      </c>
    </row>
    <row r="675" spans="2:51" s="14" customFormat="1">
      <c r="B675" s="171"/>
      <c r="D675" s="164" t="s">
        <v>160</v>
      </c>
      <c r="E675" s="172" t="s">
        <v>1</v>
      </c>
      <c r="F675" s="173" t="s">
        <v>652</v>
      </c>
      <c r="H675" s="174">
        <v>9.1180000000000003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160</v>
      </c>
      <c r="AU675" s="172" t="s">
        <v>82</v>
      </c>
      <c r="AV675" s="14" t="s">
        <v>82</v>
      </c>
      <c r="AW675" s="14" t="s">
        <v>30</v>
      </c>
      <c r="AX675" s="14" t="s">
        <v>73</v>
      </c>
      <c r="AY675" s="172" t="s">
        <v>150</v>
      </c>
    </row>
    <row r="676" spans="2:51" s="13" customFormat="1">
      <c r="B676" s="163"/>
      <c r="D676" s="164" t="s">
        <v>160</v>
      </c>
      <c r="E676" s="165" t="s">
        <v>1</v>
      </c>
      <c r="F676" s="166" t="s">
        <v>653</v>
      </c>
      <c r="H676" s="165" t="s">
        <v>1</v>
      </c>
      <c r="I676" s="167"/>
      <c r="L676" s="163"/>
      <c r="M676" s="168"/>
      <c r="N676" s="169"/>
      <c r="O676" s="169"/>
      <c r="P676" s="169"/>
      <c r="Q676" s="169"/>
      <c r="R676" s="169"/>
      <c r="S676" s="169"/>
      <c r="T676" s="170"/>
      <c r="AT676" s="165" t="s">
        <v>160</v>
      </c>
      <c r="AU676" s="165" t="s">
        <v>82</v>
      </c>
      <c r="AV676" s="13" t="s">
        <v>80</v>
      </c>
      <c r="AW676" s="13" t="s">
        <v>30</v>
      </c>
      <c r="AX676" s="13" t="s">
        <v>73</v>
      </c>
      <c r="AY676" s="165" t="s">
        <v>150</v>
      </c>
    </row>
    <row r="677" spans="2:51" s="14" customFormat="1">
      <c r="B677" s="171"/>
      <c r="D677" s="164" t="s">
        <v>160</v>
      </c>
      <c r="E677" s="172" t="s">
        <v>1</v>
      </c>
      <c r="F677" s="173" t="s">
        <v>654</v>
      </c>
      <c r="H677" s="174">
        <v>1.653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160</v>
      </c>
      <c r="AU677" s="172" t="s">
        <v>82</v>
      </c>
      <c r="AV677" s="14" t="s">
        <v>82</v>
      </c>
      <c r="AW677" s="14" t="s">
        <v>30</v>
      </c>
      <c r="AX677" s="14" t="s">
        <v>73</v>
      </c>
      <c r="AY677" s="172" t="s">
        <v>150</v>
      </c>
    </row>
    <row r="678" spans="2:51" s="13" customFormat="1">
      <c r="B678" s="163"/>
      <c r="D678" s="164" t="s">
        <v>160</v>
      </c>
      <c r="E678" s="165" t="s">
        <v>1</v>
      </c>
      <c r="F678" s="166" t="s">
        <v>655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160</v>
      </c>
      <c r="AU678" s="165" t="s">
        <v>82</v>
      </c>
      <c r="AV678" s="13" t="s">
        <v>80</v>
      </c>
      <c r="AW678" s="13" t="s">
        <v>30</v>
      </c>
      <c r="AX678" s="13" t="s">
        <v>73</v>
      </c>
      <c r="AY678" s="165" t="s">
        <v>150</v>
      </c>
    </row>
    <row r="679" spans="2:51" s="14" customFormat="1">
      <c r="B679" s="171"/>
      <c r="D679" s="164" t="s">
        <v>160</v>
      </c>
      <c r="E679" s="172" t="s">
        <v>1</v>
      </c>
      <c r="F679" s="173" t="s">
        <v>656</v>
      </c>
      <c r="H679" s="174">
        <v>0.67500000000000004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160</v>
      </c>
      <c r="AU679" s="172" t="s">
        <v>82</v>
      </c>
      <c r="AV679" s="14" t="s">
        <v>82</v>
      </c>
      <c r="AW679" s="14" t="s">
        <v>30</v>
      </c>
      <c r="AX679" s="14" t="s">
        <v>73</v>
      </c>
      <c r="AY679" s="172" t="s">
        <v>150</v>
      </c>
    </row>
    <row r="680" spans="2:51" s="13" customFormat="1">
      <c r="B680" s="163"/>
      <c r="D680" s="164" t="s">
        <v>160</v>
      </c>
      <c r="E680" s="165" t="s">
        <v>1</v>
      </c>
      <c r="F680" s="166" t="s">
        <v>657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160</v>
      </c>
      <c r="AU680" s="165" t="s">
        <v>82</v>
      </c>
      <c r="AV680" s="13" t="s">
        <v>80</v>
      </c>
      <c r="AW680" s="13" t="s">
        <v>30</v>
      </c>
      <c r="AX680" s="13" t="s">
        <v>73</v>
      </c>
      <c r="AY680" s="165" t="s">
        <v>150</v>
      </c>
    </row>
    <row r="681" spans="2:51" s="14" customFormat="1">
      <c r="B681" s="171"/>
      <c r="D681" s="164" t="s">
        <v>160</v>
      </c>
      <c r="E681" s="172" t="s">
        <v>1</v>
      </c>
      <c r="F681" s="173" t="s">
        <v>658</v>
      </c>
      <c r="H681" s="174">
        <v>4.1849999999999996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160</v>
      </c>
      <c r="AU681" s="172" t="s">
        <v>82</v>
      </c>
      <c r="AV681" s="14" t="s">
        <v>82</v>
      </c>
      <c r="AW681" s="14" t="s">
        <v>30</v>
      </c>
      <c r="AX681" s="14" t="s">
        <v>73</v>
      </c>
      <c r="AY681" s="172" t="s">
        <v>150</v>
      </c>
    </row>
    <row r="682" spans="2:51" s="13" customFormat="1">
      <c r="B682" s="163"/>
      <c r="D682" s="164" t="s">
        <v>160</v>
      </c>
      <c r="E682" s="165" t="s">
        <v>1</v>
      </c>
      <c r="F682" s="166" t="s">
        <v>659</v>
      </c>
      <c r="H682" s="165" t="s">
        <v>1</v>
      </c>
      <c r="I682" s="167"/>
      <c r="L682" s="163"/>
      <c r="M682" s="168"/>
      <c r="N682" s="169"/>
      <c r="O682" s="169"/>
      <c r="P682" s="169"/>
      <c r="Q682" s="169"/>
      <c r="R682" s="169"/>
      <c r="S682" s="169"/>
      <c r="T682" s="170"/>
      <c r="AT682" s="165" t="s">
        <v>160</v>
      </c>
      <c r="AU682" s="165" t="s">
        <v>82</v>
      </c>
      <c r="AV682" s="13" t="s">
        <v>80</v>
      </c>
      <c r="AW682" s="13" t="s">
        <v>30</v>
      </c>
      <c r="AX682" s="13" t="s">
        <v>73</v>
      </c>
      <c r="AY682" s="165" t="s">
        <v>150</v>
      </c>
    </row>
    <row r="683" spans="2:51" s="14" customFormat="1">
      <c r="B683" s="171"/>
      <c r="D683" s="164" t="s">
        <v>160</v>
      </c>
      <c r="E683" s="172" t="s">
        <v>1</v>
      </c>
      <c r="F683" s="173" t="s">
        <v>660</v>
      </c>
      <c r="H683" s="174">
        <v>5.218</v>
      </c>
      <c r="I683" s="175"/>
      <c r="L683" s="171"/>
      <c r="M683" s="176"/>
      <c r="N683" s="177"/>
      <c r="O683" s="177"/>
      <c r="P683" s="177"/>
      <c r="Q683" s="177"/>
      <c r="R683" s="177"/>
      <c r="S683" s="177"/>
      <c r="T683" s="178"/>
      <c r="AT683" s="172" t="s">
        <v>160</v>
      </c>
      <c r="AU683" s="172" t="s">
        <v>82</v>
      </c>
      <c r="AV683" s="14" t="s">
        <v>82</v>
      </c>
      <c r="AW683" s="14" t="s">
        <v>30</v>
      </c>
      <c r="AX683" s="14" t="s">
        <v>73</v>
      </c>
      <c r="AY683" s="172" t="s">
        <v>150</v>
      </c>
    </row>
    <row r="684" spans="2:51" s="13" customFormat="1">
      <c r="B684" s="163"/>
      <c r="D684" s="164" t="s">
        <v>160</v>
      </c>
      <c r="E684" s="165" t="s">
        <v>1</v>
      </c>
      <c r="F684" s="166" t="s">
        <v>661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160</v>
      </c>
      <c r="AU684" s="165" t="s">
        <v>82</v>
      </c>
      <c r="AV684" s="13" t="s">
        <v>80</v>
      </c>
      <c r="AW684" s="13" t="s">
        <v>30</v>
      </c>
      <c r="AX684" s="13" t="s">
        <v>73</v>
      </c>
      <c r="AY684" s="165" t="s">
        <v>150</v>
      </c>
    </row>
    <row r="685" spans="2:51" s="14" customFormat="1">
      <c r="B685" s="171"/>
      <c r="D685" s="164" t="s">
        <v>160</v>
      </c>
      <c r="E685" s="172" t="s">
        <v>1</v>
      </c>
      <c r="F685" s="173" t="s">
        <v>662</v>
      </c>
      <c r="H685" s="174">
        <v>9.69</v>
      </c>
      <c r="I685" s="175"/>
      <c r="L685" s="171"/>
      <c r="M685" s="176"/>
      <c r="N685" s="177"/>
      <c r="O685" s="177"/>
      <c r="P685" s="177"/>
      <c r="Q685" s="177"/>
      <c r="R685" s="177"/>
      <c r="S685" s="177"/>
      <c r="T685" s="178"/>
      <c r="AT685" s="172" t="s">
        <v>160</v>
      </c>
      <c r="AU685" s="172" t="s">
        <v>82</v>
      </c>
      <c r="AV685" s="14" t="s">
        <v>82</v>
      </c>
      <c r="AW685" s="14" t="s">
        <v>30</v>
      </c>
      <c r="AX685" s="14" t="s">
        <v>73</v>
      </c>
      <c r="AY685" s="172" t="s">
        <v>150</v>
      </c>
    </row>
    <row r="686" spans="2:51" s="15" customFormat="1">
      <c r="B686" s="179"/>
      <c r="D686" s="164" t="s">
        <v>160</v>
      </c>
      <c r="E686" s="180" t="s">
        <v>1</v>
      </c>
      <c r="F686" s="181" t="s">
        <v>204</v>
      </c>
      <c r="H686" s="182">
        <v>30.539000000000001</v>
      </c>
      <c r="I686" s="183"/>
      <c r="L686" s="179"/>
      <c r="M686" s="184"/>
      <c r="N686" s="185"/>
      <c r="O686" s="185"/>
      <c r="P686" s="185"/>
      <c r="Q686" s="185"/>
      <c r="R686" s="185"/>
      <c r="S686" s="185"/>
      <c r="T686" s="186"/>
      <c r="AT686" s="180" t="s">
        <v>160</v>
      </c>
      <c r="AU686" s="180" t="s">
        <v>82</v>
      </c>
      <c r="AV686" s="15" t="s">
        <v>196</v>
      </c>
      <c r="AW686" s="15" t="s">
        <v>30</v>
      </c>
      <c r="AX686" s="15" t="s">
        <v>73</v>
      </c>
      <c r="AY686" s="180" t="s">
        <v>150</v>
      </c>
    </row>
    <row r="687" spans="2:51" s="13" customFormat="1">
      <c r="B687" s="163"/>
      <c r="D687" s="164" t="s">
        <v>160</v>
      </c>
      <c r="E687" s="165" t="s">
        <v>1</v>
      </c>
      <c r="F687" s="166" t="s">
        <v>416</v>
      </c>
      <c r="H687" s="165" t="s">
        <v>1</v>
      </c>
      <c r="I687" s="167"/>
      <c r="L687" s="163"/>
      <c r="M687" s="168"/>
      <c r="N687" s="169"/>
      <c r="O687" s="169"/>
      <c r="P687" s="169"/>
      <c r="Q687" s="169"/>
      <c r="R687" s="169"/>
      <c r="S687" s="169"/>
      <c r="T687" s="170"/>
      <c r="AT687" s="165" t="s">
        <v>160</v>
      </c>
      <c r="AU687" s="165" t="s">
        <v>82</v>
      </c>
      <c r="AV687" s="13" t="s">
        <v>80</v>
      </c>
      <c r="AW687" s="13" t="s">
        <v>30</v>
      </c>
      <c r="AX687" s="13" t="s">
        <v>73</v>
      </c>
      <c r="AY687" s="165" t="s">
        <v>150</v>
      </c>
    </row>
    <row r="688" spans="2:51" s="13" customFormat="1">
      <c r="B688" s="163"/>
      <c r="D688" s="164" t="s">
        <v>160</v>
      </c>
      <c r="E688" s="165" t="s">
        <v>1</v>
      </c>
      <c r="F688" s="166" t="s">
        <v>417</v>
      </c>
      <c r="H688" s="165" t="s">
        <v>1</v>
      </c>
      <c r="I688" s="167"/>
      <c r="L688" s="163"/>
      <c r="M688" s="168"/>
      <c r="N688" s="169"/>
      <c r="O688" s="169"/>
      <c r="P688" s="169"/>
      <c r="Q688" s="169"/>
      <c r="R688" s="169"/>
      <c r="S688" s="169"/>
      <c r="T688" s="170"/>
      <c r="AT688" s="165" t="s">
        <v>160</v>
      </c>
      <c r="AU688" s="165" t="s">
        <v>82</v>
      </c>
      <c r="AV688" s="13" t="s">
        <v>80</v>
      </c>
      <c r="AW688" s="13" t="s">
        <v>30</v>
      </c>
      <c r="AX688" s="13" t="s">
        <v>73</v>
      </c>
      <c r="AY688" s="165" t="s">
        <v>150</v>
      </c>
    </row>
    <row r="689" spans="1:65" s="14" customFormat="1">
      <c r="B689" s="171"/>
      <c r="D689" s="164" t="s">
        <v>160</v>
      </c>
      <c r="E689" s="172" t="s">
        <v>1</v>
      </c>
      <c r="F689" s="173" t="s">
        <v>418</v>
      </c>
      <c r="H689" s="174">
        <v>200.01599999999999</v>
      </c>
      <c r="I689" s="175"/>
      <c r="L689" s="171"/>
      <c r="M689" s="176"/>
      <c r="N689" s="177"/>
      <c r="O689" s="177"/>
      <c r="P689" s="177"/>
      <c r="Q689" s="177"/>
      <c r="R689" s="177"/>
      <c r="S689" s="177"/>
      <c r="T689" s="178"/>
      <c r="AT689" s="172" t="s">
        <v>160</v>
      </c>
      <c r="AU689" s="172" t="s">
        <v>82</v>
      </c>
      <c r="AV689" s="14" t="s">
        <v>82</v>
      </c>
      <c r="AW689" s="14" t="s">
        <v>30</v>
      </c>
      <c r="AX689" s="14" t="s">
        <v>73</v>
      </c>
      <c r="AY689" s="172" t="s">
        <v>150</v>
      </c>
    </row>
    <row r="690" spans="1:65" s="13" customFormat="1">
      <c r="B690" s="163"/>
      <c r="D690" s="164" t="s">
        <v>160</v>
      </c>
      <c r="E690" s="165" t="s">
        <v>1</v>
      </c>
      <c r="F690" s="166" t="s">
        <v>419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160</v>
      </c>
      <c r="AU690" s="165" t="s">
        <v>82</v>
      </c>
      <c r="AV690" s="13" t="s">
        <v>80</v>
      </c>
      <c r="AW690" s="13" t="s">
        <v>30</v>
      </c>
      <c r="AX690" s="13" t="s">
        <v>73</v>
      </c>
      <c r="AY690" s="165" t="s">
        <v>150</v>
      </c>
    </row>
    <row r="691" spans="1:65" s="14" customFormat="1">
      <c r="B691" s="171"/>
      <c r="D691" s="164" t="s">
        <v>160</v>
      </c>
      <c r="E691" s="172" t="s">
        <v>1</v>
      </c>
      <c r="F691" s="173" t="s">
        <v>811</v>
      </c>
      <c r="H691" s="174">
        <v>41.720999999999997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160</v>
      </c>
      <c r="AU691" s="172" t="s">
        <v>82</v>
      </c>
      <c r="AV691" s="14" t="s">
        <v>82</v>
      </c>
      <c r="AW691" s="14" t="s">
        <v>30</v>
      </c>
      <c r="AX691" s="14" t="s">
        <v>73</v>
      </c>
      <c r="AY691" s="172" t="s">
        <v>150</v>
      </c>
    </row>
    <row r="692" spans="1:65" s="13" customFormat="1">
      <c r="B692" s="163"/>
      <c r="D692" s="164" t="s">
        <v>160</v>
      </c>
      <c r="E692" s="165" t="s">
        <v>1</v>
      </c>
      <c r="F692" s="166" t="s">
        <v>549</v>
      </c>
      <c r="H692" s="165" t="s">
        <v>1</v>
      </c>
      <c r="I692" s="167"/>
      <c r="L692" s="163"/>
      <c r="M692" s="168"/>
      <c r="N692" s="169"/>
      <c r="O692" s="169"/>
      <c r="P692" s="169"/>
      <c r="Q692" s="169"/>
      <c r="R692" s="169"/>
      <c r="S692" s="169"/>
      <c r="T692" s="170"/>
      <c r="AT692" s="165" t="s">
        <v>160</v>
      </c>
      <c r="AU692" s="165" t="s">
        <v>82</v>
      </c>
      <c r="AV692" s="13" t="s">
        <v>80</v>
      </c>
      <c r="AW692" s="13" t="s">
        <v>30</v>
      </c>
      <c r="AX692" s="13" t="s">
        <v>73</v>
      </c>
      <c r="AY692" s="165" t="s">
        <v>150</v>
      </c>
    </row>
    <row r="693" spans="1:65" s="14" customFormat="1">
      <c r="B693" s="171"/>
      <c r="D693" s="164" t="s">
        <v>160</v>
      </c>
      <c r="E693" s="172" t="s">
        <v>1</v>
      </c>
      <c r="F693" s="173" t="s">
        <v>571</v>
      </c>
      <c r="H693" s="174">
        <v>5.9850000000000003</v>
      </c>
      <c r="I693" s="175"/>
      <c r="L693" s="171"/>
      <c r="M693" s="176"/>
      <c r="N693" s="177"/>
      <c r="O693" s="177"/>
      <c r="P693" s="177"/>
      <c r="Q693" s="177"/>
      <c r="R693" s="177"/>
      <c r="S693" s="177"/>
      <c r="T693" s="178"/>
      <c r="AT693" s="172" t="s">
        <v>160</v>
      </c>
      <c r="AU693" s="172" t="s">
        <v>82</v>
      </c>
      <c r="AV693" s="14" t="s">
        <v>82</v>
      </c>
      <c r="AW693" s="14" t="s">
        <v>30</v>
      </c>
      <c r="AX693" s="14" t="s">
        <v>73</v>
      </c>
      <c r="AY693" s="172" t="s">
        <v>150</v>
      </c>
    </row>
    <row r="694" spans="1:65" s="15" customFormat="1">
      <c r="B694" s="179"/>
      <c r="D694" s="164" t="s">
        <v>160</v>
      </c>
      <c r="E694" s="180" t="s">
        <v>1</v>
      </c>
      <c r="F694" s="181" t="s">
        <v>204</v>
      </c>
      <c r="H694" s="182">
        <v>247.72200000000001</v>
      </c>
      <c r="I694" s="183"/>
      <c r="L694" s="179"/>
      <c r="M694" s="184"/>
      <c r="N694" s="185"/>
      <c r="O694" s="185"/>
      <c r="P694" s="185"/>
      <c r="Q694" s="185"/>
      <c r="R694" s="185"/>
      <c r="S694" s="185"/>
      <c r="T694" s="186"/>
      <c r="AT694" s="180" t="s">
        <v>160</v>
      </c>
      <c r="AU694" s="180" t="s">
        <v>82</v>
      </c>
      <c r="AV694" s="15" t="s">
        <v>196</v>
      </c>
      <c r="AW694" s="15" t="s">
        <v>30</v>
      </c>
      <c r="AX694" s="15" t="s">
        <v>73</v>
      </c>
      <c r="AY694" s="180" t="s">
        <v>150</v>
      </c>
    </row>
    <row r="695" spans="1:65" s="16" customFormat="1">
      <c r="B695" s="187"/>
      <c r="D695" s="164" t="s">
        <v>160</v>
      </c>
      <c r="E695" s="188" t="s">
        <v>1</v>
      </c>
      <c r="F695" s="189" t="s">
        <v>211</v>
      </c>
      <c r="H695" s="190">
        <v>278.26100000000002</v>
      </c>
      <c r="I695" s="191"/>
      <c r="L695" s="187"/>
      <c r="M695" s="192"/>
      <c r="N695" s="193"/>
      <c r="O695" s="193"/>
      <c r="P695" s="193"/>
      <c r="Q695" s="193"/>
      <c r="R695" s="193"/>
      <c r="S695" s="193"/>
      <c r="T695" s="194"/>
      <c r="AT695" s="188" t="s">
        <v>160</v>
      </c>
      <c r="AU695" s="188" t="s">
        <v>82</v>
      </c>
      <c r="AV695" s="16" t="s">
        <v>158</v>
      </c>
      <c r="AW695" s="16" t="s">
        <v>30</v>
      </c>
      <c r="AX695" s="16" t="s">
        <v>80</v>
      </c>
      <c r="AY695" s="188" t="s">
        <v>150</v>
      </c>
    </row>
    <row r="696" spans="1:65" s="2" customFormat="1" ht="66.75" customHeight="1">
      <c r="A696" s="33"/>
      <c r="B696" s="149"/>
      <c r="C696" s="150" t="s">
        <v>816</v>
      </c>
      <c r="D696" s="150" t="s">
        <v>153</v>
      </c>
      <c r="E696" s="151" t="s">
        <v>817</v>
      </c>
      <c r="F696" s="152" t="s">
        <v>818</v>
      </c>
      <c r="G696" s="153" t="s">
        <v>379</v>
      </c>
      <c r="H696" s="154">
        <v>1</v>
      </c>
      <c r="I696" s="155"/>
      <c r="J696" s="156">
        <f>ROUND(I696*H696,2)</f>
        <v>0</v>
      </c>
      <c r="K696" s="152" t="s">
        <v>1</v>
      </c>
      <c r="L696" s="34"/>
      <c r="M696" s="157" t="s">
        <v>1</v>
      </c>
      <c r="N696" s="158" t="s">
        <v>38</v>
      </c>
      <c r="O696" s="59"/>
      <c r="P696" s="159">
        <f>O696*H696</f>
        <v>0</v>
      </c>
      <c r="Q696" s="159">
        <v>0</v>
      </c>
      <c r="R696" s="159">
        <f>Q696*H696</f>
        <v>0</v>
      </c>
      <c r="S696" s="159">
        <v>0</v>
      </c>
      <c r="T696" s="160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1" t="s">
        <v>158</v>
      </c>
      <c r="AT696" s="161" t="s">
        <v>153</v>
      </c>
      <c r="AU696" s="161" t="s">
        <v>82</v>
      </c>
      <c r="AY696" s="18" t="s">
        <v>150</v>
      </c>
      <c r="BE696" s="162">
        <f>IF(N696="základní",J696,0)</f>
        <v>0</v>
      </c>
      <c r="BF696" s="162">
        <f>IF(N696="snížená",J696,0)</f>
        <v>0</v>
      </c>
      <c r="BG696" s="162">
        <f>IF(N696="zákl. přenesená",J696,0)</f>
        <v>0</v>
      </c>
      <c r="BH696" s="162">
        <f>IF(N696="sníž. přenesená",J696,0)</f>
        <v>0</v>
      </c>
      <c r="BI696" s="162">
        <f>IF(N696="nulová",J696,0)</f>
        <v>0</v>
      </c>
      <c r="BJ696" s="18" t="s">
        <v>80</v>
      </c>
      <c r="BK696" s="162">
        <f>ROUND(I696*H696,2)</f>
        <v>0</v>
      </c>
      <c r="BL696" s="18" t="s">
        <v>158</v>
      </c>
      <c r="BM696" s="161" t="s">
        <v>819</v>
      </c>
    </row>
    <row r="697" spans="1:65" s="2" customFormat="1" ht="55.5" customHeight="1">
      <c r="A697" s="33"/>
      <c r="B697" s="149"/>
      <c r="C697" s="150" t="s">
        <v>820</v>
      </c>
      <c r="D697" s="150" t="s">
        <v>153</v>
      </c>
      <c r="E697" s="151" t="s">
        <v>821</v>
      </c>
      <c r="F697" s="152" t="s">
        <v>822</v>
      </c>
      <c r="G697" s="153" t="s">
        <v>669</v>
      </c>
      <c r="H697" s="154">
        <v>1</v>
      </c>
      <c r="I697" s="155"/>
      <c r="J697" s="156">
        <f>ROUND(I697*H697,2)</f>
        <v>0</v>
      </c>
      <c r="K697" s="152" t="s">
        <v>1</v>
      </c>
      <c r="L697" s="34"/>
      <c r="M697" s="157" t="s">
        <v>1</v>
      </c>
      <c r="N697" s="158" t="s">
        <v>38</v>
      </c>
      <c r="O697" s="59"/>
      <c r="P697" s="159">
        <f>O697*H697</f>
        <v>0</v>
      </c>
      <c r="Q697" s="159">
        <v>0</v>
      </c>
      <c r="R697" s="159">
        <f>Q697*H697</f>
        <v>0</v>
      </c>
      <c r="S697" s="159">
        <v>0</v>
      </c>
      <c r="T697" s="160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61" t="s">
        <v>158</v>
      </c>
      <c r="AT697" s="161" t="s">
        <v>153</v>
      </c>
      <c r="AU697" s="161" t="s">
        <v>82</v>
      </c>
      <c r="AY697" s="18" t="s">
        <v>150</v>
      </c>
      <c r="BE697" s="162">
        <f>IF(N697="základní",J697,0)</f>
        <v>0</v>
      </c>
      <c r="BF697" s="162">
        <f>IF(N697="snížená",J697,0)</f>
        <v>0</v>
      </c>
      <c r="BG697" s="162">
        <f>IF(N697="zákl. přenesená",J697,0)</f>
        <v>0</v>
      </c>
      <c r="BH697" s="162">
        <f>IF(N697="sníž. přenesená",J697,0)</f>
        <v>0</v>
      </c>
      <c r="BI697" s="162">
        <f>IF(N697="nulová",J697,0)</f>
        <v>0</v>
      </c>
      <c r="BJ697" s="18" t="s">
        <v>80</v>
      </c>
      <c r="BK697" s="162">
        <f>ROUND(I697*H697,2)</f>
        <v>0</v>
      </c>
      <c r="BL697" s="18" t="s">
        <v>158</v>
      </c>
      <c r="BM697" s="161" t="s">
        <v>823</v>
      </c>
    </row>
    <row r="698" spans="1:65" s="13" customFormat="1">
      <c r="B698" s="163"/>
      <c r="D698" s="164" t="s">
        <v>160</v>
      </c>
      <c r="E698" s="165" t="s">
        <v>1</v>
      </c>
      <c r="F698" s="166" t="s">
        <v>659</v>
      </c>
      <c r="H698" s="165" t="s">
        <v>1</v>
      </c>
      <c r="I698" s="167"/>
      <c r="L698" s="163"/>
      <c r="M698" s="168"/>
      <c r="N698" s="169"/>
      <c r="O698" s="169"/>
      <c r="P698" s="169"/>
      <c r="Q698" s="169"/>
      <c r="R698" s="169"/>
      <c r="S698" s="169"/>
      <c r="T698" s="170"/>
      <c r="AT698" s="165" t="s">
        <v>160</v>
      </c>
      <c r="AU698" s="165" t="s">
        <v>82</v>
      </c>
      <c r="AV698" s="13" t="s">
        <v>80</v>
      </c>
      <c r="AW698" s="13" t="s">
        <v>30</v>
      </c>
      <c r="AX698" s="13" t="s">
        <v>73</v>
      </c>
      <c r="AY698" s="165" t="s">
        <v>150</v>
      </c>
    </row>
    <row r="699" spans="1:65" s="14" customFormat="1">
      <c r="B699" s="171"/>
      <c r="D699" s="164" t="s">
        <v>160</v>
      </c>
      <c r="E699" s="172" t="s">
        <v>1</v>
      </c>
      <c r="F699" s="173" t="s">
        <v>80</v>
      </c>
      <c r="H699" s="174">
        <v>1</v>
      </c>
      <c r="I699" s="175"/>
      <c r="L699" s="171"/>
      <c r="M699" s="176"/>
      <c r="N699" s="177"/>
      <c r="O699" s="177"/>
      <c r="P699" s="177"/>
      <c r="Q699" s="177"/>
      <c r="R699" s="177"/>
      <c r="S699" s="177"/>
      <c r="T699" s="178"/>
      <c r="AT699" s="172" t="s">
        <v>160</v>
      </c>
      <c r="AU699" s="172" t="s">
        <v>82</v>
      </c>
      <c r="AV699" s="14" t="s">
        <v>82</v>
      </c>
      <c r="AW699" s="14" t="s">
        <v>30</v>
      </c>
      <c r="AX699" s="14" t="s">
        <v>80</v>
      </c>
      <c r="AY699" s="172" t="s">
        <v>150</v>
      </c>
    </row>
    <row r="700" spans="1:65" s="12" customFormat="1" ht="22.75" customHeight="1">
      <c r="B700" s="136"/>
      <c r="D700" s="137" t="s">
        <v>72</v>
      </c>
      <c r="E700" s="147" t="s">
        <v>824</v>
      </c>
      <c r="F700" s="147" t="s">
        <v>825</v>
      </c>
      <c r="I700" s="139"/>
      <c r="J700" s="148">
        <f>BK700</f>
        <v>0</v>
      </c>
      <c r="L700" s="136"/>
      <c r="M700" s="141"/>
      <c r="N700" s="142"/>
      <c r="O700" s="142"/>
      <c r="P700" s="143">
        <f>SUM(P701:P833)</f>
        <v>0</v>
      </c>
      <c r="Q700" s="142"/>
      <c r="R700" s="143">
        <f>SUM(R701:R833)</f>
        <v>0</v>
      </c>
      <c r="S700" s="142"/>
      <c r="T700" s="144">
        <f>SUM(T701:T833)</f>
        <v>0</v>
      </c>
      <c r="AR700" s="137" t="s">
        <v>80</v>
      </c>
      <c r="AT700" s="145" t="s">
        <v>72</v>
      </c>
      <c r="AU700" s="145" t="s">
        <v>80</v>
      </c>
      <c r="AY700" s="137" t="s">
        <v>150</v>
      </c>
      <c r="BK700" s="146">
        <f>SUM(BK701:BK833)</f>
        <v>0</v>
      </c>
    </row>
    <row r="701" spans="1:65" s="2" customFormat="1" ht="24.15" customHeight="1">
      <c r="A701" s="33"/>
      <c r="B701" s="149"/>
      <c r="C701" s="150" t="s">
        <v>826</v>
      </c>
      <c r="D701" s="150" t="s">
        <v>153</v>
      </c>
      <c r="E701" s="151" t="s">
        <v>827</v>
      </c>
      <c r="F701" s="152" t="s">
        <v>828</v>
      </c>
      <c r="G701" s="153" t="s">
        <v>245</v>
      </c>
      <c r="H701" s="154">
        <v>50.399000000000001</v>
      </c>
      <c r="I701" s="155"/>
      <c r="J701" s="156">
        <f>ROUND(I701*H701,2)</f>
        <v>0</v>
      </c>
      <c r="K701" s="152" t="s">
        <v>157</v>
      </c>
      <c r="L701" s="34"/>
      <c r="M701" s="157" t="s">
        <v>1</v>
      </c>
      <c r="N701" s="158" t="s">
        <v>38</v>
      </c>
      <c r="O701" s="59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1" t="s">
        <v>158</v>
      </c>
      <c r="AT701" s="161" t="s">
        <v>153</v>
      </c>
      <c r="AU701" s="161" t="s">
        <v>82</v>
      </c>
      <c r="AY701" s="18" t="s">
        <v>150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8" t="s">
        <v>80</v>
      </c>
      <c r="BK701" s="162">
        <f>ROUND(I701*H701,2)</f>
        <v>0</v>
      </c>
      <c r="BL701" s="18" t="s">
        <v>158</v>
      </c>
      <c r="BM701" s="161" t="s">
        <v>829</v>
      </c>
    </row>
    <row r="702" spans="1:65" s="13" customFormat="1">
      <c r="B702" s="163"/>
      <c r="D702" s="164" t="s">
        <v>160</v>
      </c>
      <c r="E702" s="165" t="s">
        <v>1</v>
      </c>
      <c r="F702" s="166" t="s">
        <v>830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160</v>
      </c>
      <c r="AU702" s="165" t="s">
        <v>82</v>
      </c>
      <c r="AV702" s="13" t="s">
        <v>80</v>
      </c>
      <c r="AW702" s="13" t="s">
        <v>30</v>
      </c>
      <c r="AX702" s="13" t="s">
        <v>73</v>
      </c>
      <c r="AY702" s="165" t="s">
        <v>150</v>
      </c>
    </row>
    <row r="703" spans="1:65" s="14" customFormat="1">
      <c r="B703" s="171"/>
      <c r="D703" s="164" t="s">
        <v>160</v>
      </c>
      <c r="E703" s="172" t="s">
        <v>1</v>
      </c>
      <c r="F703" s="173" t="s">
        <v>831</v>
      </c>
      <c r="H703" s="174">
        <v>20.209</v>
      </c>
      <c r="I703" s="175"/>
      <c r="L703" s="171"/>
      <c r="M703" s="176"/>
      <c r="N703" s="177"/>
      <c r="O703" s="177"/>
      <c r="P703" s="177"/>
      <c r="Q703" s="177"/>
      <c r="R703" s="177"/>
      <c r="S703" s="177"/>
      <c r="T703" s="178"/>
      <c r="AT703" s="172" t="s">
        <v>160</v>
      </c>
      <c r="AU703" s="172" t="s">
        <v>82</v>
      </c>
      <c r="AV703" s="14" t="s">
        <v>82</v>
      </c>
      <c r="AW703" s="14" t="s">
        <v>30</v>
      </c>
      <c r="AX703" s="14" t="s">
        <v>73</v>
      </c>
      <c r="AY703" s="172" t="s">
        <v>150</v>
      </c>
    </row>
    <row r="704" spans="1:65" s="13" customFormat="1">
      <c r="B704" s="163"/>
      <c r="D704" s="164" t="s">
        <v>160</v>
      </c>
      <c r="E704" s="165" t="s">
        <v>1</v>
      </c>
      <c r="F704" s="166" t="s">
        <v>832</v>
      </c>
      <c r="H704" s="165" t="s">
        <v>1</v>
      </c>
      <c r="I704" s="167"/>
      <c r="L704" s="163"/>
      <c r="M704" s="168"/>
      <c r="N704" s="169"/>
      <c r="O704" s="169"/>
      <c r="P704" s="169"/>
      <c r="Q704" s="169"/>
      <c r="R704" s="169"/>
      <c r="S704" s="169"/>
      <c r="T704" s="170"/>
      <c r="AT704" s="165" t="s">
        <v>160</v>
      </c>
      <c r="AU704" s="165" t="s">
        <v>82</v>
      </c>
      <c r="AV704" s="13" t="s">
        <v>80</v>
      </c>
      <c r="AW704" s="13" t="s">
        <v>30</v>
      </c>
      <c r="AX704" s="13" t="s">
        <v>73</v>
      </c>
      <c r="AY704" s="165" t="s">
        <v>150</v>
      </c>
    </row>
    <row r="705" spans="2:51" s="14" customFormat="1">
      <c r="B705" s="171"/>
      <c r="D705" s="164" t="s">
        <v>160</v>
      </c>
      <c r="E705" s="172" t="s">
        <v>1</v>
      </c>
      <c r="F705" s="173" t="s">
        <v>833</v>
      </c>
      <c r="H705" s="174">
        <v>0.94</v>
      </c>
      <c r="I705" s="175"/>
      <c r="L705" s="171"/>
      <c r="M705" s="176"/>
      <c r="N705" s="177"/>
      <c r="O705" s="177"/>
      <c r="P705" s="177"/>
      <c r="Q705" s="177"/>
      <c r="R705" s="177"/>
      <c r="S705" s="177"/>
      <c r="T705" s="178"/>
      <c r="AT705" s="172" t="s">
        <v>160</v>
      </c>
      <c r="AU705" s="172" t="s">
        <v>82</v>
      </c>
      <c r="AV705" s="14" t="s">
        <v>82</v>
      </c>
      <c r="AW705" s="14" t="s">
        <v>30</v>
      </c>
      <c r="AX705" s="14" t="s">
        <v>73</v>
      </c>
      <c r="AY705" s="172" t="s">
        <v>150</v>
      </c>
    </row>
    <row r="706" spans="2:51" s="13" customFormat="1">
      <c r="B706" s="163"/>
      <c r="D706" s="164" t="s">
        <v>160</v>
      </c>
      <c r="E706" s="165" t="s">
        <v>1</v>
      </c>
      <c r="F706" s="166" t="s">
        <v>834</v>
      </c>
      <c r="H706" s="165" t="s">
        <v>1</v>
      </c>
      <c r="I706" s="167"/>
      <c r="L706" s="163"/>
      <c r="M706" s="168"/>
      <c r="N706" s="169"/>
      <c r="O706" s="169"/>
      <c r="P706" s="169"/>
      <c r="Q706" s="169"/>
      <c r="R706" s="169"/>
      <c r="S706" s="169"/>
      <c r="T706" s="170"/>
      <c r="AT706" s="165" t="s">
        <v>160</v>
      </c>
      <c r="AU706" s="165" t="s">
        <v>82</v>
      </c>
      <c r="AV706" s="13" t="s">
        <v>80</v>
      </c>
      <c r="AW706" s="13" t="s">
        <v>30</v>
      </c>
      <c r="AX706" s="13" t="s">
        <v>73</v>
      </c>
      <c r="AY706" s="165" t="s">
        <v>150</v>
      </c>
    </row>
    <row r="707" spans="2:51" s="14" customFormat="1">
      <c r="B707" s="171"/>
      <c r="D707" s="164" t="s">
        <v>160</v>
      </c>
      <c r="E707" s="172" t="s">
        <v>1</v>
      </c>
      <c r="F707" s="173" t="s">
        <v>835</v>
      </c>
      <c r="H707" s="174">
        <v>20.16</v>
      </c>
      <c r="I707" s="175"/>
      <c r="L707" s="171"/>
      <c r="M707" s="176"/>
      <c r="N707" s="177"/>
      <c r="O707" s="177"/>
      <c r="P707" s="177"/>
      <c r="Q707" s="177"/>
      <c r="R707" s="177"/>
      <c r="S707" s="177"/>
      <c r="T707" s="178"/>
      <c r="AT707" s="172" t="s">
        <v>160</v>
      </c>
      <c r="AU707" s="172" t="s">
        <v>82</v>
      </c>
      <c r="AV707" s="14" t="s">
        <v>82</v>
      </c>
      <c r="AW707" s="14" t="s">
        <v>30</v>
      </c>
      <c r="AX707" s="14" t="s">
        <v>73</v>
      </c>
      <c r="AY707" s="172" t="s">
        <v>150</v>
      </c>
    </row>
    <row r="708" spans="2:51" s="13" customFormat="1">
      <c r="B708" s="163"/>
      <c r="D708" s="164" t="s">
        <v>160</v>
      </c>
      <c r="E708" s="165" t="s">
        <v>1</v>
      </c>
      <c r="F708" s="166" t="s">
        <v>836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160</v>
      </c>
      <c r="AU708" s="165" t="s">
        <v>82</v>
      </c>
      <c r="AV708" s="13" t="s">
        <v>80</v>
      </c>
      <c r="AW708" s="13" t="s">
        <v>30</v>
      </c>
      <c r="AX708" s="13" t="s">
        <v>73</v>
      </c>
      <c r="AY708" s="165" t="s">
        <v>150</v>
      </c>
    </row>
    <row r="709" spans="2:51" s="14" customFormat="1">
      <c r="B709" s="171"/>
      <c r="D709" s="164" t="s">
        <v>160</v>
      </c>
      <c r="E709" s="172" t="s">
        <v>1</v>
      </c>
      <c r="F709" s="173" t="s">
        <v>837</v>
      </c>
      <c r="H709" s="174">
        <v>8.2870000000000008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160</v>
      </c>
      <c r="AU709" s="172" t="s">
        <v>82</v>
      </c>
      <c r="AV709" s="14" t="s">
        <v>82</v>
      </c>
      <c r="AW709" s="14" t="s">
        <v>30</v>
      </c>
      <c r="AX709" s="14" t="s">
        <v>73</v>
      </c>
      <c r="AY709" s="172" t="s">
        <v>150</v>
      </c>
    </row>
    <row r="710" spans="2:51" s="13" customFormat="1">
      <c r="B710" s="163"/>
      <c r="D710" s="164" t="s">
        <v>160</v>
      </c>
      <c r="E710" s="165" t="s">
        <v>1</v>
      </c>
      <c r="F710" s="166" t="s">
        <v>838</v>
      </c>
      <c r="H710" s="165" t="s">
        <v>1</v>
      </c>
      <c r="I710" s="167"/>
      <c r="L710" s="163"/>
      <c r="M710" s="168"/>
      <c r="N710" s="169"/>
      <c r="O710" s="169"/>
      <c r="P710" s="169"/>
      <c r="Q710" s="169"/>
      <c r="R710" s="169"/>
      <c r="S710" s="169"/>
      <c r="T710" s="170"/>
      <c r="AT710" s="165" t="s">
        <v>160</v>
      </c>
      <c r="AU710" s="165" t="s">
        <v>82</v>
      </c>
      <c r="AV710" s="13" t="s">
        <v>80</v>
      </c>
      <c r="AW710" s="13" t="s">
        <v>30</v>
      </c>
      <c r="AX710" s="13" t="s">
        <v>73</v>
      </c>
      <c r="AY710" s="165" t="s">
        <v>150</v>
      </c>
    </row>
    <row r="711" spans="2:51" s="14" customFormat="1">
      <c r="B711" s="171"/>
      <c r="D711" s="164" t="s">
        <v>160</v>
      </c>
      <c r="E711" s="172" t="s">
        <v>1</v>
      </c>
      <c r="F711" s="173" t="s">
        <v>839</v>
      </c>
      <c r="H711" s="174">
        <v>2.9000000000000001E-2</v>
      </c>
      <c r="I711" s="175"/>
      <c r="L711" s="171"/>
      <c r="M711" s="176"/>
      <c r="N711" s="177"/>
      <c r="O711" s="177"/>
      <c r="P711" s="177"/>
      <c r="Q711" s="177"/>
      <c r="R711" s="177"/>
      <c r="S711" s="177"/>
      <c r="T711" s="178"/>
      <c r="AT711" s="172" t="s">
        <v>160</v>
      </c>
      <c r="AU711" s="172" t="s">
        <v>82</v>
      </c>
      <c r="AV711" s="14" t="s">
        <v>82</v>
      </c>
      <c r="AW711" s="14" t="s">
        <v>30</v>
      </c>
      <c r="AX711" s="14" t="s">
        <v>73</v>
      </c>
      <c r="AY711" s="172" t="s">
        <v>150</v>
      </c>
    </row>
    <row r="712" spans="2:51" s="13" customFormat="1">
      <c r="B712" s="163"/>
      <c r="D712" s="164" t="s">
        <v>160</v>
      </c>
      <c r="E712" s="165" t="s">
        <v>1</v>
      </c>
      <c r="F712" s="166" t="s">
        <v>840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160</v>
      </c>
      <c r="AU712" s="165" t="s">
        <v>82</v>
      </c>
      <c r="AV712" s="13" t="s">
        <v>80</v>
      </c>
      <c r="AW712" s="13" t="s">
        <v>30</v>
      </c>
      <c r="AX712" s="13" t="s">
        <v>73</v>
      </c>
      <c r="AY712" s="165" t="s">
        <v>150</v>
      </c>
    </row>
    <row r="713" spans="2:51" s="14" customFormat="1">
      <c r="B713" s="171"/>
      <c r="D713" s="164" t="s">
        <v>160</v>
      </c>
      <c r="E713" s="172" t="s">
        <v>1</v>
      </c>
      <c r="F713" s="173" t="s">
        <v>841</v>
      </c>
      <c r="H713" s="174">
        <v>5.0999999999999997E-2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2" t="s">
        <v>160</v>
      </c>
      <c r="AU713" s="172" t="s">
        <v>82</v>
      </c>
      <c r="AV713" s="14" t="s">
        <v>82</v>
      </c>
      <c r="AW713" s="14" t="s">
        <v>30</v>
      </c>
      <c r="AX713" s="14" t="s">
        <v>73</v>
      </c>
      <c r="AY713" s="172" t="s">
        <v>150</v>
      </c>
    </row>
    <row r="714" spans="2:51" s="13" customFormat="1">
      <c r="B714" s="163"/>
      <c r="D714" s="164" t="s">
        <v>160</v>
      </c>
      <c r="E714" s="165" t="s">
        <v>1</v>
      </c>
      <c r="F714" s="166" t="s">
        <v>842</v>
      </c>
      <c r="H714" s="165" t="s">
        <v>1</v>
      </c>
      <c r="I714" s="167"/>
      <c r="L714" s="163"/>
      <c r="M714" s="168"/>
      <c r="N714" s="169"/>
      <c r="O714" s="169"/>
      <c r="P714" s="169"/>
      <c r="Q714" s="169"/>
      <c r="R714" s="169"/>
      <c r="S714" s="169"/>
      <c r="T714" s="170"/>
      <c r="AT714" s="165" t="s">
        <v>160</v>
      </c>
      <c r="AU714" s="165" t="s">
        <v>82</v>
      </c>
      <c r="AV714" s="13" t="s">
        <v>80</v>
      </c>
      <c r="AW714" s="13" t="s">
        <v>30</v>
      </c>
      <c r="AX714" s="13" t="s">
        <v>73</v>
      </c>
      <c r="AY714" s="165" t="s">
        <v>150</v>
      </c>
    </row>
    <row r="715" spans="2:51" s="14" customFormat="1">
      <c r="B715" s="171"/>
      <c r="D715" s="164" t="s">
        <v>160</v>
      </c>
      <c r="E715" s="172" t="s">
        <v>1</v>
      </c>
      <c r="F715" s="173" t="s">
        <v>843</v>
      </c>
      <c r="H715" s="174">
        <v>4.9000000000000002E-2</v>
      </c>
      <c r="I715" s="175"/>
      <c r="L715" s="171"/>
      <c r="M715" s="176"/>
      <c r="N715" s="177"/>
      <c r="O715" s="177"/>
      <c r="P715" s="177"/>
      <c r="Q715" s="177"/>
      <c r="R715" s="177"/>
      <c r="S715" s="177"/>
      <c r="T715" s="178"/>
      <c r="AT715" s="172" t="s">
        <v>160</v>
      </c>
      <c r="AU715" s="172" t="s">
        <v>82</v>
      </c>
      <c r="AV715" s="14" t="s">
        <v>82</v>
      </c>
      <c r="AW715" s="14" t="s">
        <v>30</v>
      </c>
      <c r="AX715" s="14" t="s">
        <v>73</v>
      </c>
      <c r="AY715" s="172" t="s">
        <v>150</v>
      </c>
    </row>
    <row r="716" spans="2:51" s="13" customFormat="1">
      <c r="B716" s="163"/>
      <c r="D716" s="164" t="s">
        <v>160</v>
      </c>
      <c r="E716" s="165" t="s">
        <v>1</v>
      </c>
      <c r="F716" s="166" t="s">
        <v>844</v>
      </c>
      <c r="H716" s="165" t="s">
        <v>1</v>
      </c>
      <c r="I716" s="167"/>
      <c r="L716" s="163"/>
      <c r="M716" s="168"/>
      <c r="N716" s="169"/>
      <c r="O716" s="169"/>
      <c r="P716" s="169"/>
      <c r="Q716" s="169"/>
      <c r="R716" s="169"/>
      <c r="S716" s="169"/>
      <c r="T716" s="170"/>
      <c r="AT716" s="165" t="s">
        <v>160</v>
      </c>
      <c r="AU716" s="165" t="s">
        <v>82</v>
      </c>
      <c r="AV716" s="13" t="s">
        <v>80</v>
      </c>
      <c r="AW716" s="13" t="s">
        <v>30</v>
      </c>
      <c r="AX716" s="13" t="s">
        <v>73</v>
      </c>
      <c r="AY716" s="165" t="s">
        <v>150</v>
      </c>
    </row>
    <row r="717" spans="2:51" s="14" customFormat="1">
      <c r="B717" s="171"/>
      <c r="D717" s="164" t="s">
        <v>160</v>
      </c>
      <c r="E717" s="172" t="s">
        <v>1</v>
      </c>
      <c r="F717" s="173" t="s">
        <v>845</v>
      </c>
      <c r="H717" s="174">
        <v>0.16900000000000001</v>
      </c>
      <c r="I717" s="175"/>
      <c r="L717" s="171"/>
      <c r="M717" s="176"/>
      <c r="N717" s="177"/>
      <c r="O717" s="177"/>
      <c r="P717" s="177"/>
      <c r="Q717" s="177"/>
      <c r="R717" s="177"/>
      <c r="S717" s="177"/>
      <c r="T717" s="178"/>
      <c r="AT717" s="172" t="s">
        <v>160</v>
      </c>
      <c r="AU717" s="172" t="s">
        <v>82</v>
      </c>
      <c r="AV717" s="14" t="s">
        <v>82</v>
      </c>
      <c r="AW717" s="14" t="s">
        <v>30</v>
      </c>
      <c r="AX717" s="14" t="s">
        <v>73</v>
      </c>
      <c r="AY717" s="172" t="s">
        <v>150</v>
      </c>
    </row>
    <row r="718" spans="2:51" s="13" customFormat="1">
      <c r="B718" s="163"/>
      <c r="D718" s="164" t="s">
        <v>160</v>
      </c>
      <c r="E718" s="165" t="s">
        <v>1</v>
      </c>
      <c r="F718" s="166" t="s">
        <v>846</v>
      </c>
      <c r="H718" s="165" t="s">
        <v>1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5" t="s">
        <v>160</v>
      </c>
      <c r="AU718" s="165" t="s">
        <v>82</v>
      </c>
      <c r="AV718" s="13" t="s">
        <v>80</v>
      </c>
      <c r="AW718" s="13" t="s">
        <v>30</v>
      </c>
      <c r="AX718" s="13" t="s">
        <v>73</v>
      </c>
      <c r="AY718" s="165" t="s">
        <v>150</v>
      </c>
    </row>
    <row r="719" spans="2:51" s="14" customFormat="1">
      <c r="B719" s="171"/>
      <c r="D719" s="164" t="s">
        <v>160</v>
      </c>
      <c r="E719" s="172" t="s">
        <v>1</v>
      </c>
      <c r="F719" s="173" t="s">
        <v>847</v>
      </c>
      <c r="H719" s="174">
        <v>3.1E-2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160</v>
      </c>
      <c r="AU719" s="172" t="s">
        <v>82</v>
      </c>
      <c r="AV719" s="14" t="s">
        <v>82</v>
      </c>
      <c r="AW719" s="14" t="s">
        <v>30</v>
      </c>
      <c r="AX719" s="14" t="s">
        <v>73</v>
      </c>
      <c r="AY719" s="172" t="s">
        <v>150</v>
      </c>
    </row>
    <row r="720" spans="2:51" s="13" customFormat="1">
      <c r="B720" s="163"/>
      <c r="D720" s="164" t="s">
        <v>160</v>
      </c>
      <c r="E720" s="165" t="s">
        <v>1</v>
      </c>
      <c r="F720" s="166" t="s">
        <v>848</v>
      </c>
      <c r="H720" s="165" t="s">
        <v>1</v>
      </c>
      <c r="I720" s="167"/>
      <c r="L720" s="163"/>
      <c r="M720" s="168"/>
      <c r="N720" s="169"/>
      <c r="O720" s="169"/>
      <c r="P720" s="169"/>
      <c r="Q720" s="169"/>
      <c r="R720" s="169"/>
      <c r="S720" s="169"/>
      <c r="T720" s="170"/>
      <c r="AT720" s="165" t="s">
        <v>160</v>
      </c>
      <c r="AU720" s="165" t="s">
        <v>82</v>
      </c>
      <c r="AV720" s="13" t="s">
        <v>80</v>
      </c>
      <c r="AW720" s="13" t="s">
        <v>30</v>
      </c>
      <c r="AX720" s="13" t="s">
        <v>73</v>
      </c>
      <c r="AY720" s="165" t="s">
        <v>150</v>
      </c>
    </row>
    <row r="721" spans="1:65" s="14" customFormat="1">
      <c r="B721" s="171"/>
      <c r="D721" s="164" t="s">
        <v>160</v>
      </c>
      <c r="E721" s="172" t="s">
        <v>1</v>
      </c>
      <c r="F721" s="173" t="s">
        <v>849</v>
      </c>
      <c r="H721" s="174">
        <v>0.29399999999999998</v>
      </c>
      <c r="I721" s="175"/>
      <c r="L721" s="171"/>
      <c r="M721" s="176"/>
      <c r="N721" s="177"/>
      <c r="O721" s="177"/>
      <c r="P721" s="177"/>
      <c r="Q721" s="177"/>
      <c r="R721" s="177"/>
      <c r="S721" s="177"/>
      <c r="T721" s="178"/>
      <c r="AT721" s="172" t="s">
        <v>160</v>
      </c>
      <c r="AU721" s="172" t="s">
        <v>82</v>
      </c>
      <c r="AV721" s="14" t="s">
        <v>82</v>
      </c>
      <c r="AW721" s="14" t="s">
        <v>30</v>
      </c>
      <c r="AX721" s="14" t="s">
        <v>73</v>
      </c>
      <c r="AY721" s="172" t="s">
        <v>150</v>
      </c>
    </row>
    <row r="722" spans="1:65" s="13" customFormat="1">
      <c r="B722" s="163"/>
      <c r="D722" s="164" t="s">
        <v>160</v>
      </c>
      <c r="E722" s="165" t="s">
        <v>1</v>
      </c>
      <c r="F722" s="166" t="s">
        <v>850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160</v>
      </c>
      <c r="AU722" s="165" t="s">
        <v>82</v>
      </c>
      <c r="AV722" s="13" t="s">
        <v>80</v>
      </c>
      <c r="AW722" s="13" t="s">
        <v>30</v>
      </c>
      <c r="AX722" s="13" t="s">
        <v>73</v>
      </c>
      <c r="AY722" s="165" t="s">
        <v>150</v>
      </c>
    </row>
    <row r="723" spans="1:65" s="14" customFormat="1">
      <c r="B723" s="171"/>
      <c r="D723" s="164" t="s">
        <v>160</v>
      </c>
      <c r="E723" s="172" t="s">
        <v>1</v>
      </c>
      <c r="F723" s="173" t="s">
        <v>851</v>
      </c>
      <c r="H723" s="174">
        <v>0.18</v>
      </c>
      <c r="I723" s="175"/>
      <c r="L723" s="171"/>
      <c r="M723" s="176"/>
      <c r="N723" s="177"/>
      <c r="O723" s="177"/>
      <c r="P723" s="177"/>
      <c r="Q723" s="177"/>
      <c r="R723" s="177"/>
      <c r="S723" s="177"/>
      <c r="T723" s="178"/>
      <c r="AT723" s="172" t="s">
        <v>160</v>
      </c>
      <c r="AU723" s="172" t="s">
        <v>82</v>
      </c>
      <c r="AV723" s="14" t="s">
        <v>82</v>
      </c>
      <c r="AW723" s="14" t="s">
        <v>30</v>
      </c>
      <c r="AX723" s="14" t="s">
        <v>73</v>
      </c>
      <c r="AY723" s="172" t="s">
        <v>150</v>
      </c>
    </row>
    <row r="724" spans="1:65" s="16" customFormat="1">
      <c r="B724" s="187"/>
      <c r="D724" s="164" t="s">
        <v>160</v>
      </c>
      <c r="E724" s="188" t="s">
        <v>1</v>
      </c>
      <c r="F724" s="189" t="s">
        <v>211</v>
      </c>
      <c r="H724" s="190">
        <v>50.398999999999994</v>
      </c>
      <c r="I724" s="191"/>
      <c r="L724" s="187"/>
      <c r="M724" s="192"/>
      <c r="N724" s="193"/>
      <c r="O724" s="193"/>
      <c r="P724" s="193"/>
      <c r="Q724" s="193"/>
      <c r="R724" s="193"/>
      <c r="S724" s="193"/>
      <c r="T724" s="194"/>
      <c r="AT724" s="188" t="s">
        <v>160</v>
      </c>
      <c r="AU724" s="188" t="s">
        <v>82</v>
      </c>
      <c r="AV724" s="16" t="s">
        <v>158</v>
      </c>
      <c r="AW724" s="16" t="s">
        <v>30</v>
      </c>
      <c r="AX724" s="16" t="s">
        <v>80</v>
      </c>
      <c r="AY724" s="188" t="s">
        <v>150</v>
      </c>
    </row>
    <row r="725" spans="1:65" s="2" customFormat="1" ht="24.15" customHeight="1">
      <c r="A725" s="33"/>
      <c r="B725" s="149"/>
      <c r="C725" s="150" t="s">
        <v>852</v>
      </c>
      <c r="D725" s="150" t="s">
        <v>153</v>
      </c>
      <c r="E725" s="151" t="s">
        <v>853</v>
      </c>
      <c r="F725" s="152" t="s">
        <v>854</v>
      </c>
      <c r="G725" s="153" t="s">
        <v>245</v>
      </c>
      <c r="H725" s="154">
        <v>50.399000000000001</v>
      </c>
      <c r="I725" s="155"/>
      <c r="J725" s="156">
        <f>ROUND(I725*H725,2)</f>
        <v>0</v>
      </c>
      <c r="K725" s="152" t="s">
        <v>157</v>
      </c>
      <c r="L725" s="34"/>
      <c r="M725" s="157" t="s">
        <v>1</v>
      </c>
      <c r="N725" s="158" t="s">
        <v>38</v>
      </c>
      <c r="O725" s="59"/>
      <c r="P725" s="159">
        <f>O725*H725</f>
        <v>0</v>
      </c>
      <c r="Q725" s="159">
        <v>0</v>
      </c>
      <c r="R725" s="159">
        <f>Q725*H725</f>
        <v>0</v>
      </c>
      <c r="S725" s="159">
        <v>0</v>
      </c>
      <c r="T725" s="160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1" t="s">
        <v>158</v>
      </c>
      <c r="AT725" s="161" t="s">
        <v>153</v>
      </c>
      <c r="AU725" s="161" t="s">
        <v>82</v>
      </c>
      <c r="AY725" s="18" t="s">
        <v>150</v>
      </c>
      <c r="BE725" s="162">
        <f>IF(N725="základní",J725,0)</f>
        <v>0</v>
      </c>
      <c r="BF725" s="162">
        <f>IF(N725="snížená",J725,0)</f>
        <v>0</v>
      </c>
      <c r="BG725" s="162">
        <f>IF(N725="zákl. přenesená",J725,0)</f>
        <v>0</v>
      </c>
      <c r="BH725" s="162">
        <f>IF(N725="sníž. přenesená",J725,0)</f>
        <v>0</v>
      </c>
      <c r="BI725" s="162">
        <f>IF(N725="nulová",J725,0)</f>
        <v>0</v>
      </c>
      <c r="BJ725" s="18" t="s">
        <v>80</v>
      </c>
      <c r="BK725" s="162">
        <f>ROUND(I725*H725,2)</f>
        <v>0</v>
      </c>
      <c r="BL725" s="18" t="s">
        <v>158</v>
      </c>
      <c r="BM725" s="161" t="s">
        <v>855</v>
      </c>
    </row>
    <row r="726" spans="1:65" s="13" customFormat="1">
      <c r="B726" s="163"/>
      <c r="D726" s="164" t="s">
        <v>160</v>
      </c>
      <c r="E726" s="165" t="s">
        <v>1</v>
      </c>
      <c r="F726" s="166" t="s">
        <v>830</v>
      </c>
      <c r="H726" s="165" t="s">
        <v>1</v>
      </c>
      <c r="I726" s="167"/>
      <c r="L726" s="163"/>
      <c r="M726" s="168"/>
      <c r="N726" s="169"/>
      <c r="O726" s="169"/>
      <c r="P726" s="169"/>
      <c r="Q726" s="169"/>
      <c r="R726" s="169"/>
      <c r="S726" s="169"/>
      <c r="T726" s="170"/>
      <c r="AT726" s="165" t="s">
        <v>160</v>
      </c>
      <c r="AU726" s="165" t="s">
        <v>82</v>
      </c>
      <c r="AV726" s="13" t="s">
        <v>80</v>
      </c>
      <c r="AW726" s="13" t="s">
        <v>30</v>
      </c>
      <c r="AX726" s="13" t="s">
        <v>73</v>
      </c>
      <c r="AY726" s="165" t="s">
        <v>150</v>
      </c>
    </row>
    <row r="727" spans="1:65" s="14" customFormat="1">
      <c r="B727" s="171"/>
      <c r="D727" s="164" t="s">
        <v>160</v>
      </c>
      <c r="E727" s="172" t="s">
        <v>1</v>
      </c>
      <c r="F727" s="173" t="s">
        <v>831</v>
      </c>
      <c r="H727" s="174">
        <v>20.209</v>
      </c>
      <c r="I727" s="175"/>
      <c r="L727" s="171"/>
      <c r="M727" s="176"/>
      <c r="N727" s="177"/>
      <c r="O727" s="177"/>
      <c r="P727" s="177"/>
      <c r="Q727" s="177"/>
      <c r="R727" s="177"/>
      <c r="S727" s="177"/>
      <c r="T727" s="178"/>
      <c r="AT727" s="172" t="s">
        <v>160</v>
      </c>
      <c r="AU727" s="172" t="s">
        <v>82</v>
      </c>
      <c r="AV727" s="14" t="s">
        <v>82</v>
      </c>
      <c r="AW727" s="14" t="s">
        <v>30</v>
      </c>
      <c r="AX727" s="14" t="s">
        <v>73</v>
      </c>
      <c r="AY727" s="172" t="s">
        <v>150</v>
      </c>
    </row>
    <row r="728" spans="1:65" s="13" customFormat="1">
      <c r="B728" s="163"/>
      <c r="D728" s="164" t="s">
        <v>160</v>
      </c>
      <c r="E728" s="165" t="s">
        <v>1</v>
      </c>
      <c r="F728" s="166" t="s">
        <v>832</v>
      </c>
      <c r="H728" s="165" t="s">
        <v>1</v>
      </c>
      <c r="I728" s="167"/>
      <c r="L728" s="163"/>
      <c r="M728" s="168"/>
      <c r="N728" s="169"/>
      <c r="O728" s="169"/>
      <c r="P728" s="169"/>
      <c r="Q728" s="169"/>
      <c r="R728" s="169"/>
      <c r="S728" s="169"/>
      <c r="T728" s="170"/>
      <c r="AT728" s="165" t="s">
        <v>160</v>
      </c>
      <c r="AU728" s="165" t="s">
        <v>82</v>
      </c>
      <c r="AV728" s="13" t="s">
        <v>80</v>
      </c>
      <c r="AW728" s="13" t="s">
        <v>30</v>
      </c>
      <c r="AX728" s="13" t="s">
        <v>73</v>
      </c>
      <c r="AY728" s="165" t="s">
        <v>150</v>
      </c>
    </row>
    <row r="729" spans="1:65" s="14" customFormat="1">
      <c r="B729" s="171"/>
      <c r="D729" s="164" t="s">
        <v>160</v>
      </c>
      <c r="E729" s="172" t="s">
        <v>1</v>
      </c>
      <c r="F729" s="173" t="s">
        <v>833</v>
      </c>
      <c r="H729" s="174">
        <v>0.94</v>
      </c>
      <c r="I729" s="175"/>
      <c r="L729" s="171"/>
      <c r="M729" s="176"/>
      <c r="N729" s="177"/>
      <c r="O729" s="177"/>
      <c r="P729" s="177"/>
      <c r="Q729" s="177"/>
      <c r="R729" s="177"/>
      <c r="S729" s="177"/>
      <c r="T729" s="178"/>
      <c r="AT729" s="172" t="s">
        <v>160</v>
      </c>
      <c r="AU729" s="172" t="s">
        <v>82</v>
      </c>
      <c r="AV729" s="14" t="s">
        <v>82</v>
      </c>
      <c r="AW729" s="14" t="s">
        <v>30</v>
      </c>
      <c r="AX729" s="14" t="s">
        <v>73</v>
      </c>
      <c r="AY729" s="172" t="s">
        <v>150</v>
      </c>
    </row>
    <row r="730" spans="1:65" s="13" customFormat="1">
      <c r="B730" s="163"/>
      <c r="D730" s="164" t="s">
        <v>160</v>
      </c>
      <c r="E730" s="165" t="s">
        <v>1</v>
      </c>
      <c r="F730" s="166" t="s">
        <v>834</v>
      </c>
      <c r="H730" s="165" t="s">
        <v>1</v>
      </c>
      <c r="I730" s="167"/>
      <c r="L730" s="163"/>
      <c r="M730" s="168"/>
      <c r="N730" s="169"/>
      <c r="O730" s="169"/>
      <c r="P730" s="169"/>
      <c r="Q730" s="169"/>
      <c r="R730" s="169"/>
      <c r="S730" s="169"/>
      <c r="T730" s="170"/>
      <c r="AT730" s="165" t="s">
        <v>160</v>
      </c>
      <c r="AU730" s="165" t="s">
        <v>82</v>
      </c>
      <c r="AV730" s="13" t="s">
        <v>80</v>
      </c>
      <c r="AW730" s="13" t="s">
        <v>30</v>
      </c>
      <c r="AX730" s="13" t="s">
        <v>73</v>
      </c>
      <c r="AY730" s="165" t="s">
        <v>150</v>
      </c>
    </row>
    <row r="731" spans="1:65" s="14" customFormat="1">
      <c r="B731" s="171"/>
      <c r="D731" s="164" t="s">
        <v>160</v>
      </c>
      <c r="E731" s="172" t="s">
        <v>1</v>
      </c>
      <c r="F731" s="173" t="s">
        <v>835</v>
      </c>
      <c r="H731" s="174">
        <v>20.16</v>
      </c>
      <c r="I731" s="175"/>
      <c r="L731" s="171"/>
      <c r="M731" s="176"/>
      <c r="N731" s="177"/>
      <c r="O731" s="177"/>
      <c r="P731" s="177"/>
      <c r="Q731" s="177"/>
      <c r="R731" s="177"/>
      <c r="S731" s="177"/>
      <c r="T731" s="178"/>
      <c r="AT731" s="172" t="s">
        <v>160</v>
      </c>
      <c r="AU731" s="172" t="s">
        <v>82</v>
      </c>
      <c r="AV731" s="14" t="s">
        <v>82</v>
      </c>
      <c r="AW731" s="14" t="s">
        <v>30</v>
      </c>
      <c r="AX731" s="14" t="s">
        <v>73</v>
      </c>
      <c r="AY731" s="172" t="s">
        <v>150</v>
      </c>
    </row>
    <row r="732" spans="1:65" s="13" customFormat="1">
      <c r="B732" s="163"/>
      <c r="D732" s="164" t="s">
        <v>160</v>
      </c>
      <c r="E732" s="165" t="s">
        <v>1</v>
      </c>
      <c r="F732" s="166" t="s">
        <v>836</v>
      </c>
      <c r="H732" s="165" t="s">
        <v>1</v>
      </c>
      <c r="I732" s="167"/>
      <c r="L732" s="163"/>
      <c r="M732" s="168"/>
      <c r="N732" s="169"/>
      <c r="O732" s="169"/>
      <c r="P732" s="169"/>
      <c r="Q732" s="169"/>
      <c r="R732" s="169"/>
      <c r="S732" s="169"/>
      <c r="T732" s="170"/>
      <c r="AT732" s="165" t="s">
        <v>160</v>
      </c>
      <c r="AU732" s="165" t="s">
        <v>82</v>
      </c>
      <c r="AV732" s="13" t="s">
        <v>80</v>
      </c>
      <c r="AW732" s="13" t="s">
        <v>30</v>
      </c>
      <c r="AX732" s="13" t="s">
        <v>73</v>
      </c>
      <c r="AY732" s="165" t="s">
        <v>150</v>
      </c>
    </row>
    <row r="733" spans="1:65" s="14" customFormat="1">
      <c r="B733" s="171"/>
      <c r="D733" s="164" t="s">
        <v>160</v>
      </c>
      <c r="E733" s="172" t="s">
        <v>1</v>
      </c>
      <c r="F733" s="173" t="s">
        <v>837</v>
      </c>
      <c r="H733" s="174">
        <v>8.2870000000000008</v>
      </c>
      <c r="I733" s="175"/>
      <c r="L733" s="171"/>
      <c r="M733" s="176"/>
      <c r="N733" s="177"/>
      <c r="O733" s="177"/>
      <c r="P733" s="177"/>
      <c r="Q733" s="177"/>
      <c r="R733" s="177"/>
      <c r="S733" s="177"/>
      <c r="T733" s="178"/>
      <c r="AT733" s="172" t="s">
        <v>160</v>
      </c>
      <c r="AU733" s="172" t="s">
        <v>82</v>
      </c>
      <c r="AV733" s="14" t="s">
        <v>82</v>
      </c>
      <c r="AW733" s="14" t="s">
        <v>30</v>
      </c>
      <c r="AX733" s="14" t="s">
        <v>73</v>
      </c>
      <c r="AY733" s="172" t="s">
        <v>150</v>
      </c>
    </row>
    <row r="734" spans="1:65" s="13" customFormat="1">
      <c r="B734" s="163"/>
      <c r="D734" s="164" t="s">
        <v>160</v>
      </c>
      <c r="E734" s="165" t="s">
        <v>1</v>
      </c>
      <c r="F734" s="166" t="s">
        <v>838</v>
      </c>
      <c r="H734" s="165" t="s">
        <v>1</v>
      </c>
      <c r="I734" s="167"/>
      <c r="L734" s="163"/>
      <c r="M734" s="168"/>
      <c r="N734" s="169"/>
      <c r="O734" s="169"/>
      <c r="P734" s="169"/>
      <c r="Q734" s="169"/>
      <c r="R734" s="169"/>
      <c r="S734" s="169"/>
      <c r="T734" s="170"/>
      <c r="AT734" s="165" t="s">
        <v>160</v>
      </c>
      <c r="AU734" s="165" t="s">
        <v>82</v>
      </c>
      <c r="AV734" s="13" t="s">
        <v>80</v>
      </c>
      <c r="AW734" s="13" t="s">
        <v>30</v>
      </c>
      <c r="AX734" s="13" t="s">
        <v>73</v>
      </c>
      <c r="AY734" s="165" t="s">
        <v>150</v>
      </c>
    </row>
    <row r="735" spans="1:65" s="14" customFormat="1">
      <c r="B735" s="171"/>
      <c r="D735" s="164" t="s">
        <v>160</v>
      </c>
      <c r="E735" s="172" t="s">
        <v>1</v>
      </c>
      <c r="F735" s="173" t="s">
        <v>839</v>
      </c>
      <c r="H735" s="174">
        <v>2.9000000000000001E-2</v>
      </c>
      <c r="I735" s="175"/>
      <c r="L735" s="171"/>
      <c r="M735" s="176"/>
      <c r="N735" s="177"/>
      <c r="O735" s="177"/>
      <c r="P735" s="177"/>
      <c r="Q735" s="177"/>
      <c r="R735" s="177"/>
      <c r="S735" s="177"/>
      <c r="T735" s="178"/>
      <c r="AT735" s="172" t="s">
        <v>160</v>
      </c>
      <c r="AU735" s="172" t="s">
        <v>82</v>
      </c>
      <c r="AV735" s="14" t="s">
        <v>82</v>
      </c>
      <c r="AW735" s="14" t="s">
        <v>30</v>
      </c>
      <c r="AX735" s="14" t="s">
        <v>73</v>
      </c>
      <c r="AY735" s="172" t="s">
        <v>150</v>
      </c>
    </row>
    <row r="736" spans="1:65" s="13" customFormat="1">
      <c r="B736" s="163"/>
      <c r="D736" s="164" t="s">
        <v>160</v>
      </c>
      <c r="E736" s="165" t="s">
        <v>1</v>
      </c>
      <c r="F736" s="166" t="s">
        <v>840</v>
      </c>
      <c r="H736" s="165" t="s">
        <v>1</v>
      </c>
      <c r="I736" s="167"/>
      <c r="L736" s="163"/>
      <c r="M736" s="168"/>
      <c r="N736" s="169"/>
      <c r="O736" s="169"/>
      <c r="P736" s="169"/>
      <c r="Q736" s="169"/>
      <c r="R736" s="169"/>
      <c r="S736" s="169"/>
      <c r="T736" s="170"/>
      <c r="AT736" s="165" t="s">
        <v>160</v>
      </c>
      <c r="AU736" s="165" t="s">
        <v>82</v>
      </c>
      <c r="AV736" s="13" t="s">
        <v>80</v>
      </c>
      <c r="AW736" s="13" t="s">
        <v>30</v>
      </c>
      <c r="AX736" s="13" t="s">
        <v>73</v>
      </c>
      <c r="AY736" s="165" t="s">
        <v>150</v>
      </c>
    </row>
    <row r="737" spans="1:65" s="14" customFormat="1">
      <c r="B737" s="171"/>
      <c r="D737" s="164" t="s">
        <v>160</v>
      </c>
      <c r="E737" s="172" t="s">
        <v>1</v>
      </c>
      <c r="F737" s="173" t="s">
        <v>841</v>
      </c>
      <c r="H737" s="174">
        <v>5.0999999999999997E-2</v>
      </c>
      <c r="I737" s="175"/>
      <c r="L737" s="171"/>
      <c r="M737" s="176"/>
      <c r="N737" s="177"/>
      <c r="O737" s="177"/>
      <c r="P737" s="177"/>
      <c r="Q737" s="177"/>
      <c r="R737" s="177"/>
      <c r="S737" s="177"/>
      <c r="T737" s="178"/>
      <c r="AT737" s="172" t="s">
        <v>160</v>
      </c>
      <c r="AU737" s="172" t="s">
        <v>82</v>
      </c>
      <c r="AV737" s="14" t="s">
        <v>82</v>
      </c>
      <c r="AW737" s="14" t="s">
        <v>30</v>
      </c>
      <c r="AX737" s="14" t="s">
        <v>73</v>
      </c>
      <c r="AY737" s="172" t="s">
        <v>150</v>
      </c>
    </row>
    <row r="738" spans="1:65" s="13" customFormat="1">
      <c r="B738" s="163"/>
      <c r="D738" s="164" t="s">
        <v>160</v>
      </c>
      <c r="E738" s="165" t="s">
        <v>1</v>
      </c>
      <c r="F738" s="166" t="s">
        <v>842</v>
      </c>
      <c r="H738" s="165" t="s">
        <v>1</v>
      </c>
      <c r="I738" s="167"/>
      <c r="L738" s="163"/>
      <c r="M738" s="168"/>
      <c r="N738" s="169"/>
      <c r="O738" s="169"/>
      <c r="P738" s="169"/>
      <c r="Q738" s="169"/>
      <c r="R738" s="169"/>
      <c r="S738" s="169"/>
      <c r="T738" s="170"/>
      <c r="AT738" s="165" t="s">
        <v>160</v>
      </c>
      <c r="AU738" s="165" t="s">
        <v>82</v>
      </c>
      <c r="AV738" s="13" t="s">
        <v>80</v>
      </c>
      <c r="AW738" s="13" t="s">
        <v>30</v>
      </c>
      <c r="AX738" s="13" t="s">
        <v>73</v>
      </c>
      <c r="AY738" s="165" t="s">
        <v>150</v>
      </c>
    </row>
    <row r="739" spans="1:65" s="14" customFormat="1">
      <c r="B739" s="171"/>
      <c r="D739" s="164" t="s">
        <v>160</v>
      </c>
      <c r="E739" s="172" t="s">
        <v>1</v>
      </c>
      <c r="F739" s="173" t="s">
        <v>843</v>
      </c>
      <c r="H739" s="174">
        <v>4.9000000000000002E-2</v>
      </c>
      <c r="I739" s="175"/>
      <c r="L739" s="171"/>
      <c r="M739" s="176"/>
      <c r="N739" s="177"/>
      <c r="O739" s="177"/>
      <c r="P739" s="177"/>
      <c r="Q739" s="177"/>
      <c r="R739" s="177"/>
      <c r="S739" s="177"/>
      <c r="T739" s="178"/>
      <c r="AT739" s="172" t="s">
        <v>160</v>
      </c>
      <c r="AU739" s="172" t="s">
        <v>82</v>
      </c>
      <c r="AV739" s="14" t="s">
        <v>82</v>
      </c>
      <c r="AW739" s="14" t="s">
        <v>30</v>
      </c>
      <c r="AX739" s="14" t="s">
        <v>73</v>
      </c>
      <c r="AY739" s="172" t="s">
        <v>150</v>
      </c>
    </row>
    <row r="740" spans="1:65" s="13" customFormat="1">
      <c r="B740" s="163"/>
      <c r="D740" s="164" t="s">
        <v>160</v>
      </c>
      <c r="E740" s="165" t="s">
        <v>1</v>
      </c>
      <c r="F740" s="166" t="s">
        <v>844</v>
      </c>
      <c r="H740" s="165" t="s">
        <v>1</v>
      </c>
      <c r="I740" s="167"/>
      <c r="L740" s="163"/>
      <c r="M740" s="168"/>
      <c r="N740" s="169"/>
      <c r="O740" s="169"/>
      <c r="P740" s="169"/>
      <c r="Q740" s="169"/>
      <c r="R740" s="169"/>
      <c r="S740" s="169"/>
      <c r="T740" s="170"/>
      <c r="AT740" s="165" t="s">
        <v>160</v>
      </c>
      <c r="AU740" s="165" t="s">
        <v>82</v>
      </c>
      <c r="AV740" s="13" t="s">
        <v>80</v>
      </c>
      <c r="AW740" s="13" t="s">
        <v>30</v>
      </c>
      <c r="AX740" s="13" t="s">
        <v>73</v>
      </c>
      <c r="AY740" s="165" t="s">
        <v>150</v>
      </c>
    </row>
    <row r="741" spans="1:65" s="14" customFormat="1">
      <c r="B741" s="171"/>
      <c r="D741" s="164" t="s">
        <v>160</v>
      </c>
      <c r="E741" s="172" t="s">
        <v>1</v>
      </c>
      <c r="F741" s="173" t="s">
        <v>845</v>
      </c>
      <c r="H741" s="174">
        <v>0.16900000000000001</v>
      </c>
      <c r="I741" s="175"/>
      <c r="L741" s="171"/>
      <c r="M741" s="176"/>
      <c r="N741" s="177"/>
      <c r="O741" s="177"/>
      <c r="P741" s="177"/>
      <c r="Q741" s="177"/>
      <c r="R741" s="177"/>
      <c r="S741" s="177"/>
      <c r="T741" s="178"/>
      <c r="AT741" s="172" t="s">
        <v>160</v>
      </c>
      <c r="AU741" s="172" t="s">
        <v>82</v>
      </c>
      <c r="AV741" s="14" t="s">
        <v>82</v>
      </c>
      <c r="AW741" s="14" t="s">
        <v>30</v>
      </c>
      <c r="AX741" s="14" t="s">
        <v>73</v>
      </c>
      <c r="AY741" s="172" t="s">
        <v>150</v>
      </c>
    </row>
    <row r="742" spans="1:65" s="13" customFormat="1">
      <c r="B742" s="163"/>
      <c r="D742" s="164" t="s">
        <v>160</v>
      </c>
      <c r="E742" s="165" t="s">
        <v>1</v>
      </c>
      <c r="F742" s="166" t="s">
        <v>846</v>
      </c>
      <c r="H742" s="165" t="s">
        <v>1</v>
      </c>
      <c r="I742" s="167"/>
      <c r="L742" s="163"/>
      <c r="M742" s="168"/>
      <c r="N742" s="169"/>
      <c r="O742" s="169"/>
      <c r="P742" s="169"/>
      <c r="Q742" s="169"/>
      <c r="R742" s="169"/>
      <c r="S742" s="169"/>
      <c r="T742" s="170"/>
      <c r="AT742" s="165" t="s">
        <v>160</v>
      </c>
      <c r="AU742" s="165" t="s">
        <v>82</v>
      </c>
      <c r="AV742" s="13" t="s">
        <v>80</v>
      </c>
      <c r="AW742" s="13" t="s">
        <v>30</v>
      </c>
      <c r="AX742" s="13" t="s">
        <v>73</v>
      </c>
      <c r="AY742" s="165" t="s">
        <v>150</v>
      </c>
    </row>
    <row r="743" spans="1:65" s="14" customFormat="1">
      <c r="B743" s="171"/>
      <c r="D743" s="164" t="s">
        <v>160</v>
      </c>
      <c r="E743" s="172" t="s">
        <v>1</v>
      </c>
      <c r="F743" s="173" t="s">
        <v>847</v>
      </c>
      <c r="H743" s="174">
        <v>3.1E-2</v>
      </c>
      <c r="I743" s="175"/>
      <c r="L743" s="171"/>
      <c r="M743" s="176"/>
      <c r="N743" s="177"/>
      <c r="O743" s="177"/>
      <c r="P743" s="177"/>
      <c r="Q743" s="177"/>
      <c r="R743" s="177"/>
      <c r="S743" s="177"/>
      <c r="T743" s="178"/>
      <c r="AT743" s="172" t="s">
        <v>160</v>
      </c>
      <c r="AU743" s="172" t="s">
        <v>82</v>
      </c>
      <c r="AV743" s="14" t="s">
        <v>82</v>
      </c>
      <c r="AW743" s="14" t="s">
        <v>30</v>
      </c>
      <c r="AX743" s="14" t="s">
        <v>73</v>
      </c>
      <c r="AY743" s="172" t="s">
        <v>150</v>
      </c>
    </row>
    <row r="744" spans="1:65" s="13" customFormat="1">
      <c r="B744" s="163"/>
      <c r="D744" s="164" t="s">
        <v>160</v>
      </c>
      <c r="E744" s="165" t="s">
        <v>1</v>
      </c>
      <c r="F744" s="166" t="s">
        <v>848</v>
      </c>
      <c r="H744" s="165" t="s">
        <v>1</v>
      </c>
      <c r="I744" s="167"/>
      <c r="L744" s="163"/>
      <c r="M744" s="168"/>
      <c r="N744" s="169"/>
      <c r="O744" s="169"/>
      <c r="P744" s="169"/>
      <c r="Q744" s="169"/>
      <c r="R744" s="169"/>
      <c r="S744" s="169"/>
      <c r="T744" s="170"/>
      <c r="AT744" s="165" t="s">
        <v>160</v>
      </c>
      <c r="AU744" s="165" t="s">
        <v>82</v>
      </c>
      <c r="AV744" s="13" t="s">
        <v>80</v>
      </c>
      <c r="AW744" s="13" t="s">
        <v>30</v>
      </c>
      <c r="AX744" s="13" t="s">
        <v>73</v>
      </c>
      <c r="AY744" s="165" t="s">
        <v>150</v>
      </c>
    </row>
    <row r="745" spans="1:65" s="14" customFormat="1">
      <c r="B745" s="171"/>
      <c r="D745" s="164" t="s">
        <v>160</v>
      </c>
      <c r="E745" s="172" t="s">
        <v>1</v>
      </c>
      <c r="F745" s="173" t="s">
        <v>849</v>
      </c>
      <c r="H745" s="174">
        <v>0.29399999999999998</v>
      </c>
      <c r="I745" s="175"/>
      <c r="L745" s="171"/>
      <c r="M745" s="176"/>
      <c r="N745" s="177"/>
      <c r="O745" s="177"/>
      <c r="P745" s="177"/>
      <c r="Q745" s="177"/>
      <c r="R745" s="177"/>
      <c r="S745" s="177"/>
      <c r="T745" s="178"/>
      <c r="AT745" s="172" t="s">
        <v>160</v>
      </c>
      <c r="AU745" s="172" t="s">
        <v>82</v>
      </c>
      <c r="AV745" s="14" t="s">
        <v>82</v>
      </c>
      <c r="AW745" s="14" t="s">
        <v>30</v>
      </c>
      <c r="AX745" s="14" t="s">
        <v>73</v>
      </c>
      <c r="AY745" s="172" t="s">
        <v>150</v>
      </c>
    </row>
    <row r="746" spans="1:65" s="13" customFormat="1">
      <c r="B746" s="163"/>
      <c r="D746" s="164" t="s">
        <v>160</v>
      </c>
      <c r="E746" s="165" t="s">
        <v>1</v>
      </c>
      <c r="F746" s="166" t="s">
        <v>850</v>
      </c>
      <c r="H746" s="165" t="s">
        <v>1</v>
      </c>
      <c r="I746" s="167"/>
      <c r="L746" s="163"/>
      <c r="M746" s="168"/>
      <c r="N746" s="169"/>
      <c r="O746" s="169"/>
      <c r="P746" s="169"/>
      <c r="Q746" s="169"/>
      <c r="R746" s="169"/>
      <c r="S746" s="169"/>
      <c r="T746" s="170"/>
      <c r="AT746" s="165" t="s">
        <v>160</v>
      </c>
      <c r="AU746" s="165" t="s">
        <v>82</v>
      </c>
      <c r="AV746" s="13" t="s">
        <v>80</v>
      </c>
      <c r="AW746" s="13" t="s">
        <v>30</v>
      </c>
      <c r="AX746" s="13" t="s">
        <v>73</v>
      </c>
      <c r="AY746" s="165" t="s">
        <v>150</v>
      </c>
    </row>
    <row r="747" spans="1:65" s="14" customFormat="1">
      <c r="B747" s="171"/>
      <c r="D747" s="164" t="s">
        <v>160</v>
      </c>
      <c r="E747" s="172" t="s">
        <v>1</v>
      </c>
      <c r="F747" s="173" t="s">
        <v>851</v>
      </c>
      <c r="H747" s="174">
        <v>0.18</v>
      </c>
      <c r="I747" s="175"/>
      <c r="L747" s="171"/>
      <c r="M747" s="176"/>
      <c r="N747" s="177"/>
      <c r="O747" s="177"/>
      <c r="P747" s="177"/>
      <c r="Q747" s="177"/>
      <c r="R747" s="177"/>
      <c r="S747" s="177"/>
      <c r="T747" s="178"/>
      <c r="AT747" s="172" t="s">
        <v>160</v>
      </c>
      <c r="AU747" s="172" t="s">
        <v>82</v>
      </c>
      <c r="AV747" s="14" t="s">
        <v>82</v>
      </c>
      <c r="AW747" s="14" t="s">
        <v>30</v>
      </c>
      <c r="AX747" s="14" t="s">
        <v>73</v>
      </c>
      <c r="AY747" s="172" t="s">
        <v>150</v>
      </c>
    </row>
    <row r="748" spans="1:65" s="16" customFormat="1">
      <c r="B748" s="187"/>
      <c r="D748" s="164" t="s">
        <v>160</v>
      </c>
      <c r="E748" s="188" t="s">
        <v>1</v>
      </c>
      <c r="F748" s="189" t="s">
        <v>211</v>
      </c>
      <c r="H748" s="190">
        <v>50.398999999999994</v>
      </c>
      <c r="I748" s="191"/>
      <c r="L748" s="187"/>
      <c r="M748" s="192"/>
      <c r="N748" s="193"/>
      <c r="O748" s="193"/>
      <c r="P748" s="193"/>
      <c r="Q748" s="193"/>
      <c r="R748" s="193"/>
      <c r="S748" s="193"/>
      <c r="T748" s="194"/>
      <c r="AT748" s="188" t="s">
        <v>160</v>
      </c>
      <c r="AU748" s="188" t="s">
        <v>82</v>
      </c>
      <c r="AV748" s="16" t="s">
        <v>158</v>
      </c>
      <c r="AW748" s="16" t="s">
        <v>30</v>
      </c>
      <c r="AX748" s="16" t="s">
        <v>80</v>
      </c>
      <c r="AY748" s="188" t="s">
        <v>150</v>
      </c>
    </row>
    <row r="749" spans="1:65" s="2" customFormat="1" ht="24.15" customHeight="1">
      <c r="A749" s="33"/>
      <c r="B749" s="149"/>
      <c r="C749" s="150" t="s">
        <v>856</v>
      </c>
      <c r="D749" s="150" t="s">
        <v>153</v>
      </c>
      <c r="E749" s="151" t="s">
        <v>857</v>
      </c>
      <c r="F749" s="152" t="s">
        <v>858</v>
      </c>
      <c r="G749" s="153" t="s">
        <v>245</v>
      </c>
      <c r="H749" s="154">
        <v>453.59100000000001</v>
      </c>
      <c r="I749" s="155"/>
      <c r="J749" s="156">
        <f>ROUND(I749*H749,2)</f>
        <v>0</v>
      </c>
      <c r="K749" s="152" t="s">
        <v>157</v>
      </c>
      <c r="L749" s="34"/>
      <c r="M749" s="157" t="s">
        <v>1</v>
      </c>
      <c r="N749" s="158" t="s">
        <v>38</v>
      </c>
      <c r="O749" s="59"/>
      <c r="P749" s="159">
        <f>O749*H749</f>
        <v>0</v>
      </c>
      <c r="Q749" s="159">
        <v>0</v>
      </c>
      <c r="R749" s="159">
        <f>Q749*H749</f>
        <v>0</v>
      </c>
      <c r="S749" s="159">
        <v>0</v>
      </c>
      <c r="T749" s="160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1" t="s">
        <v>158</v>
      </c>
      <c r="AT749" s="161" t="s">
        <v>153</v>
      </c>
      <c r="AU749" s="161" t="s">
        <v>82</v>
      </c>
      <c r="AY749" s="18" t="s">
        <v>150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8" t="s">
        <v>80</v>
      </c>
      <c r="BK749" s="162">
        <f>ROUND(I749*H749,2)</f>
        <v>0</v>
      </c>
      <c r="BL749" s="18" t="s">
        <v>158</v>
      </c>
      <c r="BM749" s="161" t="s">
        <v>859</v>
      </c>
    </row>
    <row r="750" spans="1:65" s="14" customFormat="1">
      <c r="B750" s="171"/>
      <c r="D750" s="164" t="s">
        <v>160</v>
      </c>
      <c r="E750" s="172" t="s">
        <v>1</v>
      </c>
      <c r="F750" s="173" t="s">
        <v>860</v>
      </c>
      <c r="H750" s="174">
        <v>453.59100000000001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160</v>
      </c>
      <c r="AU750" s="172" t="s">
        <v>82</v>
      </c>
      <c r="AV750" s="14" t="s">
        <v>82</v>
      </c>
      <c r="AW750" s="14" t="s">
        <v>30</v>
      </c>
      <c r="AX750" s="14" t="s">
        <v>80</v>
      </c>
      <c r="AY750" s="172" t="s">
        <v>150</v>
      </c>
    </row>
    <row r="751" spans="1:65" s="2" customFormat="1" ht="33" customHeight="1">
      <c r="A751" s="33"/>
      <c r="B751" s="149"/>
      <c r="C751" s="150" t="s">
        <v>861</v>
      </c>
      <c r="D751" s="150" t="s">
        <v>153</v>
      </c>
      <c r="E751" s="151" t="s">
        <v>862</v>
      </c>
      <c r="F751" s="152" t="s">
        <v>863</v>
      </c>
      <c r="G751" s="153" t="s">
        <v>245</v>
      </c>
      <c r="H751" s="154">
        <v>20.16</v>
      </c>
      <c r="I751" s="155"/>
      <c r="J751" s="156">
        <f>ROUND(I751*H751,2)</f>
        <v>0</v>
      </c>
      <c r="K751" s="152" t="s">
        <v>157</v>
      </c>
      <c r="L751" s="34"/>
      <c r="M751" s="157" t="s">
        <v>1</v>
      </c>
      <c r="N751" s="158" t="s">
        <v>38</v>
      </c>
      <c r="O751" s="59"/>
      <c r="P751" s="159">
        <f>O751*H751</f>
        <v>0</v>
      </c>
      <c r="Q751" s="159">
        <v>0</v>
      </c>
      <c r="R751" s="159">
        <f>Q751*H751</f>
        <v>0</v>
      </c>
      <c r="S751" s="159">
        <v>0</v>
      </c>
      <c r="T751" s="160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61" t="s">
        <v>158</v>
      </c>
      <c r="AT751" s="161" t="s">
        <v>153</v>
      </c>
      <c r="AU751" s="161" t="s">
        <v>82</v>
      </c>
      <c r="AY751" s="18" t="s">
        <v>150</v>
      </c>
      <c r="BE751" s="162">
        <f>IF(N751="základní",J751,0)</f>
        <v>0</v>
      </c>
      <c r="BF751" s="162">
        <f>IF(N751="snížená",J751,0)</f>
        <v>0</v>
      </c>
      <c r="BG751" s="162">
        <f>IF(N751="zákl. přenesená",J751,0)</f>
        <v>0</v>
      </c>
      <c r="BH751" s="162">
        <f>IF(N751="sníž. přenesená",J751,0)</f>
        <v>0</v>
      </c>
      <c r="BI751" s="162">
        <f>IF(N751="nulová",J751,0)</f>
        <v>0</v>
      </c>
      <c r="BJ751" s="18" t="s">
        <v>80</v>
      </c>
      <c r="BK751" s="162">
        <f>ROUND(I751*H751,2)</f>
        <v>0</v>
      </c>
      <c r="BL751" s="18" t="s">
        <v>158</v>
      </c>
      <c r="BM751" s="161" t="s">
        <v>864</v>
      </c>
    </row>
    <row r="752" spans="1:65" s="13" customFormat="1">
      <c r="B752" s="163"/>
      <c r="D752" s="164" t="s">
        <v>160</v>
      </c>
      <c r="E752" s="165" t="s">
        <v>1</v>
      </c>
      <c r="F752" s="166" t="s">
        <v>834</v>
      </c>
      <c r="H752" s="165" t="s">
        <v>1</v>
      </c>
      <c r="I752" s="167"/>
      <c r="L752" s="163"/>
      <c r="M752" s="168"/>
      <c r="N752" s="169"/>
      <c r="O752" s="169"/>
      <c r="P752" s="169"/>
      <c r="Q752" s="169"/>
      <c r="R752" s="169"/>
      <c r="S752" s="169"/>
      <c r="T752" s="170"/>
      <c r="AT752" s="165" t="s">
        <v>160</v>
      </c>
      <c r="AU752" s="165" t="s">
        <v>82</v>
      </c>
      <c r="AV752" s="13" t="s">
        <v>80</v>
      </c>
      <c r="AW752" s="13" t="s">
        <v>30</v>
      </c>
      <c r="AX752" s="13" t="s">
        <v>73</v>
      </c>
      <c r="AY752" s="165" t="s">
        <v>150</v>
      </c>
    </row>
    <row r="753" spans="1:65" s="14" customFormat="1">
      <c r="B753" s="171"/>
      <c r="D753" s="164" t="s">
        <v>160</v>
      </c>
      <c r="E753" s="172" t="s">
        <v>1</v>
      </c>
      <c r="F753" s="173" t="s">
        <v>835</v>
      </c>
      <c r="H753" s="174">
        <v>20.16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160</v>
      </c>
      <c r="AU753" s="172" t="s">
        <v>82</v>
      </c>
      <c r="AV753" s="14" t="s">
        <v>82</v>
      </c>
      <c r="AW753" s="14" t="s">
        <v>30</v>
      </c>
      <c r="AX753" s="14" t="s">
        <v>73</v>
      </c>
      <c r="AY753" s="172" t="s">
        <v>150</v>
      </c>
    </row>
    <row r="754" spans="1:65" s="16" customFormat="1">
      <c r="B754" s="187"/>
      <c r="D754" s="164" t="s">
        <v>160</v>
      </c>
      <c r="E754" s="188" t="s">
        <v>1</v>
      </c>
      <c r="F754" s="189" t="s">
        <v>211</v>
      </c>
      <c r="H754" s="190">
        <v>20.16</v>
      </c>
      <c r="I754" s="191"/>
      <c r="L754" s="187"/>
      <c r="M754" s="192"/>
      <c r="N754" s="193"/>
      <c r="O754" s="193"/>
      <c r="P754" s="193"/>
      <c r="Q754" s="193"/>
      <c r="R754" s="193"/>
      <c r="S754" s="193"/>
      <c r="T754" s="194"/>
      <c r="AT754" s="188" t="s">
        <v>160</v>
      </c>
      <c r="AU754" s="188" t="s">
        <v>82</v>
      </c>
      <c r="AV754" s="16" t="s">
        <v>158</v>
      </c>
      <c r="AW754" s="16" t="s">
        <v>30</v>
      </c>
      <c r="AX754" s="16" t="s">
        <v>80</v>
      </c>
      <c r="AY754" s="188" t="s">
        <v>150</v>
      </c>
    </row>
    <row r="755" spans="1:65" s="2" customFormat="1" ht="37.75" customHeight="1">
      <c r="A755" s="33"/>
      <c r="B755" s="149"/>
      <c r="C755" s="150" t="s">
        <v>865</v>
      </c>
      <c r="D755" s="150" t="s">
        <v>153</v>
      </c>
      <c r="E755" s="151" t="s">
        <v>866</v>
      </c>
      <c r="F755" s="152" t="s">
        <v>867</v>
      </c>
      <c r="G755" s="153" t="s">
        <v>245</v>
      </c>
      <c r="H755" s="154">
        <v>8.2870000000000008</v>
      </c>
      <c r="I755" s="155"/>
      <c r="J755" s="156">
        <f>ROUND(I755*H755,2)</f>
        <v>0</v>
      </c>
      <c r="K755" s="152" t="s">
        <v>157</v>
      </c>
      <c r="L755" s="34"/>
      <c r="M755" s="157" t="s">
        <v>1</v>
      </c>
      <c r="N755" s="158" t="s">
        <v>38</v>
      </c>
      <c r="O755" s="59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1" t="s">
        <v>158</v>
      </c>
      <c r="AT755" s="161" t="s">
        <v>153</v>
      </c>
      <c r="AU755" s="161" t="s">
        <v>82</v>
      </c>
      <c r="AY755" s="18" t="s">
        <v>150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8" t="s">
        <v>80</v>
      </c>
      <c r="BK755" s="162">
        <f>ROUND(I755*H755,2)</f>
        <v>0</v>
      </c>
      <c r="BL755" s="18" t="s">
        <v>158</v>
      </c>
      <c r="BM755" s="161" t="s">
        <v>868</v>
      </c>
    </row>
    <row r="756" spans="1:65" s="13" customFormat="1">
      <c r="B756" s="163"/>
      <c r="D756" s="164" t="s">
        <v>160</v>
      </c>
      <c r="E756" s="165" t="s">
        <v>1</v>
      </c>
      <c r="F756" s="166" t="s">
        <v>836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160</v>
      </c>
      <c r="AU756" s="165" t="s">
        <v>82</v>
      </c>
      <c r="AV756" s="13" t="s">
        <v>80</v>
      </c>
      <c r="AW756" s="13" t="s">
        <v>30</v>
      </c>
      <c r="AX756" s="13" t="s">
        <v>73</v>
      </c>
      <c r="AY756" s="165" t="s">
        <v>150</v>
      </c>
    </row>
    <row r="757" spans="1:65" s="14" customFormat="1">
      <c r="B757" s="171"/>
      <c r="D757" s="164" t="s">
        <v>160</v>
      </c>
      <c r="E757" s="172" t="s">
        <v>1</v>
      </c>
      <c r="F757" s="173" t="s">
        <v>837</v>
      </c>
      <c r="H757" s="174">
        <v>8.2870000000000008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160</v>
      </c>
      <c r="AU757" s="172" t="s">
        <v>82</v>
      </c>
      <c r="AV757" s="14" t="s">
        <v>82</v>
      </c>
      <c r="AW757" s="14" t="s">
        <v>30</v>
      </c>
      <c r="AX757" s="14" t="s">
        <v>80</v>
      </c>
      <c r="AY757" s="172" t="s">
        <v>150</v>
      </c>
    </row>
    <row r="758" spans="1:65" s="2" customFormat="1" ht="33" customHeight="1">
      <c r="A758" s="33"/>
      <c r="B758" s="149"/>
      <c r="C758" s="150" t="s">
        <v>869</v>
      </c>
      <c r="D758" s="150" t="s">
        <v>153</v>
      </c>
      <c r="E758" s="151" t="s">
        <v>870</v>
      </c>
      <c r="F758" s="152" t="s">
        <v>871</v>
      </c>
      <c r="G758" s="153" t="s">
        <v>245</v>
      </c>
      <c r="H758" s="154">
        <v>21.2</v>
      </c>
      <c r="I758" s="155"/>
      <c r="J758" s="156">
        <f>ROUND(I758*H758,2)</f>
        <v>0</v>
      </c>
      <c r="K758" s="152" t="s">
        <v>157</v>
      </c>
      <c r="L758" s="34"/>
      <c r="M758" s="157" t="s">
        <v>1</v>
      </c>
      <c r="N758" s="158" t="s">
        <v>38</v>
      </c>
      <c r="O758" s="59"/>
      <c r="P758" s="159">
        <f>O758*H758</f>
        <v>0</v>
      </c>
      <c r="Q758" s="159">
        <v>0</v>
      </c>
      <c r="R758" s="159">
        <f>Q758*H758</f>
        <v>0</v>
      </c>
      <c r="S758" s="159">
        <v>0</v>
      </c>
      <c r="T758" s="160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1" t="s">
        <v>158</v>
      </c>
      <c r="AT758" s="161" t="s">
        <v>153</v>
      </c>
      <c r="AU758" s="161" t="s">
        <v>82</v>
      </c>
      <c r="AY758" s="18" t="s">
        <v>150</v>
      </c>
      <c r="BE758" s="162">
        <f>IF(N758="základní",J758,0)</f>
        <v>0</v>
      </c>
      <c r="BF758" s="162">
        <f>IF(N758="snížená",J758,0)</f>
        <v>0</v>
      </c>
      <c r="BG758" s="162">
        <f>IF(N758="zákl. přenesená",J758,0)</f>
        <v>0</v>
      </c>
      <c r="BH758" s="162">
        <f>IF(N758="sníž. přenesená",J758,0)</f>
        <v>0</v>
      </c>
      <c r="BI758" s="162">
        <f>IF(N758="nulová",J758,0)</f>
        <v>0</v>
      </c>
      <c r="BJ758" s="18" t="s">
        <v>80</v>
      </c>
      <c r="BK758" s="162">
        <f>ROUND(I758*H758,2)</f>
        <v>0</v>
      </c>
      <c r="BL758" s="18" t="s">
        <v>158</v>
      </c>
      <c r="BM758" s="161" t="s">
        <v>872</v>
      </c>
    </row>
    <row r="759" spans="1:65" s="13" customFormat="1">
      <c r="B759" s="163"/>
      <c r="D759" s="164" t="s">
        <v>160</v>
      </c>
      <c r="E759" s="165" t="s">
        <v>1</v>
      </c>
      <c r="F759" s="166" t="s">
        <v>830</v>
      </c>
      <c r="H759" s="165" t="s">
        <v>1</v>
      </c>
      <c r="I759" s="167"/>
      <c r="L759" s="163"/>
      <c r="M759" s="168"/>
      <c r="N759" s="169"/>
      <c r="O759" s="169"/>
      <c r="P759" s="169"/>
      <c r="Q759" s="169"/>
      <c r="R759" s="169"/>
      <c r="S759" s="169"/>
      <c r="T759" s="170"/>
      <c r="AT759" s="165" t="s">
        <v>160</v>
      </c>
      <c r="AU759" s="165" t="s">
        <v>82</v>
      </c>
      <c r="AV759" s="13" t="s">
        <v>80</v>
      </c>
      <c r="AW759" s="13" t="s">
        <v>30</v>
      </c>
      <c r="AX759" s="13" t="s">
        <v>73</v>
      </c>
      <c r="AY759" s="165" t="s">
        <v>150</v>
      </c>
    </row>
    <row r="760" spans="1:65" s="14" customFormat="1">
      <c r="B760" s="171"/>
      <c r="D760" s="164" t="s">
        <v>160</v>
      </c>
      <c r="E760" s="172" t="s">
        <v>1</v>
      </c>
      <c r="F760" s="173" t="s">
        <v>831</v>
      </c>
      <c r="H760" s="174">
        <v>20.209</v>
      </c>
      <c r="I760" s="175"/>
      <c r="L760" s="171"/>
      <c r="M760" s="176"/>
      <c r="N760" s="177"/>
      <c r="O760" s="177"/>
      <c r="P760" s="177"/>
      <c r="Q760" s="177"/>
      <c r="R760" s="177"/>
      <c r="S760" s="177"/>
      <c r="T760" s="178"/>
      <c r="AT760" s="172" t="s">
        <v>160</v>
      </c>
      <c r="AU760" s="172" t="s">
        <v>82</v>
      </c>
      <c r="AV760" s="14" t="s">
        <v>82</v>
      </c>
      <c r="AW760" s="14" t="s">
        <v>30</v>
      </c>
      <c r="AX760" s="14" t="s">
        <v>73</v>
      </c>
      <c r="AY760" s="172" t="s">
        <v>150</v>
      </c>
    </row>
    <row r="761" spans="1:65" s="13" customFormat="1">
      <c r="B761" s="163"/>
      <c r="D761" s="164" t="s">
        <v>160</v>
      </c>
      <c r="E761" s="165" t="s">
        <v>1</v>
      </c>
      <c r="F761" s="166" t="s">
        <v>832</v>
      </c>
      <c r="H761" s="165" t="s">
        <v>1</v>
      </c>
      <c r="I761" s="167"/>
      <c r="L761" s="163"/>
      <c r="M761" s="168"/>
      <c r="N761" s="169"/>
      <c r="O761" s="169"/>
      <c r="P761" s="169"/>
      <c r="Q761" s="169"/>
      <c r="R761" s="169"/>
      <c r="S761" s="169"/>
      <c r="T761" s="170"/>
      <c r="AT761" s="165" t="s">
        <v>160</v>
      </c>
      <c r="AU761" s="165" t="s">
        <v>82</v>
      </c>
      <c r="AV761" s="13" t="s">
        <v>80</v>
      </c>
      <c r="AW761" s="13" t="s">
        <v>30</v>
      </c>
      <c r="AX761" s="13" t="s">
        <v>73</v>
      </c>
      <c r="AY761" s="165" t="s">
        <v>150</v>
      </c>
    </row>
    <row r="762" spans="1:65" s="14" customFormat="1">
      <c r="B762" s="171"/>
      <c r="D762" s="164" t="s">
        <v>160</v>
      </c>
      <c r="E762" s="172" t="s">
        <v>1</v>
      </c>
      <c r="F762" s="173" t="s">
        <v>833</v>
      </c>
      <c r="H762" s="174">
        <v>0.94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160</v>
      </c>
      <c r="AU762" s="172" t="s">
        <v>82</v>
      </c>
      <c r="AV762" s="14" t="s">
        <v>82</v>
      </c>
      <c r="AW762" s="14" t="s">
        <v>30</v>
      </c>
      <c r="AX762" s="14" t="s">
        <v>73</v>
      </c>
      <c r="AY762" s="172" t="s">
        <v>150</v>
      </c>
    </row>
    <row r="763" spans="1:65" s="13" customFormat="1">
      <c r="B763" s="163"/>
      <c r="D763" s="164" t="s">
        <v>160</v>
      </c>
      <c r="E763" s="165" t="s">
        <v>1</v>
      </c>
      <c r="F763" s="166" t="s">
        <v>840</v>
      </c>
      <c r="H763" s="165" t="s">
        <v>1</v>
      </c>
      <c r="I763" s="167"/>
      <c r="L763" s="163"/>
      <c r="M763" s="168"/>
      <c r="N763" s="169"/>
      <c r="O763" s="169"/>
      <c r="P763" s="169"/>
      <c r="Q763" s="169"/>
      <c r="R763" s="169"/>
      <c r="S763" s="169"/>
      <c r="T763" s="170"/>
      <c r="AT763" s="165" t="s">
        <v>160</v>
      </c>
      <c r="AU763" s="165" t="s">
        <v>82</v>
      </c>
      <c r="AV763" s="13" t="s">
        <v>80</v>
      </c>
      <c r="AW763" s="13" t="s">
        <v>30</v>
      </c>
      <c r="AX763" s="13" t="s">
        <v>73</v>
      </c>
      <c r="AY763" s="165" t="s">
        <v>150</v>
      </c>
    </row>
    <row r="764" spans="1:65" s="14" customFormat="1">
      <c r="B764" s="171"/>
      <c r="D764" s="164" t="s">
        <v>160</v>
      </c>
      <c r="E764" s="172" t="s">
        <v>1</v>
      </c>
      <c r="F764" s="173" t="s">
        <v>841</v>
      </c>
      <c r="H764" s="174">
        <v>5.0999999999999997E-2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160</v>
      </c>
      <c r="AU764" s="172" t="s">
        <v>82</v>
      </c>
      <c r="AV764" s="14" t="s">
        <v>82</v>
      </c>
      <c r="AW764" s="14" t="s">
        <v>30</v>
      </c>
      <c r="AX764" s="14" t="s">
        <v>73</v>
      </c>
      <c r="AY764" s="172" t="s">
        <v>150</v>
      </c>
    </row>
    <row r="765" spans="1:65" s="16" customFormat="1">
      <c r="B765" s="187"/>
      <c r="D765" s="164" t="s">
        <v>160</v>
      </c>
      <c r="E765" s="188" t="s">
        <v>1</v>
      </c>
      <c r="F765" s="189" t="s">
        <v>211</v>
      </c>
      <c r="H765" s="190">
        <v>21.2</v>
      </c>
      <c r="I765" s="191"/>
      <c r="L765" s="187"/>
      <c r="M765" s="192"/>
      <c r="N765" s="193"/>
      <c r="O765" s="193"/>
      <c r="P765" s="193"/>
      <c r="Q765" s="193"/>
      <c r="R765" s="193"/>
      <c r="S765" s="193"/>
      <c r="T765" s="194"/>
      <c r="AT765" s="188" t="s">
        <v>160</v>
      </c>
      <c r="AU765" s="188" t="s">
        <v>82</v>
      </c>
      <c r="AV765" s="16" t="s">
        <v>158</v>
      </c>
      <c r="AW765" s="16" t="s">
        <v>30</v>
      </c>
      <c r="AX765" s="16" t="s">
        <v>80</v>
      </c>
      <c r="AY765" s="188" t="s">
        <v>150</v>
      </c>
    </row>
    <row r="766" spans="1:65" s="2" customFormat="1" ht="33" customHeight="1">
      <c r="A766" s="33"/>
      <c r="B766" s="149"/>
      <c r="C766" s="150" t="s">
        <v>873</v>
      </c>
      <c r="D766" s="150" t="s">
        <v>153</v>
      </c>
      <c r="E766" s="151" t="s">
        <v>874</v>
      </c>
      <c r="F766" s="152" t="s">
        <v>875</v>
      </c>
      <c r="G766" s="153" t="s">
        <v>245</v>
      </c>
      <c r="H766" s="154">
        <v>3.1E-2</v>
      </c>
      <c r="I766" s="155"/>
      <c r="J766" s="156">
        <f>ROUND(I766*H766,2)</f>
        <v>0</v>
      </c>
      <c r="K766" s="152" t="s">
        <v>157</v>
      </c>
      <c r="L766" s="34"/>
      <c r="M766" s="157" t="s">
        <v>1</v>
      </c>
      <c r="N766" s="158" t="s">
        <v>38</v>
      </c>
      <c r="O766" s="59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61" t="s">
        <v>158</v>
      </c>
      <c r="AT766" s="161" t="s">
        <v>153</v>
      </c>
      <c r="AU766" s="161" t="s">
        <v>82</v>
      </c>
      <c r="AY766" s="18" t="s">
        <v>150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8" t="s">
        <v>80</v>
      </c>
      <c r="BK766" s="162">
        <f>ROUND(I766*H766,2)</f>
        <v>0</v>
      </c>
      <c r="BL766" s="18" t="s">
        <v>158</v>
      </c>
      <c r="BM766" s="161" t="s">
        <v>876</v>
      </c>
    </row>
    <row r="767" spans="1:65" s="13" customFormat="1">
      <c r="B767" s="163"/>
      <c r="D767" s="164" t="s">
        <v>160</v>
      </c>
      <c r="E767" s="165" t="s">
        <v>1</v>
      </c>
      <c r="F767" s="166" t="s">
        <v>877</v>
      </c>
      <c r="H767" s="165" t="s">
        <v>1</v>
      </c>
      <c r="I767" s="167"/>
      <c r="L767" s="163"/>
      <c r="M767" s="168"/>
      <c r="N767" s="169"/>
      <c r="O767" s="169"/>
      <c r="P767" s="169"/>
      <c r="Q767" s="169"/>
      <c r="R767" s="169"/>
      <c r="S767" s="169"/>
      <c r="T767" s="170"/>
      <c r="AT767" s="165" t="s">
        <v>160</v>
      </c>
      <c r="AU767" s="165" t="s">
        <v>82</v>
      </c>
      <c r="AV767" s="13" t="s">
        <v>80</v>
      </c>
      <c r="AW767" s="13" t="s">
        <v>30</v>
      </c>
      <c r="AX767" s="13" t="s">
        <v>73</v>
      </c>
      <c r="AY767" s="165" t="s">
        <v>150</v>
      </c>
    </row>
    <row r="768" spans="1:65" s="14" customFormat="1">
      <c r="B768" s="171"/>
      <c r="D768" s="164" t="s">
        <v>160</v>
      </c>
      <c r="E768" s="172" t="s">
        <v>1</v>
      </c>
      <c r="F768" s="173" t="s">
        <v>847</v>
      </c>
      <c r="H768" s="174">
        <v>3.1E-2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160</v>
      </c>
      <c r="AU768" s="172" t="s">
        <v>82</v>
      </c>
      <c r="AV768" s="14" t="s">
        <v>82</v>
      </c>
      <c r="AW768" s="14" t="s">
        <v>30</v>
      </c>
      <c r="AX768" s="14" t="s">
        <v>80</v>
      </c>
      <c r="AY768" s="172" t="s">
        <v>150</v>
      </c>
    </row>
    <row r="769" spans="1:65" s="2" customFormat="1" ht="33" customHeight="1">
      <c r="A769" s="33"/>
      <c r="B769" s="149"/>
      <c r="C769" s="150" t="s">
        <v>728</v>
      </c>
      <c r="D769" s="150" t="s">
        <v>153</v>
      </c>
      <c r="E769" s="151" t="s">
        <v>878</v>
      </c>
      <c r="F769" s="152" t="s">
        <v>879</v>
      </c>
      <c r="G769" s="153" t="s">
        <v>245</v>
      </c>
      <c r="H769" s="154">
        <v>2.9000000000000001E-2</v>
      </c>
      <c r="I769" s="155"/>
      <c r="J769" s="156">
        <f>ROUND(I769*H769,2)</f>
        <v>0</v>
      </c>
      <c r="K769" s="152" t="s">
        <v>157</v>
      </c>
      <c r="L769" s="34"/>
      <c r="M769" s="157" t="s">
        <v>1</v>
      </c>
      <c r="N769" s="158" t="s">
        <v>38</v>
      </c>
      <c r="O769" s="59"/>
      <c r="P769" s="159">
        <f>O769*H769</f>
        <v>0</v>
      </c>
      <c r="Q769" s="159">
        <v>0</v>
      </c>
      <c r="R769" s="159">
        <f>Q769*H769</f>
        <v>0</v>
      </c>
      <c r="S769" s="159">
        <v>0</v>
      </c>
      <c r="T769" s="160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61" t="s">
        <v>158</v>
      </c>
      <c r="AT769" s="161" t="s">
        <v>153</v>
      </c>
      <c r="AU769" s="161" t="s">
        <v>82</v>
      </c>
      <c r="AY769" s="18" t="s">
        <v>150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8" t="s">
        <v>80</v>
      </c>
      <c r="BK769" s="162">
        <f>ROUND(I769*H769,2)</f>
        <v>0</v>
      </c>
      <c r="BL769" s="18" t="s">
        <v>158</v>
      </c>
      <c r="BM769" s="161" t="s">
        <v>880</v>
      </c>
    </row>
    <row r="770" spans="1:65" s="13" customFormat="1">
      <c r="B770" s="163"/>
      <c r="D770" s="164" t="s">
        <v>160</v>
      </c>
      <c r="E770" s="165" t="s">
        <v>1</v>
      </c>
      <c r="F770" s="166" t="s">
        <v>881</v>
      </c>
      <c r="H770" s="165" t="s">
        <v>1</v>
      </c>
      <c r="I770" s="167"/>
      <c r="L770" s="163"/>
      <c r="M770" s="168"/>
      <c r="N770" s="169"/>
      <c r="O770" s="169"/>
      <c r="P770" s="169"/>
      <c r="Q770" s="169"/>
      <c r="R770" s="169"/>
      <c r="S770" s="169"/>
      <c r="T770" s="170"/>
      <c r="AT770" s="165" t="s">
        <v>160</v>
      </c>
      <c r="AU770" s="165" t="s">
        <v>82</v>
      </c>
      <c r="AV770" s="13" t="s">
        <v>80</v>
      </c>
      <c r="AW770" s="13" t="s">
        <v>30</v>
      </c>
      <c r="AX770" s="13" t="s">
        <v>73</v>
      </c>
      <c r="AY770" s="165" t="s">
        <v>150</v>
      </c>
    </row>
    <row r="771" spans="1:65" s="14" customFormat="1">
      <c r="B771" s="171"/>
      <c r="D771" s="164" t="s">
        <v>160</v>
      </c>
      <c r="E771" s="172" t="s">
        <v>1</v>
      </c>
      <c r="F771" s="173" t="s">
        <v>839</v>
      </c>
      <c r="H771" s="174">
        <v>2.9000000000000001E-2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160</v>
      </c>
      <c r="AU771" s="172" t="s">
        <v>82</v>
      </c>
      <c r="AV771" s="14" t="s">
        <v>82</v>
      </c>
      <c r="AW771" s="14" t="s">
        <v>30</v>
      </c>
      <c r="AX771" s="14" t="s">
        <v>80</v>
      </c>
      <c r="AY771" s="172" t="s">
        <v>150</v>
      </c>
    </row>
    <row r="772" spans="1:65" s="2" customFormat="1" ht="37.75" customHeight="1">
      <c r="A772" s="33"/>
      <c r="B772" s="149"/>
      <c r="C772" s="150" t="s">
        <v>882</v>
      </c>
      <c r="D772" s="150" t="s">
        <v>153</v>
      </c>
      <c r="E772" s="151" t="s">
        <v>883</v>
      </c>
      <c r="F772" s="152" t="s">
        <v>884</v>
      </c>
      <c r="G772" s="153" t="s">
        <v>245</v>
      </c>
      <c r="H772" s="154">
        <v>0.34300000000000003</v>
      </c>
      <c r="I772" s="155"/>
      <c r="J772" s="156">
        <f>ROUND(I772*H772,2)</f>
        <v>0</v>
      </c>
      <c r="K772" s="152" t="s">
        <v>157</v>
      </c>
      <c r="L772" s="34"/>
      <c r="M772" s="157" t="s">
        <v>1</v>
      </c>
      <c r="N772" s="158" t="s">
        <v>38</v>
      </c>
      <c r="O772" s="59"/>
      <c r="P772" s="159">
        <f>O772*H772</f>
        <v>0</v>
      </c>
      <c r="Q772" s="159">
        <v>0</v>
      </c>
      <c r="R772" s="159">
        <f>Q772*H772</f>
        <v>0</v>
      </c>
      <c r="S772" s="159">
        <v>0</v>
      </c>
      <c r="T772" s="160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1" t="s">
        <v>158</v>
      </c>
      <c r="AT772" s="161" t="s">
        <v>153</v>
      </c>
      <c r="AU772" s="161" t="s">
        <v>82</v>
      </c>
      <c r="AY772" s="18" t="s">
        <v>150</v>
      </c>
      <c r="BE772" s="162">
        <f>IF(N772="základní",J772,0)</f>
        <v>0</v>
      </c>
      <c r="BF772" s="162">
        <f>IF(N772="snížená",J772,0)</f>
        <v>0</v>
      </c>
      <c r="BG772" s="162">
        <f>IF(N772="zákl. přenesená",J772,0)</f>
        <v>0</v>
      </c>
      <c r="BH772" s="162">
        <f>IF(N772="sníž. přenesená",J772,0)</f>
        <v>0</v>
      </c>
      <c r="BI772" s="162">
        <f>IF(N772="nulová",J772,0)</f>
        <v>0</v>
      </c>
      <c r="BJ772" s="18" t="s">
        <v>80</v>
      </c>
      <c r="BK772" s="162">
        <f>ROUND(I772*H772,2)</f>
        <v>0</v>
      </c>
      <c r="BL772" s="18" t="s">
        <v>158</v>
      </c>
      <c r="BM772" s="161" t="s">
        <v>885</v>
      </c>
    </row>
    <row r="773" spans="1:65" s="13" customFormat="1">
      <c r="B773" s="163"/>
      <c r="D773" s="164" t="s">
        <v>160</v>
      </c>
      <c r="E773" s="165" t="s">
        <v>1</v>
      </c>
      <c r="F773" s="166" t="s">
        <v>842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160</v>
      </c>
      <c r="AU773" s="165" t="s">
        <v>82</v>
      </c>
      <c r="AV773" s="13" t="s">
        <v>80</v>
      </c>
      <c r="AW773" s="13" t="s">
        <v>30</v>
      </c>
      <c r="AX773" s="13" t="s">
        <v>73</v>
      </c>
      <c r="AY773" s="165" t="s">
        <v>150</v>
      </c>
    </row>
    <row r="774" spans="1:65" s="14" customFormat="1">
      <c r="B774" s="171"/>
      <c r="D774" s="164" t="s">
        <v>160</v>
      </c>
      <c r="E774" s="172" t="s">
        <v>1</v>
      </c>
      <c r="F774" s="173" t="s">
        <v>843</v>
      </c>
      <c r="H774" s="174">
        <v>4.9000000000000002E-2</v>
      </c>
      <c r="I774" s="175"/>
      <c r="L774" s="171"/>
      <c r="M774" s="176"/>
      <c r="N774" s="177"/>
      <c r="O774" s="177"/>
      <c r="P774" s="177"/>
      <c r="Q774" s="177"/>
      <c r="R774" s="177"/>
      <c r="S774" s="177"/>
      <c r="T774" s="178"/>
      <c r="AT774" s="172" t="s">
        <v>160</v>
      </c>
      <c r="AU774" s="172" t="s">
        <v>82</v>
      </c>
      <c r="AV774" s="14" t="s">
        <v>82</v>
      </c>
      <c r="AW774" s="14" t="s">
        <v>30</v>
      </c>
      <c r="AX774" s="14" t="s">
        <v>73</v>
      </c>
      <c r="AY774" s="172" t="s">
        <v>150</v>
      </c>
    </row>
    <row r="775" spans="1:65" s="13" customFormat="1">
      <c r="B775" s="163"/>
      <c r="D775" s="164" t="s">
        <v>160</v>
      </c>
      <c r="E775" s="165" t="s">
        <v>1</v>
      </c>
      <c r="F775" s="166" t="s">
        <v>848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160</v>
      </c>
      <c r="AU775" s="165" t="s">
        <v>82</v>
      </c>
      <c r="AV775" s="13" t="s">
        <v>80</v>
      </c>
      <c r="AW775" s="13" t="s">
        <v>30</v>
      </c>
      <c r="AX775" s="13" t="s">
        <v>73</v>
      </c>
      <c r="AY775" s="165" t="s">
        <v>150</v>
      </c>
    </row>
    <row r="776" spans="1:65" s="14" customFormat="1">
      <c r="B776" s="171"/>
      <c r="D776" s="164" t="s">
        <v>160</v>
      </c>
      <c r="E776" s="172" t="s">
        <v>1</v>
      </c>
      <c r="F776" s="173" t="s">
        <v>849</v>
      </c>
      <c r="H776" s="174">
        <v>0.29399999999999998</v>
      </c>
      <c r="I776" s="175"/>
      <c r="L776" s="171"/>
      <c r="M776" s="176"/>
      <c r="N776" s="177"/>
      <c r="O776" s="177"/>
      <c r="P776" s="177"/>
      <c r="Q776" s="177"/>
      <c r="R776" s="177"/>
      <c r="S776" s="177"/>
      <c r="T776" s="178"/>
      <c r="AT776" s="172" t="s">
        <v>160</v>
      </c>
      <c r="AU776" s="172" t="s">
        <v>82</v>
      </c>
      <c r="AV776" s="14" t="s">
        <v>82</v>
      </c>
      <c r="AW776" s="14" t="s">
        <v>30</v>
      </c>
      <c r="AX776" s="14" t="s">
        <v>73</v>
      </c>
      <c r="AY776" s="172" t="s">
        <v>150</v>
      </c>
    </row>
    <row r="777" spans="1:65" s="16" customFormat="1">
      <c r="B777" s="187"/>
      <c r="D777" s="164" t="s">
        <v>160</v>
      </c>
      <c r="E777" s="188" t="s">
        <v>1</v>
      </c>
      <c r="F777" s="189" t="s">
        <v>211</v>
      </c>
      <c r="H777" s="190">
        <v>0.34299999999999997</v>
      </c>
      <c r="I777" s="191"/>
      <c r="L777" s="187"/>
      <c r="M777" s="192"/>
      <c r="N777" s="193"/>
      <c r="O777" s="193"/>
      <c r="P777" s="193"/>
      <c r="Q777" s="193"/>
      <c r="R777" s="193"/>
      <c r="S777" s="193"/>
      <c r="T777" s="194"/>
      <c r="AT777" s="188" t="s">
        <v>160</v>
      </c>
      <c r="AU777" s="188" t="s">
        <v>82</v>
      </c>
      <c r="AV777" s="16" t="s">
        <v>158</v>
      </c>
      <c r="AW777" s="16" t="s">
        <v>30</v>
      </c>
      <c r="AX777" s="16" t="s">
        <v>80</v>
      </c>
      <c r="AY777" s="188" t="s">
        <v>150</v>
      </c>
    </row>
    <row r="778" spans="1:65" s="2" customFormat="1" ht="16.5" customHeight="1">
      <c r="A778" s="33"/>
      <c r="B778" s="149"/>
      <c r="C778" s="150" t="s">
        <v>886</v>
      </c>
      <c r="D778" s="150" t="s">
        <v>153</v>
      </c>
      <c r="E778" s="151" t="s">
        <v>887</v>
      </c>
      <c r="F778" s="152" t="s">
        <v>888</v>
      </c>
      <c r="G778" s="153" t="s">
        <v>245</v>
      </c>
      <c r="H778" s="154">
        <v>-0.34899999999999998</v>
      </c>
      <c r="I778" s="155"/>
      <c r="J778" s="156">
        <f>ROUND(I778*H778,2)</f>
        <v>0</v>
      </c>
      <c r="K778" s="152" t="s">
        <v>1</v>
      </c>
      <c r="L778" s="34"/>
      <c r="M778" s="157" t="s">
        <v>1</v>
      </c>
      <c r="N778" s="158" t="s">
        <v>38</v>
      </c>
      <c r="O778" s="59"/>
      <c r="P778" s="159">
        <f>O778*H778</f>
        <v>0</v>
      </c>
      <c r="Q778" s="159">
        <v>0</v>
      </c>
      <c r="R778" s="159">
        <f>Q778*H778</f>
        <v>0</v>
      </c>
      <c r="S778" s="159">
        <v>0</v>
      </c>
      <c r="T778" s="160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61" t="s">
        <v>158</v>
      </c>
      <c r="AT778" s="161" t="s">
        <v>153</v>
      </c>
      <c r="AU778" s="161" t="s">
        <v>82</v>
      </c>
      <c r="AY778" s="18" t="s">
        <v>150</v>
      </c>
      <c r="BE778" s="162">
        <f>IF(N778="základní",J778,0)</f>
        <v>0</v>
      </c>
      <c r="BF778" s="162">
        <f>IF(N778="snížená",J778,0)</f>
        <v>0</v>
      </c>
      <c r="BG778" s="162">
        <f>IF(N778="zákl. přenesená",J778,0)</f>
        <v>0</v>
      </c>
      <c r="BH778" s="162">
        <f>IF(N778="sníž. přenesená",J778,0)</f>
        <v>0</v>
      </c>
      <c r="BI778" s="162">
        <f>IF(N778="nulová",J778,0)</f>
        <v>0</v>
      </c>
      <c r="BJ778" s="18" t="s">
        <v>80</v>
      </c>
      <c r="BK778" s="162">
        <f>ROUND(I778*H778,2)</f>
        <v>0</v>
      </c>
      <c r="BL778" s="18" t="s">
        <v>158</v>
      </c>
      <c r="BM778" s="161" t="s">
        <v>889</v>
      </c>
    </row>
    <row r="779" spans="1:65" s="13" customFormat="1">
      <c r="B779" s="163"/>
      <c r="D779" s="164" t="s">
        <v>160</v>
      </c>
      <c r="E779" s="165" t="s">
        <v>1</v>
      </c>
      <c r="F779" s="166" t="s">
        <v>890</v>
      </c>
      <c r="H779" s="165" t="s">
        <v>1</v>
      </c>
      <c r="I779" s="167"/>
      <c r="L779" s="163"/>
      <c r="M779" s="168"/>
      <c r="N779" s="169"/>
      <c r="O779" s="169"/>
      <c r="P779" s="169"/>
      <c r="Q779" s="169"/>
      <c r="R779" s="169"/>
      <c r="S779" s="169"/>
      <c r="T779" s="170"/>
      <c r="AT779" s="165" t="s">
        <v>160</v>
      </c>
      <c r="AU779" s="165" t="s">
        <v>82</v>
      </c>
      <c r="AV779" s="13" t="s">
        <v>80</v>
      </c>
      <c r="AW779" s="13" t="s">
        <v>30</v>
      </c>
      <c r="AX779" s="13" t="s">
        <v>73</v>
      </c>
      <c r="AY779" s="165" t="s">
        <v>150</v>
      </c>
    </row>
    <row r="780" spans="1:65" s="14" customFormat="1">
      <c r="B780" s="171"/>
      <c r="D780" s="164" t="s">
        <v>160</v>
      </c>
      <c r="E780" s="172" t="s">
        <v>1</v>
      </c>
      <c r="F780" s="173" t="s">
        <v>891</v>
      </c>
      <c r="H780" s="174">
        <v>-0.16900000000000001</v>
      </c>
      <c r="I780" s="175"/>
      <c r="L780" s="171"/>
      <c r="M780" s="176"/>
      <c r="N780" s="177"/>
      <c r="O780" s="177"/>
      <c r="P780" s="177"/>
      <c r="Q780" s="177"/>
      <c r="R780" s="177"/>
      <c r="S780" s="177"/>
      <c r="T780" s="178"/>
      <c r="AT780" s="172" t="s">
        <v>160</v>
      </c>
      <c r="AU780" s="172" t="s">
        <v>82</v>
      </c>
      <c r="AV780" s="14" t="s">
        <v>82</v>
      </c>
      <c r="AW780" s="14" t="s">
        <v>30</v>
      </c>
      <c r="AX780" s="14" t="s">
        <v>73</v>
      </c>
      <c r="AY780" s="172" t="s">
        <v>150</v>
      </c>
    </row>
    <row r="781" spans="1:65" s="13" customFormat="1">
      <c r="B781" s="163"/>
      <c r="D781" s="164" t="s">
        <v>160</v>
      </c>
      <c r="E781" s="165" t="s">
        <v>1</v>
      </c>
      <c r="F781" s="166" t="s">
        <v>850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160</v>
      </c>
      <c r="AU781" s="165" t="s">
        <v>82</v>
      </c>
      <c r="AV781" s="13" t="s">
        <v>80</v>
      </c>
      <c r="AW781" s="13" t="s">
        <v>30</v>
      </c>
      <c r="AX781" s="13" t="s">
        <v>73</v>
      </c>
      <c r="AY781" s="165" t="s">
        <v>150</v>
      </c>
    </row>
    <row r="782" spans="1:65" s="14" customFormat="1">
      <c r="B782" s="171"/>
      <c r="D782" s="164" t="s">
        <v>160</v>
      </c>
      <c r="E782" s="172" t="s">
        <v>1</v>
      </c>
      <c r="F782" s="173" t="s">
        <v>892</v>
      </c>
      <c r="H782" s="174">
        <v>-0.18</v>
      </c>
      <c r="I782" s="175"/>
      <c r="L782" s="171"/>
      <c r="M782" s="176"/>
      <c r="N782" s="177"/>
      <c r="O782" s="177"/>
      <c r="P782" s="177"/>
      <c r="Q782" s="177"/>
      <c r="R782" s="177"/>
      <c r="S782" s="177"/>
      <c r="T782" s="178"/>
      <c r="AT782" s="172" t="s">
        <v>160</v>
      </c>
      <c r="AU782" s="172" t="s">
        <v>82</v>
      </c>
      <c r="AV782" s="14" t="s">
        <v>82</v>
      </c>
      <c r="AW782" s="14" t="s">
        <v>30</v>
      </c>
      <c r="AX782" s="14" t="s">
        <v>73</v>
      </c>
      <c r="AY782" s="172" t="s">
        <v>150</v>
      </c>
    </row>
    <row r="783" spans="1:65" s="16" customFormat="1">
      <c r="B783" s="187"/>
      <c r="D783" s="164" t="s">
        <v>160</v>
      </c>
      <c r="E783" s="188" t="s">
        <v>1</v>
      </c>
      <c r="F783" s="189" t="s">
        <v>211</v>
      </c>
      <c r="H783" s="190">
        <v>-0.34899999999999998</v>
      </c>
      <c r="I783" s="191"/>
      <c r="L783" s="187"/>
      <c r="M783" s="192"/>
      <c r="N783" s="193"/>
      <c r="O783" s="193"/>
      <c r="P783" s="193"/>
      <c r="Q783" s="193"/>
      <c r="R783" s="193"/>
      <c r="S783" s="193"/>
      <c r="T783" s="194"/>
      <c r="AT783" s="188" t="s">
        <v>160</v>
      </c>
      <c r="AU783" s="188" t="s">
        <v>82</v>
      </c>
      <c r="AV783" s="16" t="s">
        <v>158</v>
      </c>
      <c r="AW783" s="16" t="s">
        <v>30</v>
      </c>
      <c r="AX783" s="16" t="s">
        <v>80</v>
      </c>
      <c r="AY783" s="188" t="s">
        <v>150</v>
      </c>
    </row>
    <row r="784" spans="1:65" s="2" customFormat="1" ht="24.15" customHeight="1">
      <c r="A784" s="33"/>
      <c r="B784" s="149"/>
      <c r="C784" s="150" t="s">
        <v>893</v>
      </c>
      <c r="D784" s="150" t="s">
        <v>153</v>
      </c>
      <c r="E784" s="151" t="s">
        <v>894</v>
      </c>
      <c r="F784" s="152" t="s">
        <v>895</v>
      </c>
      <c r="G784" s="153" t="s">
        <v>245</v>
      </c>
      <c r="H784" s="154">
        <v>38.14</v>
      </c>
      <c r="I784" s="155"/>
      <c r="J784" s="156">
        <f>ROUND(I784*H784,2)</f>
        <v>0</v>
      </c>
      <c r="K784" s="152" t="s">
        <v>157</v>
      </c>
      <c r="L784" s="34"/>
      <c r="M784" s="157" t="s">
        <v>1</v>
      </c>
      <c r="N784" s="158" t="s">
        <v>38</v>
      </c>
      <c r="O784" s="59"/>
      <c r="P784" s="159">
        <f>O784*H784</f>
        <v>0</v>
      </c>
      <c r="Q784" s="159">
        <v>0</v>
      </c>
      <c r="R784" s="159">
        <f>Q784*H784</f>
        <v>0</v>
      </c>
      <c r="S784" s="159">
        <v>0</v>
      </c>
      <c r="T784" s="160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1" t="s">
        <v>158</v>
      </c>
      <c r="AT784" s="161" t="s">
        <v>153</v>
      </c>
      <c r="AU784" s="161" t="s">
        <v>82</v>
      </c>
      <c r="AY784" s="18" t="s">
        <v>150</v>
      </c>
      <c r="BE784" s="162">
        <f>IF(N784="základní",J784,0)</f>
        <v>0</v>
      </c>
      <c r="BF784" s="162">
        <f>IF(N784="snížená",J784,0)</f>
        <v>0</v>
      </c>
      <c r="BG784" s="162">
        <f>IF(N784="zákl. přenesená",J784,0)</f>
        <v>0</v>
      </c>
      <c r="BH784" s="162">
        <f>IF(N784="sníž. přenesená",J784,0)</f>
        <v>0</v>
      </c>
      <c r="BI784" s="162">
        <f>IF(N784="nulová",J784,0)</f>
        <v>0</v>
      </c>
      <c r="BJ784" s="18" t="s">
        <v>80</v>
      </c>
      <c r="BK784" s="162">
        <f>ROUND(I784*H784,2)</f>
        <v>0</v>
      </c>
      <c r="BL784" s="18" t="s">
        <v>158</v>
      </c>
      <c r="BM784" s="161" t="s">
        <v>896</v>
      </c>
    </row>
    <row r="785" spans="1:65" s="13" customFormat="1">
      <c r="B785" s="163"/>
      <c r="D785" s="164" t="s">
        <v>160</v>
      </c>
      <c r="E785" s="165" t="s">
        <v>1</v>
      </c>
      <c r="F785" s="166" t="s">
        <v>897</v>
      </c>
      <c r="H785" s="165" t="s">
        <v>1</v>
      </c>
      <c r="I785" s="167"/>
      <c r="L785" s="163"/>
      <c r="M785" s="168"/>
      <c r="N785" s="169"/>
      <c r="O785" s="169"/>
      <c r="P785" s="169"/>
      <c r="Q785" s="169"/>
      <c r="R785" s="169"/>
      <c r="S785" s="169"/>
      <c r="T785" s="170"/>
      <c r="AT785" s="165" t="s">
        <v>160</v>
      </c>
      <c r="AU785" s="165" t="s">
        <v>82</v>
      </c>
      <c r="AV785" s="13" t="s">
        <v>80</v>
      </c>
      <c r="AW785" s="13" t="s">
        <v>30</v>
      </c>
      <c r="AX785" s="13" t="s">
        <v>73</v>
      </c>
      <c r="AY785" s="165" t="s">
        <v>150</v>
      </c>
    </row>
    <row r="786" spans="1:65" s="14" customFormat="1">
      <c r="B786" s="171"/>
      <c r="D786" s="164" t="s">
        <v>160</v>
      </c>
      <c r="E786" s="172" t="s">
        <v>1</v>
      </c>
      <c r="F786" s="173" t="s">
        <v>898</v>
      </c>
      <c r="H786" s="174">
        <v>5.62</v>
      </c>
      <c r="I786" s="175"/>
      <c r="L786" s="171"/>
      <c r="M786" s="176"/>
      <c r="N786" s="177"/>
      <c r="O786" s="177"/>
      <c r="P786" s="177"/>
      <c r="Q786" s="177"/>
      <c r="R786" s="177"/>
      <c r="S786" s="177"/>
      <c r="T786" s="178"/>
      <c r="AT786" s="172" t="s">
        <v>160</v>
      </c>
      <c r="AU786" s="172" t="s">
        <v>82</v>
      </c>
      <c r="AV786" s="14" t="s">
        <v>82</v>
      </c>
      <c r="AW786" s="14" t="s">
        <v>30</v>
      </c>
      <c r="AX786" s="14" t="s">
        <v>73</v>
      </c>
      <c r="AY786" s="172" t="s">
        <v>150</v>
      </c>
    </row>
    <row r="787" spans="1:65" s="13" customFormat="1">
      <c r="B787" s="163"/>
      <c r="D787" s="164" t="s">
        <v>160</v>
      </c>
      <c r="E787" s="165" t="s">
        <v>1</v>
      </c>
      <c r="F787" s="166" t="s">
        <v>899</v>
      </c>
      <c r="H787" s="165" t="s">
        <v>1</v>
      </c>
      <c r="I787" s="167"/>
      <c r="L787" s="163"/>
      <c r="M787" s="168"/>
      <c r="N787" s="169"/>
      <c r="O787" s="169"/>
      <c r="P787" s="169"/>
      <c r="Q787" s="169"/>
      <c r="R787" s="169"/>
      <c r="S787" s="169"/>
      <c r="T787" s="170"/>
      <c r="AT787" s="165" t="s">
        <v>160</v>
      </c>
      <c r="AU787" s="165" t="s">
        <v>82</v>
      </c>
      <c r="AV787" s="13" t="s">
        <v>80</v>
      </c>
      <c r="AW787" s="13" t="s">
        <v>30</v>
      </c>
      <c r="AX787" s="13" t="s">
        <v>73</v>
      </c>
      <c r="AY787" s="165" t="s">
        <v>150</v>
      </c>
    </row>
    <row r="788" spans="1:65" s="14" customFormat="1">
      <c r="B788" s="171"/>
      <c r="D788" s="164" t="s">
        <v>160</v>
      </c>
      <c r="E788" s="172" t="s">
        <v>1</v>
      </c>
      <c r="F788" s="173" t="s">
        <v>900</v>
      </c>
      <c r="H788" s="174">
        <v>22.68</v>
      </c>
      <c r="I788" s="175"/>
      <c r="L788" s="171"/>
      <c r="M788" s="176"/>
      <c r="N788" s="177"/>
      <c r="O788" s="177"/>
      <c r="P788" s="177"/>
      <c r="Q788" s="177"/>
      <c r="R788" s="177"/>
      <c r="S788" s="177"/>
      <c r="T788" s="178"/>
      <c r="AT788" s="172" t="s">
        <v>160</v>
      </c>
      <c r="AU788" s="172" t="s">
        <v>82</v>
      </c>
      <c r="AV788" s="14" t="s">
        <v>82</v>
      </c>
      <c r="AW788" s="14" t="s">
        <v>30</v>
      </c>
      <c r="AX788" s="14" t="s">
        <v>73</v>
      </c>
      <c r="AY788" s="172" t="s">
        <v>150</v>
      </c>
    </row>
    <row r="789" spans="1:65" s="13" customFormat="1">
      <c r="B789" s="163"/>
      <c r="D789" s="164" t="s">
        <v>160</v>
      </c>
      <c r="E789" s="165" t="s">
        <v>1</v>
      </c>
      <c r="F789" s="166" t="s">
        <v>901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160</v>
      </c>
      <c r="AU789" s="165" t="s">
        <v>82</v>
      </c>
      <c r="AV789" s="13" t="s">
        <v>80</v>
      </c>
      <c r="AW789" s="13" t="s">
        <v>30</v>
      </c>
      <c r="AX789" s="13" t="s">
        <v>73</v>
      </c>
      <c r="AY789" s="165" t="s">
        <v>150</v>
      </c>
    </row>
    <row r="790" spans="1:65" s="14" customFormat="1">
      <c r="B790" s="171"/>
      <c r="D790" s="164" t="s">
        <v>160</v>
      </c>
      <c r="E790" s="172" t="s">
        <v>1</v>
      </c>
      <c r="F790" s="173" t="s">
        <v>902</v>
      </c>
      <c r="H790" s="174">
        <v>9.84</v>
      </c>
      <c r="I790" s="175"/>
      <c r="L790" s="171"/>
      <c r="M790" s="176"/>
      <c r="N790" s="177"/>
      <c r="O790" s="177"/>
      <c r="P790" s="177"/>
      <c r="Q790" s="177"/>
      <c r="R790" s="177"/>
      <c r="S790" s="177"/>
      <c r="T790" s="178"/>
      <c r="AT790" s="172" t="s">
        <v>160</v>
      </c>
      <c r="AU790" s="172" t="s">
        <v>82</v>
      </c>
      <c r="AV790" s="14" t="s">
        <v>82</v>
      </c>
      <c r="AW790" s="14" t="s">
        <v>30</v>
      </c>
      <c r="AX790" s="14" t="s">
        <v>73</v>
      </c>
      <c r="AY790" s="172" t="s">
        <v>150</v>
      </c>
    </row>
    <row r="791" spans="1:65" s="16" customFormat="1">
      <c r="B791" s="187"/>
      <c r="D791" s="164" t="s">
        <v>160</v>
      </c>
      <c r="E791" s="188" t="s">
        <v>1</v>
      </c>
      <c r="F791" s="189" t="s">
        <v>211</v>
      </c>
      <c r="H791" s="190">
        <v>38.14</v>
      </c>
      <c r="I791" s="191"/>
      <c r="L791" s="187"/>
      <c r="M791" s="192"/>
      <c r="N791" s="193"/>
      <c r="O791" s="193"/>
      <c r="P791" s="193"/>
      <c r="Q791" s="193"/>
      <c r="R791" s="193"/>
      <c r="S791" s="193"/>
      <c r="T791" s="194"/>
      <c r="AT791" s="188" t="s">
        <v>160</v>
      </c>
      <c r="AU791" s="188" t="s">
        <v>82</v>
      </c>
      <c r="AV791" s="16" t="s">
        <v>158</v>
      </c>
      <c r="AW791" s="16" t="s">
        <v>30</v>
      </c>
      <c r="AX791" s="16" t="s">
        <v>80</v>
      </c>
      <c r="AY791" s="188" t="s">
        <v>150</v>
      </c>
    </row>
    <row r="792" spans="1:65" s="2" customFormat="1" ht="24.15" customHeight="1">
      <c r="A792" s="33"/>
      <c r="B792" s="149"/>
      <c r="C792" s="150" t="s">
        <v>903</v>
      </c>
      <c r="D792" s="150" t="s">
        <v>153</v>
      </c>
      <c r="E792" s="151" t="s">
        <v>904</v>
      </c>
      <c r="F792" s="152" t="s">
        <v>905</v>
      </c>
      <c r="G792" s="153" t="s">
        <v>245</v>
      </c>
      <c r="H792" s="154">
        <v>31.32</v>
      </c>
      <c r="I792" s="155"/>
      <c r="J792" s="156">
        <f>ROUND(I792*H792,2)</f>
        <v>0</v>
      </c>
      <c r="K792" s="152" t="s">
        <v>157</v>
      </c>
      <c r="L792" s="34"/>
      <c r="M792" s="157" t="s">
        <v>1</v>
      </c>
      <c r="N792" s="158" t="s">
        <v>38</v>
      </c>
      <c r="O792" s="59"/>
      <c r="P792" s="159">
        <f>O792*H792</f>
        <v>0</v>
      </c>
      <c r="Q792" s="159">
        <v>0</v>
      </c>
      <c r="R792" s="159">
        <f>Q792*H792</f>
        <v>0</v>
      </c>
      <c r="S792" s="159">
        <v>0</v>
      </c>
      <c r="T792" s="160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61" t="s">
        <v>158</v>
      </c>
      <c r="AT792" s="161" t="s">
        <v>153</v>
      </c>
      <c r="AU792" s="161" t="s">
        <v>82</v>
      </c>
      <c r="AY792" s="18" t="s">
        <v>150</v>
      </c>
      <c r="BE792" s="162">
        <f>IF(N792="základní",J792,0)</f>
        <v>0</v>
      </c>
      <c r="BF792" s="162">
        <f>IF(N792="snížená",J792,0)</f>
        <v>0</v>
      </c>
      <c r="BG792" s="162">
        <f>IF(N792="zákl. přenesená",J792,0)</f>
        <v>0</v>
      </c>
      <c r="BH792" s="162">
        <f>IF(N792="sníž. přenesená",J792,0)</f>
        <v>0</v>
      </c>
      <c r="BI792" s="162">
        <f>IF(N792="nulová",J792,0)</f>
        <v>0</v>
      </c>
      <c r="BJ792" s="18" t="s">
        <v>80</v>
      </c>
      <c r="BK792" s="162">
        <f>ROUND(I792*H792,2)</f>
        <v>0</v>
      </c>
      <c r="BL792" s="18" t="s">
        <v>158</v>
      </c>
      <c r="BM792" s="161" t="s">
        <v>906</v>
      </c>
    </row>
    <row r="793" spans="1:65" s="13" customFormat="1">
      <c r="B793" s="163"/>
      <c r="D793" s="164" t="s">
        <v>160</v>
      </c>
      <c r="E793" s="165" t="s">
        <v>1</v>
      </c>
      <c r="F793" s="166" t="s">
        <v>907</v>
      </c>
      <c r="H793" s="165" t="s">
        <v>1</v>
      </c>
      <c r="I793" s="167"/>
      <c r="L793" s="163"/>
      <c r="M793" s="168"/>
      <c r="N793" s="169"/>
      <c r="O793" s="169"/>
      <c r="P793" s="169"/>
      <c r="Q793" s="169"/>
      <c r="R793" s="169"/>
      <c r="S793" s="169"/>
      <c r="T793" s="170"/>
      <c r="AT793" s="165" t="s">
        <v>160</v>
      </c>
      <c r="AU793" s="165" t="s">
        <v>82</v>
      </c>
      <c r="AV793" s="13" t="s">
        <v>80</v>
      </c>
      <c r="AW793" s="13" t="s">
        <v>30</v>
      </c>
      <c r="AX793" s="13" t="s">
        <v>73</v>
      </c>
      <c r="AY793" s="165" t="s">
        <v>150</v>
      </c>
    </row>
    <row r="794" spans="1:65" s="14" customFormat="1">
      <c r="B794" s="171"/>
      <c r="D794" s="164" t="s">
        <v>160</v>
      </c>
      <c r="E794" s="172" t="s">
        <v>1</v>
      </c>
      <c r="F794" s="173" t="s">
        <v>908</v>
      </c>
      <c r="H794" s="174">
        <v>31.32</v>
      </c>
      <c r="I794" s="175"/>
      <c r="L794" s="171"/>
      <c r="M794" s="176"/>
      <c r="N794" s="177"/>
      <c r="O794" s="177"/>
      <c r="P794" s="177"/>
      <c r="Q794" s="177"/>
      <c r="R794" s="177"/>
      <c r="S794" s="177"/>
      <c r="T794" s="178"/>
      <c r="AT794" s="172" t="s">
        <v>160</v>
      </c>
      <c r="AU794" s="172" t="s">
        <v>82</v>
      </c>
      <c r="AV794" s="14" t="s">
        <v>82</v>
      </c>
      <c r="AW794" s="14" t="s">
        <v>30</v>
      </c>
      <c r="AX794" s="14" t="s">
        <v>80</v>
      </c>
      <c r="AY794" s="172" t="s">
        <v>150</v>
      </c>
    </row>
    <row r="795" spans="1:65" s="2" customFormat="1" ht="21.75" customHeight="1">
      <c r="A795" s="33"/>
      <c r="B795" s="149"/>
      <c r="C795" s="150" t="s">
        <v>84</v>
      </c>
      <c r="D795" s="150" t="s">
        <v>153</v>
      </c>
      <c r="E795" s="151" t="s">
        <v>909</v>
      </c>
      <c r="F795" s="152" t="s">
        <v>910</v>
      </c>
      <c r="G795" s="153" t="s">
        <v>245</v>
      </c>
      <c r="H795" s="154">
        <v>31.32</v>
      </c>
      <c r="I795" s="155"/>
      <c r="J795" s="156">
        <f>ROUND(I795*H795,2)</f>
        <v>0</v>
      </c>
      <c r="K795" s="152" t="s">
        <v>157</v>
      </c>
      <c r="L795" s="34"/>
      <c r="M795" s="157" t="s">
        <v>1</v>
      </c>
      <c r="N795" s="158" t="s">
        <v>38</v>
      </c>
      <c r="O795" s="59"/>
      <c r="P795" s="159">
        <f>O795*H795</f>
        <v>0</v>
      </c>
      <c r="Q795" s="159">
        <v>0</v>
      </c>
      <c r="R795" s="159">
        <f>Q795*H795</f>
        <v>0</v>
      </c>
      <c r="S795" s="159">
        <v>0</v>
      </c>
      <c r="T795" s="160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61" t="s">
        <v>158</v>
      </c>
      <c r="AT795" s="161" t="s">
        <v>153</v>
      </c>
      <c r="AU795" s="161" t="s">
        <v>82</v>
      </c>
      <c r="AY795" s="18" t="s">
        <v>150</v>
      </c>
      <c r="BE795" s="162">
        <f>IF(N795="základní",J795,0)</f>
        <v>0</v>
      </c>
      <c r="BF795" s="162">
        <f>IF(N795="snížená",J795,0)</f>
        <v>0</v>
      </c>
      <c r="BG795" s="162">
        <f>IF(N795="zákl. přenesená",J795,0)</f>
        <v>0</v>
      </c>
      <c r="BH795" s="162">
        <f>IF(N795="sníž. přenesená",J795,0)</f>
        <v>0</v>
      </c>
      <c r="BI795" s="162">
        <f>IF(N795="nulová",J795,0)</f>
        <v>0</v>
      </c>
      <c r="BJ795" s="18" t="s">
        <v>80</v>
      </c>
      <c r="BK795" s="162">
        <f>ROUND(I795*H795,2)</f>
        <v>0</v>
      </c>
      <c r="BL795" s="18" t="s">
        <v>158</v>
      </c>
      <c r="BM795" s="161" t="s">
        <v>911</v>
      </c>
    </row>
    <row r="796" spans="1:65" s="13" customFormat="1">
      <c r="B796" s="163"/>
      <c r="D796" s="164" t="s">
        <v>160</v>
      </c>
      <c r="E796" s="165" t="s">
        <v>1</v>
      </c>
      <c r="F796" s="166" t="s">
        <v>907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160</v>
      </c>
      <c r="AU796" s="165" t="s">
        <v>82</v>
      </c>
      <c r="AV796" s="13" t="s">
        <v>80</v>
      </c>
      <c r="AW796" s="13" t="s">
        <v>30</v>
      </c>
      <c r="AX796" s="13" t="s">
        <v>73</v>
      </c>
      <c r="AY796" s="165" t="s">
        <v>150</v>
      </c>
    </row>
    <row r="797" spans="1:65" s="14" customFormat="1">
      <c r="B797" s="171"/>
      <c r="D797" s="164" t="s">
        <v>160</v>
      </c>
      <c r="E797" s="172" t="s">
        <v>1</v>
      </c>
      <c r="F797" s="173" t="s">
        <v>908</v>
      </c>
      <c r="H797" s="174">
        <v>31.32</v>
      </c>
      <c r="I797" s="175"/>
      <c r="L797" s="171"/>
      <c r="M797" s="176"/>
      <c r="N797" s="177"/>
      <c r="O797" s="177"/>
      <c r="P797" s="177"/>
      <c r="Q797" s="177"/>
      <c r="R797" s="177"/>
      <c r="S797" s="177"/>
      <c r="T797" s="178"/>
      <c r="AT797" s="172" t="s">
        <v>160</v>
      </c>
      <c r="AU797" s="172" t="s">
        <v>82</v>
      </c>
      <c r="AV797" s="14" t="s">
        <v>82</v>
      </c>
      <c r="AW797" s="14" t="s">
        <v>30</v>
      </c>
      <c r="AX797" s="14" t="s">
        <v>80</v>
      </c>
      <c r="AY797" s="172" t="s">
        <v>150</v>
      </c>
    </row>
    <row r="798" spans="1:65" s="2" customFormat="1" ht="24.15" customHeight="1">
      <c r="A798" s="33"/>
      <c r="B798" s="149"/>
      <c r="C798" s="150" t="s">
        <v>88</v>
      </c>
      <c r="D798" s="150" t="s">
        <v>153</v>
      </c>
      <c r="E798" s="151" t="s">
        <v>912</v>
      </c>
      <c r="F798" s="152" t="s">
        <v>913</v>
      </c>
      <c r="G798" s="153" t="s">
        <v>245</v>
      </c>
      <c r="H798" s="154">
        <v>281.88</v>
      </c>
      <c r="I798" s="155"/>
      <c r="J798" s="156">
        <f>ROUND(I798*H798,2)</f>
        <v>0</v>
      </c>
      <c r="K798" s="152" t="s">
        <v>157</v>
      </c>
      <c r="L798" s="34"/>
      <c r="M798" s="157" t="s">
        <v>1</v>
      </c>
      <c r="N798" s="158" t="s">
        <v>38</v>
      </c>
      <c r="O798" s="59"/>
      <c r="P798" s="159">
        <f>O798*H798</f>
        <v>0</v>
      </c>
      <c r="Q798" s="159">
        <v>0</v>
      </c>
      <c r="R798" s="159">
        <f>Q798*H798</f>
        <v>0</v>
      </c>
      <c r="S798" s="159">
        <v>0</v>
      </c>
      <c r="T798" s="160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61" t="s">
        <v>158</v>
      </c>
      <c r="AT798" s="161" t="s">
        <v>153</v>
      </c>
      <c r="AU798" s="161" t="s">
        <v>82</v>
      </c>
      <c r="AY798" s="18" t="s">
        <v>150</v>
      </c>
      <c r="BE798" s="162">
        <f>IF(N798="základní",J798,0)</f>
        <v>0</v>
      </c>
      <c r="BF798" s="162">
        <f>IF(N798="snížená",J798,0)</f>
        <v>0</v>
      </c>
      <c r="BG798" s="162">
        <f>IF(N798="zákl. přenesená",J798,0)</f>
        <v>0</v>
      </c>
      <c r="BH798" s="162">
        <f>IF(N798="sníž. přenesená",J798,0)</f>
        <v>0</v>
      </c>
      <c r="BI798" s="162">
        <f>IF(N798="nulová",J798,0)</f>
        <v>0</v>
      </c>
      <c r="BJ798" s="18" t="s">
        <v>80</v>
      </c>
      <c r="BK798" s="162">
        <f>ROUND(I798*H798,2)</f>
        <v>0</v>
      </c>
      <c r="BL798" s="18" t="s">
        <v>158</v>
      </c>
      <c r="BM798" s="161" t="s">
        <v>914</v>
      </c>
    </row>
    <row r="799" spans="1:65" s="13" customFormat="1">
      <c r="B799" s="163"/>
      <c r="D799" s="164" t="s">
        <v>160</v>
      </c>
      <c r="E799" s="165" t="s">
        <v>1</v>
      </c>
      <c r="F799" s="166" t="s">
        <v>915</v>
      </c>
      <c r="H799" s="165" t="s">
        <v>1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160</v>
      </c>
      <c r="AU799" s="165" t="s">
        <v>82</v>
      </c>
      <c r="AV799" s="13" t="s">
        <v>80</v>
      </c>
      <c r="AW799" s="13" t="s">
        <v>30</v>
      </c>
      <c r="AX799" s="13" t="s">
        <v>73</v>
      </c>
      <c r="AY799" s="165" t="s">
        <v>150</v>
      </c>
    </row>
    <row r="800" spans="1:65" s="14" customFormat="1">
      <c r="B800" s="171"/>
      <c r="D800" s="164" t="s">
        <v>160</v>
      </c>
      <c r="E800" s="172" t="s">
        <v>1</v>
      </c>
      <c r="F800" s="173" t="s">
        <v>916</v>
      </c>
      <c r="H800" s="174">
        <v>281.88</v>
      </c>
      <c r="I800" s="175"/>
      <c r="L800" s="171"/>
      <c r="M800" s="176"/>
      <c r="N800" s="177"/>
      <c r="O800" s="177"/>
      <c r="P800" s="177"/>
      <c r="Q800" s="177"/>
      <c r="R800" s="177"/>
      <c r="S800" s="177"/>
      <c r="T800" s="178"/>
      <c r="AT800" s="172" t="s">
        <v>160</v>
      </c>
      <c r="AU800" s="172" t="s">
        <v>82</v>
      </c>
      <c r="AV800" s="14" t="s">
        <v>82</v>
      </c>
      <c r="AW800" s="14" t="s">
        <v>30</v>
      </c>
      <c r="AX800" s="14" t="s">
        <v>80</v>
      </c>
      <c r="AY800" s="172" t="s">
        <v>150</v>
      </c>
    </row>
    <row r="801" spans="1:65" s="2" customFormat="1" ht="16.5" customHeight="1">
      <c r="A801" s="33"/>
      <c r="B801" s="149"/>
      <c r="C801" s="150" t="s">
        <v>917</v>
      </c>
      <c r="D801" s="150" t="s">
        <v>153</v>
      </c>
      <c r="E801" s="151" t="s">
        <v>918</v>
      </c>
      <c r="F801" s="152" t="s">
        <v>919</v>
      </c>
      <c r="G801" s="153" t="s">
        <v>245</v>
      </c>
      <c r="H801" s="154">
        <v>56.6</v>
      </c>
      <c r="I801" s="155"/>
      <c r="J801" s="156">
        <f>ROUND(I801*H801,2)</f>
        <v>0</v>
      </c>
      <c r="K801" s="152" t="s">
        <v>157</v>
      </c>
      <c r="L801" s="34"/>
      <c r="M801" s="157" t="s">
        <v>1</v>
      </c>
      <c r="N801" s="158" t="s">
        <v>38</v>
      </c>
      <c r="O801" s="59"/>
      <c r="P801" s="159">
        <f>O801*H801</f>
        <v>0</v>
      </c>
      <c r="Q801" s="159">
        <v>0</v>
      </c>
      <c r="R801" s="159">
        <f>Q801*H801</f>
        <v>0</v>
      </c>
      <c r="S801" s="159">
        <v>0</v>
      </c>
      <c r="T801" s="160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61" t="s">
        <v>158</v>
      </c>
      <c r="AT801" s="161" t="s">
        <v>153</v>
      </c>
      <c r="AU801" s="161" t="s">
        <v>82</v>
      </c>
      <c r="AY801" s="18" t="s">
        <v>150</v>
      </c>
      <c r="BE801" s="162">
        <f>IF(N801="základní",J801,0)</f>
        <v>0</v>
      </c>
      <c r="BF801" s="162">
        <f>IF(N801="snížená",J801,0)</f>
        <v>0</v>
      </c>
      <c r="BG801" s="162">
        <f>IF(N801="zákl. přenesená",J801,0)</f>
        <v>0</v>
      </c>
      <c r="BH801" s="162">
        <f>IF(N801="sníž. přenesená",J801,0)</f>
        <v>0</v>
      </c>
      <c r="BI801" s="162">
        <f>IF(N801="nulová",J801,0)</f>
        <v>0</v>
      </c>
      <c r="BJ801" s="18" t="s">
        <v>80</v>
      </c>
      <c r="BK801" s="162">
        <f>ROUND(I801*H801,2)</f>
        <v>0</v>
      </c>
      <c r="BL801" s="18" t="s">
        <v>158</v>
      </c>
      <c r="BM801" s="161" t="s">
        <v>920</v>
      </c>
    </row>
    <row r="802" spans="1:65" s="13" customFormat="1">
      <c r="B802" s="163"/>
      <c r="D802" s="164" t="s">
        <v>160</v>
      </c>
      <c r="E802" s="165" t="s">
        <v>1</v>
      </c>
      <c r="F802" s="166" t="s">
        <v>921</v>
      </c>
      <c r="H802" s="165" t="s">
        <v>1</v>
      </c>
      <c r="I802" s="167"/>
      <c r="L802" s="163"/>
      <c r="M802" s="168"/>
      <c r="N802" s="169"/>
      <c r="O802" s="169"/>
      <c r="P802" s="169"/>
      <c r="Q802" s="169"/>
      <c r="R802" s="169"/>
      <c r="S802" s="169"/>
      <c r="T802" s="170"/>
      <c r="AT802" s="165" t="s">
        <v>160</v>
      </c>
      <c r="AU802" s="165" t="s">
        <v>82</v>
      </c>
      <c r="AV802" s="13" t="s">
        <v>80</v>
      </c>
      <c r="AW802" s="13" t="s">
        <v>30</v>
      </c>
      <c r="AX802" s="13" t="s">
        <v>73</v>
      </c>
      <c r="AY802" s="165" t="s">
        <v>150</v>
      </c>
    </row>
    <row r="803" spans="1:65" s="14" customFormat="1">
      <c r="B803" s="171"/>
      <c r="D803" s="164" t="s">
        <v>160</v>
      </c>
      <c r="E803" s="172" t="s">
        <v>1</v>
      </c>
      <c r="F803" s="173" t="s">
        <v>922</v>
      </c>
      <c r="H803" s="174">
        <v>28.3</v>
      </c>
      <c r="I803" s="175"/>
      <c r="L803" s="171"/>
      <c r="M803" s="176"/>
      <c r="N803" s="177"/>
      <c r="O803" s="177"/>
      <c r="P803" s="177"/>
      <c r="Q803" s="177"/>
      <c r="R803" s="177"/>
      <c r="S803" s="177"/>
      <c r="T803" s="178"/>
      <c r="AT803" s="172" t="s">
        <v>160</v>
      </c>
      <c r="AU803" s="172" t="s">
        <v>82</v>
      </c>
      <c r="AV803" s="14" t="s">
        <v>82</v>
      </c>
      <c r="AW803" s="14" t="s">
        <v>30</v>
      </c>
      <c r="AX803" s="14" t="s">
        <v>73</v>
      </c>
      <c r="AY803" s="172" t="s">
        <v>150</v>
      </c>
    </row>
    <row r="804" spans="1:65" s="13" customFormat="1">
      <c r="B804" s="163"/>
      <c r="D804" s="164" t="s">
        <v>160</v>
      </c>
      <c r="E804" s="165" t="s">
        <v>1</v>
      </c>
      <c r="F804" s="166" t="s">
        <v>923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160</v>
      </c>
      <c r="AU804" s="165" t="s">
        <v>82</v>
      </c>
      <c r="AV804" s="13" t="s">
        <v>80</v>
      </c>
      <c r="AW804" s="13" t="s">
        <v>30</v>
      </c>
      <c r="AX804" s="13" t="s">
        <v>73</v>
      </c>
      <c r="AY804" s="165" t="s">
        <v>150</v>
      </c>
    </row>
    <row r="805" spans="1:65" s="14" customFormat="1">
      <c r="B805" s="171"/>
      <c r="D805" s="164" t="s">
        <v>160</v>
      </c>
      <c r="E805" s="172" t="s">
        <v>1</v>
      </c>
      <c r="F805" s="173" t="s">
        <v>922</v>
      </c>
      <c r="H805" s="174">
        <v>28.3</v>
      </c>
      <c r="I805" s="175"/>
      <c r="L805" s="171"/>
      <c r="M805" s="176"/>
      <c r="N805" s="177"/>
      <c r="O805" s="177"/>
      <c r="P805" s="177"/>
      <c r="Q805" s="177"/>
      <c r="R805" s="177"/>
      <c r="S805" s="177"/>
      <c r="T805" s="178"/>
      <c r="AT805" s="172" t="s">
        <v>160</v>
      </c>
      <c r="AU805" s="172" t="s">
        <v>82</v>
      </c>
      <c r="AV805" s="14" t="s">
        <v>82</v>
      </c>
      <c r="AW805" s="14" t="s">
        <v>30</v>
      </c>
      <c r="AX805" s="14" t="s">
        <v>73</v>
      </c>
      <c r="AY805" s="172" t="s">
        <v>150</v>
      </c>
    </row>
    <row r="806" spans="1:65" s="16" customFormat="1">
      <c r="B806" s="187"/>
      <c r="D806" s="164" t="s">
        <v>160</v>
      </c>
      <c r="E806" s="188" t="s">
        <v>1</v>
      </c>
      <c r="F806" s="189" t="s">
        <v>211</v>
      </c>
      <c r="H806" s="190">
        <v>56.6</v>
      </c>
      <c r="I806" s="191"/>
      <c r="L806" s="187"/>
      <c r="M806" s="192"/>
      <c r="N806" s="193"/>
      <c r="O806" s="193"/>
      <c r="P806" s="193"/>
      <c r="Q806" s="193"/>
      <c r="R806" s="193"/>
      <c r="S806" s="193"/>
      <c r="T806" s="194"/>
      <c r="AT806" s="188" t="s">
        <v>160</v>
      </c>
      <c r="AU806" s="188" t="s">
        <v>82</v>
      </c>
      <c r="AV806" s="16" t="s">
        <v>158</v>
      </c>
      <c r="AW806" s="16" t="s">
        <v>30</v>
      </c>
      <c r="AX806" s="16" t="s">
        <v>80</v>
      </c>
      <c r="AY806" s="188" t="s">
        <v>150</v>
      </c>
    </row>
    <row r="807" spans="1:65" s="2" customFormat="1" ht="24.15" customHeight="1">
      <c r="A807" s="33"/>
      <c r="B807" s="149"/>
      <c r="C807" s="150" t="s">
        <v>924</v>
      </c>
      <c r="D807" s="150" t="s">
        <v>153</v>
      </c>
      <c r="E807" s="151" t="s">
        <v>925</v>
      </c>
      <c r="F807" s="152" t="s">
        <v>926</v>
      </c>
      <c r="G807" s="153" t="s">
        <v>245</v>
      </c>
      <c r="H807" s="154">
        <v>509.4</v>
      </c>
      <c r="I807" s="155"/>
      <c r="J807" s="156">
        <f>ROUND(I807*H807,2)</f>
        <v>0</v>
      </c>
      <c r="K807" s="152" t="s">
        <v>157</v>
      </c>
      <c r="L807" s="34"/>
      <c r="M807" s="157" t="s">
        <v>1</v>
      </c>
      <c r="N807" s="158" t="s">
        <v>38</v>
      </c>
      <c r="O807" s="59"/>
      <c r="P807" s="159">
        <f>O807*H807</f>
        <v>0</v>
      </c>
      <c r="Q807" s="159">
        <v>0</v>
      </c>
      <c r="R807" s="159">
        <f>Q807*H807</f>
        <v>0</v>
      </c>
      <c r="S807" s="159">
        <v>0</v>
      </c>
      <c r="T807" s="160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61" t="s">
        <v>158</v>
      </c>
      <c r="AT807" s="161" t="s">
        <v>153</v>
      </c>
      <c r="AU807" s="161" t="s">
        <v>82</v>
      </c>
      <c r="AY807" s="18" t="s">
        <v>150</v>
      </c>
      <c r="BE807" s="162">
        <f>IF(N807="základní",J807,0)</f>
        <v>0</v>
      </c>
      <c r="BF807" s="162">
        <f>IF(N807="snížená",J807,0)</f>
        <v>0</v>
      </c>
      <c r="BG807" s="162">
        <f>IF(N807="zákl. přenesená",J807,0)</f>
        <v>0</v>
      </c>
      <c r="BH807" s="162">
        <f>IF(N807="sníž. přenesená",J807,0)</f>
        <v>0</v>
      </c>
      <c r="BI807" s="162">
        <f>IF(N807="nulová",J807,0)</f>
        <v>0</v>
      </c>
      <c r="BJ807" s="18" t="s">
        <v>80</v>
      </c>
      <c r="BK807" s="162">
        <f>ROUND(I807*H807,2)</f>
        <v>0</v>
      </c>
      <c r="BL807" s="18" t="s">
        <v>158</v>
      </c>
      <c r="BM807" s="161" t="s">
        <v>927</v>
      </c>
    </row>
    <row r="808" spans="1:65" s="13" customFormat="1">
      <c r="B808" s="163"/>
      <c r="D808" s="164" t="s">
        <v>160</v>
      </c>
      <c r="E808" s="165" t="s">
        <v>1</v>
      </c>
      <c r="F808" s="166" t="s">
        <v>921</v>
      </c>
      <c r="H808" s="165" t="s">
        <v>1</v>
      </c>
      <c r="I808" s="167"/>
      <c r="L808" s="163"/>
      <c r="M808" s="168"/>
      <c r="N808" s="169"/>
      <c r="O808" s="169"/>
      <c r="P808" s="169"/>
      <c r="Q808" s="169"/>
      <c r="R808" s="169"/>
      <c r="S808" s="169"/>
      <c r="T808" s="170"/>
      <c r="AT808" s="165" t="s">
        <v>160</v>
      </c>
      <c r="AU808" s="165" t="s">
        <v>82</v>
      </c>
      <c r="AV808" s="13" t="s">
        <v>80</v>
      </c>
      <c r="AW808" s="13" t="s">
        <v>30</v>
      </c>
      <c r="AX808" s="13" t="s">
        <v>73</v>
      </c>
      <c r="AY808" s="165" t="s">
        <v>150</v>
      </c>
    </row>
    <row r="809" spans="1:65" s="14" customFormat="1">
      <c r="B809" s="171"/>
      <c r="D809" s="164" t="s">
        <v>160</v>
      </c>
      <c r="E809" s="172" t="s">
        <v>1</v>
      </c>
      <c r="F809" s="173" t="s">
        <v>928</v>
      </c>
      <c r="H809" s="174">
        <v>254.7</v>
      </c>
      <c r="I809" s="175"/>
      <c r="L809" s="171"/>
      <c r="M809" s="176"/>
      <c r="N809" s="177"/>
      <c r="O809" s="177"/>
      <c r="P809" s="177"/>
      <c r="Q809" s="177"/>
      <c r="R809" s="177"/>
      <c r="S809" s="177"/>
      <c r="T809" s="178"/>
      <c r="AT809" s="172" t="s">
        <v>160</v>
      </c>
      <c r="AU809" s="172" t="s">
        <v>82</v>
      </c>
      <c r="AV809" s="14" t="s">
        <v>82</v>
      </c>
      <c r="AW809" s="14" t="s">
        <v>30</v>
      </c>
      <c r="AX809" s="14" t="s">
        <v>73</v>
      </c>
      <c r="AY809" s="172" t="s">
        <v>150</v>
      </c>
    </row>
    <row r="810" spans="1:65" s="13" customFormat="1">
      <c r="B810" s="163"/>
      <c r="D810" s="164" t="s">
        <v>160</v>
      </c>
      <c r="E810" s="165" t="s">
        <v>1</v>
      </c>
      <c r="F810" s="166" t="s">
        <v>923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160</v>
      </c>
      <c r="AU810" s="165" t="s">
        <v>82</v>
      </c>
      <c r="AV810" s="13" t="s">
        <v>80</v>
      </c>
      <c r="AW810" s="13" t="s">
        <v>30</v>
      </c>
      <c r="AX810" s="13" t="s">
        <v>73</v>
      </c>
      <c r="AY810" s="165" t="s">
        <v>150</v>
      </c>
    </row>
    <row r="811" spans="1:65" s="14" customFormat="1">
      <c r="B811" s="171"/>
      <c r="D811" s="164" t="s">
        <v>160</v>
      </c>
      <c r="E811" s="172" t="s">
        <v>1</v>
      </c>
      <c r="F811" s="173" t="s">
        <v>928</v>
      </c>
      <c r="H811" s="174">
        <v>254.7</v>
      </c>
      <c r="I811" s="175"/>
      <c r="L811" s="171"/>
      <c r="M811" s="176"/>
      <c r="N811" s="177"/>
      <c r="O811" s="177"/>
      <c r="P811" s="177"/>
      <c r="Q811" s="177"/>
      <c r="R811" s="177"/>
      <c r="S811" s="177"/>
      <c r="T811" s="178"/>
      <c r="AT811" s="172" t="s">
        <v>160</v>
      </c>
      <c r="AU811" s="172" t="s">
        <v>82</v>
      </c>
      <c r="AV811" s="14" t="s">
        <v>82</v>
      </c>
      <c r="AW811" s="14" t="s">
        <v>30</v>
      </c>
      <c r="AX811" s="14" t="s">
        <v>73</v>
      </c>
      <c r="AY811" s="172" t="s">
        <v>150</v>
      </c>
    </row>
    <row r="812" spans="1:65" s="16" customFormat="1">
      <c r="B812" s="187"/>
      <c r="D812" s="164" t="s">
        <v>160</v>
      </c>
      <c r="E812" s="188" t="s">
        <v>1</v>
      </c>
      <c r="F812" s="189" t="s">
        <v>211</v>
      </c>
      <c r="H812" s="190">
        <v>509.4</v>
      </c>
      <c r="I812" s="191"/>
      <c r="L812" s="187"/>
      <c r="M812" s="192"/>
      <c r="N812" s="193"/>
      <c r="O812" s="193"/>
      <c r="P812" s="193"/>
      <c r="Q812" s="193"/>
      <c r="R812" s="193"/>
      <c r="S812" s="193"/>
      <c r="T812" s="194"/>
      <c r="AT812" s="188" t="s">
        <v>160</v>
      </c>
      <c r="AU812" s="188" t="s">
        <v>82</v>
      </c>
      <c r="AV812" s="16" t="s">
        <v>158</v>
      </c>
      <c r="AW812" s="16" t="s">
        <v>30</v>
      </c>
      <c r="AX812" s="16" t="s">
        <v>80</v>
      </c>
      <c r="AY812" s="188" t="s">
        <v>150</v>
      </c>
    </row>
    <row r="813" spans="1:65" s="2" customFormat="1" ht="24.15" customHeight="1">
      <c r="A813" s="33"/>
      <c r="B813" s="149"/>
      <c r="C813" s="150" t="s">
        <v>929</v>
      </c>
      <c r="D813" s="150" t="s">
        <v>153</v>
      </c>
      <c r="E813" s="151" t="s">
        <v>930</v>
      </c>
      <c r="F813" s="152" t="s">
        <v>931</v>
      </c>
      <c r="G813" s="153" t="s">
        <v>245</v>
      </c>
      <c r="H813" s="154">
        <v>9.0830000000000002</v>
      </c>
      <c r="I813" s="155"/>
      <c r="J813" s="156">
        <f>ROUND(I813*H813,2)</f>
        <v>0</v>
      </c>
      <c r="K813" s="152" t="s">
        <v>157</v>
      </c>
      <c r="L813" s="34"/>
      <c r="M813" s="157" t="s">
        <v>1</v>
      </c>
      <c r="N813" s="158" t="s">
        <v>38</v>
      </c>
      <c r="O813" s="59"/>
      <c r="P813" s="159">
        <f>O813*H813</f>
        <v>0</v>
      </c>
      <c r="Q813" s="159">
        <v>0</v>
      </c>
      <c r="R813" s="159">
        <f>Q813*H813</f>
        <v>0</v>
      </c>
      <c r="S813" s="159">
        <v>0</v>
      </c>
      <c r="T813" s="160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61" t="s">
        <v>158</v>
      </c>
      <c r="AT813" s="161" t="s">
        <v>153</v>
      </c>
      <c r="AU813" s="161" t="s">
        <v>82</v>
      </c>
      <c r="AY813" s="18" t="s">
        <v>150</v>
      </c>
      <c r="BE813" s="162">
        <f>IF(N813="základní",J813,0)</f>
        <v>0</v>
      </c>
      <c r="BF813" s="162">
        <f>IF(N813="snížená",J813,0)</f>
        <v>0</v>
      </c>
      <c r="BG813" s="162">
        <f>IF(N813="zákl. přenesená",J813,0)</f>
        <v>0</v>
      </c>
      <c r="BH813" s="162">
        <f>IF(N813="sníž. přenesená",J813,0)</f>
        <v>0</v>
      </c>
      <c r="BI813" s="162">
        <f>IF(N813="nulová",J813,0)</f>
        <v>0</v>
      </c>
      <c r="BJ813" s="18" t="s">
        <v>80</v>
      </c>
      <c r="BK813" s="162">
        <f>ROUND(I813*H813,2)</f>
        <v>0</v>
      </c>
      <c r="BL813" s="18" t="s">
        <v>158</v>
      </c>
      <c r="BM813" s="161" t="s">
        <v>932</v>
      </c>
    </row>
    <row r="814" spans="1:65" s="13" customFormat="1">
      <c r="B814" s="163"/>
      <c r="D814" s="164" t="s">
        <v>160</v>
      </c>
      <c r="E814" s="165" t="s">
        <v>1</v>
      </c>
      <c r="F814" s="166" t="s">
        <v>907</v>
      </c>
      <c r="H814" s="165" t="s">
        <v>1</v>
      </c>
      <c r="I814" s="167"/>
      <c r="L814" s="163"/>
      <c r="M814" s="168"/>
      <c r="N814" s="169"/>
      <c r="O814" s="169"/>
      <c r="P814" s="169"/>
      <c r="Q814" s="169"/>
      <c r="R814" s="169"/>
      <c r="S814" s="169"/>
      <c r="T814" s="170"/>
      <c r="AT814" s="165" t="s">
        <v>160</v>
      </c>
      <c r="AU814" s="165" t="s">
        <v>82</v>
      </c>
      <c r="AV814" s="13" t="s">
        <v>80</v>
      </c>
      <c r="AW814" s="13" t="s">
        <v>30</v>
      </c>
      <c r="AX814" s="13" t="s">
        <v>73</v>
      </c>
      <c r="AY814" s="165" t="s">
        <v>150</v>
      </c>
    </row>
    <row r="815" spans="1:65" s="14" customFormat="1">
      <c r="B815" s="171"/>
      <c r="D815" s="164" t="s">
        <v>160</v>
      </c>
      <c r="E815" s="172" t="s">
        <v>1</v>
      </c>
      <c r="F815" s="173" t="s">
        <v>933</v>
      </c>
      <c r="H815" s="174">
        <v>9.0830000000000002</v>
      </c>
      <c r="I815" s="175"/>
      <c r="L815" s="171"/>
      <c r="M815" s="176"/>
      <c r="N815" s="177"/>
      <c r="O815" s="177"/>
      <c r="P815" s="177"/>
      <c r="Q815" s="177"/>
      <c r="R815" s="177"/>
      <c r="S815" s="177"/>
      <c r="T815" s="178"/>
      <c r="AT815" s="172" t="s">
        <v>160</v>
      </c>
      <c r="AU815" s="172" t="s">
        <v>82</v>
      </c>
      <c r="AV815" s="14" t="s">
        <v>82</v>
      </c>
      <c r="AW815" s="14" t="s">
        <v>30</v>
      </c>
      <c r="AX815" s="14" t="s">
        <v>80</v>
      </c>
      <c r="AY815" s="172" t="s">
        <v>150</v>
      </c>
    </row>
    <row r="816" spans="1:65" s="2" customFormat="1" ht="24.15" customHeight="1">
      <c r="A816" s="33"/>
      <c r="B816" s="149"/>
      <c r="C816" s="150" t="s">
        <v>934</v>
      </c>
      <c r="D816" s="150" t="s">
        <v>153</v>
      </c>
      <c r="E816" s="151" t="s">
        <v>935</v>
      </c>
      <c r="F816" s="152" t="s">
        <v>936</v>
      </c>
      <c r="G816" s="153" t="s">
        <v>245</v>
      </c>
      <c r="H816" s="154">
        <v>56.6</v>
      </c>
      <c r="I816" s="155"/>
      <c r="J816" s="156">
        <f>ROUND(I816*H816,2)</f>
        <v>0</v>
      </c>
      <c r="K816" s="152" t="s">
        <v>157</v>
      </c>
      <c r="L816" s="34"/>
      <c r="M816" s="157" t="s">
        <v>1</v>
      </c>
      <c r="N816" s="158" t="s">
        <v>38</v>
      </c>
      <c r="O816" s="59"/>
      <c r="P816" s="159">
        <f>O816*H816</f>
        <v>0</v>
      </c>
      <c r="Q816" s="159">
        <v>0</v>
      </c>
      <c r="R816" s="159">
        <f>Q816*H816</f>
        <v>0</v>
      </c>
      <c r="S816" s="159">
        <v>0</v>
      </c>
      <c r="T816" s="160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1" t="s">
        <v>158</v>
      </c>
      <c r="AT816" s="161" t="s">
        <v>153</v>
      </c>
      <c r="AU816" s="161" t="s">
        <v>82</v>
      </c>
      <c r="AY816" s="18" t="s">
        <v>150</v>
      </c>
      <c r="BE816" s="162">
        <f>IF(N816="základní",J816,0)</f>
        <v>0</v>
      </c>
      <c r="BF816" s="162">
        <f>IF(N816="snížená",J816,0)</f>
        <v>0</v>
      </c>
      <c r="BG816" s="162">
        <f>IF(N816="zákl. přenesená",J816,0)</f>
        <v>0</v>
      </c>
      <c r="BH816" s="162">
        <f>IF(N816="sníž. přenesená",J816,0)</f>
        <v>0</v>
      </c>
      <c r="BI816" s="162">
        <f>IF(N816="nulová",J816,0)</f>
        <v>0</v>
      </c>
      <c r="BJ816" s="18" t="s">
        <v>80</v>
      </c>
      <c r="BK816" s="162">
        <f>ROUND(I816*H816,2)</f>
        <v>0</v>
      </c>
      <c r="BL816" s="18" t="s">
        <v>158</v>
      </c>
      <c r="BM816" s="161" t="s">
        <v>937</v>
      </c>
    </row>
    <row r="817" spans="1:65" s="13" customFormat="1">
      <c r="B817" s="163"/>
      <c r="D817" s="164" t="s">
        <v>160</v>
      </c>
      <c r="E817" s="165" t="s">
        <v>1</v>
      </c>
      <c r="F817" s="166" t="s">
        <v>921</v>
      </c>
      <c r="H817" s="165" t="s">
        <v>1</v>
      </c>
      <c r="I817" s="167"/>
      <c r="L817" s="163"/>
      <c r="M817" s="168"/>
      <c r="N817" s="169"/>
      <c r="O817" s="169"/>
      <c r="P817" s="169"/>
      <c r="Q817" s="169"/>
      <c r="R817" s="169"/>
      <c r="S817" s="169"/>
      <c r="T817" s="170"/>
      <c r="AT817" s="165" t="s">
        <v>160</v>
      </c>
      <c r="AU817" s="165" t="s">
        <v>82</v>
      </c>
      <c r="AV817" s="13" t="s">
        <v>80</v>
      </c>
      <c r="AW817" s="13" t="s">
        <v>30</v>
      </c>
      <c r="AX817" s="13" t="s">
        <v>73</v>
      </c>
      <c r="AY817" s="165" t="s">
        <v>150</v>
      </c>
    </row>
    <row r="818" spans="1:65" s="14" customFormat="1">
      <c r="B818" s="171"/>
      <c r="D818" s="164" t="s">
        <v>160</v>
      </c>
      <c r="E818" s="172" t="s">
        <v>1</v>
      </c>
      <c r="F818" s="173" t="s">
        <v>922</v>
      </c>
      <c r="H818" s="174">
        <v>28.3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160</v>
      </c>
      <c r="AU818" s="172" t="s">
        <v>82</v>
      </c>
      <c r="AV818" s="14" t="s">
        <v>82</v>
      </c>
      <c r="AW818" s="14" t="s">
        <v>30</v>
      </c>
      <c r="AX818" s="14" t="s">
        <v>73</v>
      </c>
      <c r="AY818" s="172" t="s">
        <v>150</v>
      </c>
    </row>
    <row r="819" spans="1:65" s="13" customFormat="1">
      <c r="B819" s="163"/>
      <c r="D819" s="164" t="s">
        <v>160</v>
      </c>
      <c r="E819" s="165" t="s">
        <v>1</v>
      </c>
      <c r="F819" s="166" t="s">
        <v>923</v>
      </c>
      <c r="H819" s="165" t="s">
        <v>1</v>
      </c>
      <c r="I819" s="167"/>
      <c r="L819" s="163"/>
      <c r="M819" s="168"/>
      <c r="N819" s="169"/>
      <c r="O819" s="169"/>
      <c r="P819" s="169"/>
      <c r="Q819" s="169"/>
      <c r="R819" s="169"/>
      <c r="S819" s="169"/>
      <c r="T819" s="170"/>
      <c r="AT819" s="165" t="s">
        <v>160</v>
      </c>
      <c r="AU819" s="165" t="s">
        <v>82</v>
      </c>
      <c r="AV819" s="13" t="s">
        <v>80</v>
      </c>
      <c r="AW819" s="13" t="s">
        <v>30</v>
      </c>
      <c r="AX819" s="13" t="s">
        <v>73</v>
      </c>
      <c r="AY819" s="165" t="s">
        <v>150</v>
      </c>
    </row>
    <row r="820" spans="1:65" s="14" customFormat="1">
      <c r="B820" s="171"/>
      <c r="D820" s="164" t="s">
        <v>160</v>
      </c>
      <c r="E820" s="172" t="s">
        <v>1</v>
      </c>
      <c r="F820" s="173" t="s">
        <v>922</v>
      </c>
      <c r="H820" s="174">
        <v>28.3</v>
      </c>
      <c r="I820" s="175"/>
      <c r="L820" s="171"/>
      <c r="M820" s="176"/>
      <c r="N820" s="177"/>
      <c r="O820" s="177"/>
      <c r="P820" s="177"/>
      <c r="Q820" s="177"/>
      <c r="R820" s="177"/>
      <c r="S820" s="177"/>
      <c r="T820" s="178"/>
      <c r="AT820" s="172" t="s">
        <v>160</v>
      </c>
      <c r="AU820" s="172" t="s">
        <v>82</v>
      </c>
      <c r="AV820" s="14" t="s">
        <v>82</v>
      </c>
      <c r="AW820" s="14" t="s">
        <v>30</v>
      </c>
      <c r="AX820" s="14" t="s">
        <v>73</v>
      </c>
      <c r="AY820" s="172" t="s">
        <v>150</v>
      </c>
    </row>
    <row r="821" spans="1:65" s="16" customFormat="1">
      <c r="B821" s="187"/>
      <c r="D821" s="164" t="s">
        <v>160</v>
      </c>
      <c r="E821" s="188" t="s">
        <v>1</v>
      </c>
      <c r="F821" s="189" t="s">
        <v>211</v>
      </c>
      <c r="H821" s="190">
        <v>56.6</v>
      </c>
      <c r="I821" s="191"/>
      <c r="L821" s="187"/>
      <c r="M821" s="192"/>
      <c r="N821" s="193"/>
      <c r="O821" s="193"/>
      <c r="P821" s="193"/>
      <c r="Q821" s="193"/>
      <c r="R821" s="193"/>
      <c r="S821" s="193"/>
      <c r="T821" s="194"/>
      <c r="AT821" s="188" t="s">
        <v>160</v>
      </c>
      <c r="AU821" s="188" t="s">
        <v>82</v>
      </c>
      <c r="AV821" s="16" t="s">
        <v>158</v>
      </c>
      <c r="AW821" s="16" t="s">
        <v>30</v>
      </c>
      <c r="AX821" s="16" t="s">
        <v>80</v>
      </c>
      <c r="AY821" s="188" t="s">
        <v>150</v>
      </c>
    </row>
    <row r="822" spans="1:65" s="2" customFormat="1" ht="33" customHeight="1">
      <c r="A822" s="33"/>
      <c r="B822" s="149"/>
      <c r="C822" s="150" t="s">
        <v>938</v>
      </c>
      <c r="D822" s="150" t="s">
        <v>153</v>
      </c>
      <c r="E822" s="151" t="s">
        <v>939</v>
      </c>
      <c r="F822" s="152" t="s">
        <v>863</v>
      </c>
      <c r="G822" s="153" t="s">
        <v>245</v>
      </c>
      <c r="H822" s="154">
        <v>0.93799999999999994</v>
      </c>
      <c r="I822" s="155"/>
      <c r="J822" s="156">
        <f>ROUND(I822*H822,2)</f>
        <v>0</v>
      </c>
      <c r="K822" s="152" t="s">
        <v>157</v>
      </c>
      <c r="L822" s="34"/>
      <c r="M822" s="157" t="s">
        <v>1</v>
      </c>
      <c r="N822" s="158" t="s">
        <v>38</v>
      </c>
      <c r="O822" s="59"/>
      <c r="P822" s="159">
        <f>O822*H822</f>
        <v>0</v>
      </c>
      <c r="Q822" s="159">
        <v>0</v>
      </c>
      <c r="R822" s="159">
        <f>Q822*H822</f>
        <v>0</v>
      </c>
      <c r="S822" s="159">
        <v>0</v>
      </c>
      <c r="T822" s="160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61" t="s">
        <v>158</v>
      </c>
      <c r="AT822" s="161" t="s">
        <v>153</v>
      </c>
      <c r="AU822" s="161" t="s">
        <v>82</v>
      </c>
      <c r="AY822" s="18" t="s">
        <v>150</v>
      </c>
      <c r="BE822" s="162">
        <f>IF(N822="základní",J822,0)</f>
        <v>0</v>
      </c>
      <c r="BF822" s="162">
        <f>IF(N822="snížená",J822,0)</f>
        <v>0</v>
      </c>
      <c r="BG822" s="162">
        <f>IF(N822="zákl. přenesená",J822,0)</f>
        <v>0</v>
      </c>
      <c r="BH822" s="162">
        <f>IF(N822="sníž. přenesená",J822,0)</f>
        <v>0</v>
      </c>
      <c r="BI822" s="162">
        <f>IF(N822="nulová",J822,0)</f>
        <v>0</v>
      </c>
      <c r="BJ822" s="18" t="s">
        <v>80</v>
      </c>
      <c r="BK822" s="162">
        <f>ROUND(I822*H822,2)</f>
        <v>0</v>
      </c>
      <c r="BL822" s="18" t="s">
        <v>158</v>
      </c>
      <c r="BM822" s="161" t="s">
        <v>940</v>
      </c>
    </row>
    <row r="823" spans="1:65" s="13" customFormat="1">
      <c r="B823" s="163"/>
      <c r="D823" s="164" t="s">
        <v>160</v>
      </c>
      <c r="E823" s="165" t="s">
        <v>1</v>
      </c>
      <c r="F823" s="166" t="s">
        <v>167</v>
      </c>
      <c r="H823" s="165" t="s">
        <v>1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5" t="s">
        <v>160</v>
      </c>
      <c r="AU823" s="165" t="s">
        <v>82</v>
      </c>
      <c r="AV823" s="13" t="s">
        <v>80</v>
      </c>
      <c r="AW823" s="13" t="s">
        <v>30</v>
      </c>
      <c r="AX823" s="13" t="s">
        <v>73</v>
      </c>
      <c r="AY823" s="165" t="s">
        <v>150</v>
      </c>
    </row>
    <row r="824" spans="1:65" s="14" customFormat="1">
      <c r="B824" s="171"/>
      <c r="D824" s="164" t="s">
        <v>160</v>
      </c>
      <c r="E824" s="172" t="s">
        <v>1</v>
      </c>
      <c r="F824" s="173" t="s">
        <v>941</v>
      </c>
      <c r="H824" s="174">
        <v>0.93799999999999994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160</v>
      </c>
      <c r="AU824" s="172" t="s">
        <v>82</v>
      </c>
      <c r="AV824" s="14" t="s">
        <v>82</v>
      </c>
      <c r="AW824" s="14" t="s">
        <v>30</v>
      </c>
      <c r="AX824" s="14" t="s">
        <v>80</v>
      </c>
      <c r="AY824" s="172" t="s">
        <v>150</v>
      </c>
    </row>
    <row r="825" spans="1:65" s="2" customFormat="1" ht="33" customHeight="1">
      <c r="A825" s="33"/>
      <c r="B825" s="149"/>
      <c r="C825" s="150" t="s">
        <v>942</v>
      </c>
      <c r="D825" s="150" t="s">
        <v>153</v>
      </c>
      <c r="E825" s="151" t="s">
        <v>943</v>
      </c>
      <c r="F825" s="152" t="s">
        <v>944</v>
      </c>
      <c r="G825" s="153" t="s">
        <v>245</v>
      </c>
      <c r="H825" s="154">
        <v>0.432</v>
      </c>
      <c r="I825" s="155"/>
      <c r="J825" s="156">
        <f>ROUND(I825*H825,2)</f>
        <v>0</v>
      </c>
      <c r="K825" s="152" t="s">
        <v>157</v>
      </c>
      <c r="L825" s="34"/>
      <c r="M825" s="157" t="s">
        <v>1</v>
      </c>
      <c r="N825" s="158" t="s">
        <v>38</v>
      </c>
      <c r="O825" s="59"/>
      <c r="P825" s="159">
        <f>O825*H825</f>
        <v>0</v>
      </c>
      <c r="Q825" s="159">
        <v>0</v>
      </c>
      <c r="R825" s="159">
        <f>Q825*H825</f>
        <v>0</v>
      </c>
      <c r="S825" s="159">
        <v>0</v>
      </c>
      <c r="T825" s="160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61" t="s">
        <v>158</v>
      </c>
      <c r="AT825" s="161" t="s">
        <v>153</v>
      </c>
      <c r="AU825" s="161" t="s">
        <v>82</v>
      </c>
      <c r="AY825" s="18" t="s">
        <v>150</v>
      </c>
      <c r="BE825" s="162">
        <f>IF(N825="základní",J825,0)</f>
        <v>0</v>
      </c>
      <c r="BF825" s="162">
        <f>IF(N825="snížená",J825,0)</f>
        <v>0</v>
      </c>
      <c r="BG825" s="162">
        <f>IF(N825="zákl. přenesená",J825,0)</f>
        <v>0</v>
      </c>
      <c r="BH825" s="162">
        <f>IF(N825="sníž. přenesená",J825,0)</f>
        <v>0</v>
      </c>
      <c r="BI825" s="162">
        <f>IF(N825="nulová",J825,0)</f>
        <v>0</v>
      </c>
      <c r="BJ825" s="18" t="s">
        <v>80</v>
      </c>
      <c r="BK825" s="162">
        <f>ROUND(I825*H825,2)</f>
        <v>0</v>
      </c>
      <c r="BL825" s="18" t="s">
        <v>158</v>
      </c>
      <c r="BM825" s="161" t="s">
        <v>945</v>
      </c>
    </row>
    <row r="826" spans="1:65" s="13" customFormat="1">
      <c r="B826" s="163"/>
      <c r="D826" s="164" t="s">
        <v>160</v>
      </c>
      <c r="E826" s="165" t="s">
        <v>1</v>
      </c>
      <c r="F826" s="166" t="s">
        <v>946</v>
      </c>
      <c r="H826" s="165" t="s">
        <v>1</v>
      </c>
      <c r="I826" s="167"/>
      <c r="L826" s="163"/>
      <c r="M826" s="168"/>
      <c r="N826" s="169"/>
      <c r="O826" s="169"/>
      <c r="P826" s="169"/>
      <c r="Q826" s="169"/>
      <c r="R826" s="169"/>
      <c r="S826" s="169"/>
      <c r="T826" s="170"/>
      <c r="AT826" s="165" t="s">
        <v>160</v>
      </c>
      <c r="AU826" s="165" t="s">
        <v>82</v>
      </c>
      <c r="AV826" s="13" t="s">
        <v>80</v>
      </c>
      <c r="AW826" s="13" t="s">
        <v>30</v>
      </c>
      <c r="AX826" s="13" t="s">
        <v>73</v>
      </c>
      <c r="AY826" s="165" t="s">
        <v>150</v>
      </c>
    </row>
    <row r="827" spans="1:65" s="14" customFormat="1">
      <c r="B827" s="171"/>
      <c r="D827" s="164" t="s">
        <v>160</v>
      </c>
      <c r="E827" s="172" t="s">
        <v>1</v>
      </c>
      <c r="F827" s="173" t="s">
        <v>947</v>
      </c>
      <c r="H827" s="174">
        <v>0.432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2" t="s">
        <v>160</v>
      </c>
      <c r="AU827" s="172" t="s">
        <v>82</v>
      </c>
      <c r="AV827" s="14" t="s">
        <v>82</v>
      </c>
      <c r="AW827" s="14" t="s">
        <v>30</v>
      </c>
      <c r="AX827" s="14" t="s">
        <v>80</v>
      </c>
      <c r="AY827" s="172" t="s">
        <v>150</v>
      </c>
    </row>
    <row r="828" spans="1:65" s="2" customFormat="1" ht="24.15" customHeight="1">
      <c r="A828" s="33"/>
      <c r="B828" s="149"/>
      <c r="C828" s="150" t="s">
        <v>948</v>
      </c>
      <c r="D828" s="150" t="s">
        <v>153</v>
      </c>
      <c r="E828" s="151" t="s">
        <v>949</v>
      </c>
      <c r="F828" s="152" t="s">
        <v>950</v>
      </c>
      <c r="G828" s="153" t="s">
        <v>245</v>
      </c>
      <c r="H828" s="154">
        <v>0.435</v>
      </c>
      <c r="I828" s="155"/>
      <c r="J828" s="156">
        <f>ROUND(I828*H828,2)</f>
        <v>0</v>
      </c>
      <c r="K828" s="152" t="s">
        <v>157</v>
      </c>
      <c r="L828" s="34"/>
      <c r="M828" s="157" t="s">
        <v>1</v>
      </c>
      <c r="N828" s="158" t="s">
        <v>38</v>
      </c>
      <c r="O828" s="59"/>
      <c r="P828" s="159">
        <f>O828*H828</f>
        <v>0</v>
      </c>
      <c r="Q828" s="159">
        <v>0</v>
      </c>
      <c r="R828" s="159">
        <f>Q828*H828</f>
        <v>0</v>
      </c>
      <c r="S828" s="159">
        <v>0</v>
      </c>
      <c r="T828" s="160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1" t="s">
        <v>158</v>
      </c>
      <c r="AT828" s="161" t="s">
        <v>153</v>
      </c>
      <c r="AU828" s="161" t="s">
        <v>82</v>
      </c>
      <c r="AY828" s="18" t="s">
        <v>150</v>
      </c>
      <c r="BE828" s="162">
        <f>IF(N828="základní",J828,0)</f>
        <v>0</v>
      </c>
      <c r="BF828" s="162">
        <f>IF(N828="snížená",J828,0)</f>
        <v>0</v>
      </c>
      <c r="BG828" s="162">
        <f>IF(N828="zákl. přenesená",J828,0)</f>
        <v>0</v>
      </c>
      <c r="BH828" s="162">
        <f>IF(N828="sníž. přenesená",J828,0)</f>
        <v>0</v>
      </c>
      <c r="BI828" s="162">
        <f>IF(N828="nulová",J828,0)</f>
        <v>0</v>
      </c>
      <c r="BJ828" s="18" t="s">
        <v>80</v>
      </c>
      <c r="BK828" s="162">
        <f>ROUND(I828*H828,2)</f>
        <v>0</v>
      </c>
      <c r="BL828" s="18" t="s">
        <v>158</v>
      </c>
      <c r="BM828" s="161" t="s">
        <v>951</v>
      </c>
    </row>
    <row r="829" spans="1:65" s="13" customFormat="1">
      <c r="B829" s="163"/>
      <c r="D829" s="164" t="s">
        <v>160</v>
      </c>
      <c r="E829" s="165" t="s">
        <v>1</v>
      </c>
      <c r="F829" s="166" t="s">
        <v>952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160</v>
      </c>
      <c r="AU829" s="165" t="s">
        <v>82</v>
      </c>
      <c r="AV829" s="13" t="s">
        <v>80</v>
      </c>
      <c r="AW829" s="13" t="s">
        <v>30</v>
      </c>
      <c r="AX829" s="13" t="s">
        <v>73</v>
      </c>
      <c r="AY829" s="165" t="s">
        <v>150</v>
      </c>
    </row>
    <row r="830" spans="1:65" s="14" customFormat="1">
      <c r="B830" s="171"/>
      <c r="D830" s="164" t="s">
        <v>160</v>
      </c>
      <c r="E830" s="172" t="s">
        <v>1</v>
      </c>
      <c r="F830" s="173" t="s">
        <v>953</v>
      </c>
      <c r="H830" s="174">
        <v>0.435</v>
      </c>
      <c r="I830" s="175"/>
      <c r="L830" s="171"/>
      <c r="M830" s="176"/>
      <c r="N830" s="177"/>
      <c r="O830" s="177"/>
      <c r="P830" s="177"/>
      <c r="Q830" s="177"/>
      <c r="R830" s="177"/>
      <c r="S830" s="177"/>
      <c r="T830" s="178"/>
      <c r="AT830" s="172" t="s">
        <v>160</v>
      </c>
      <c r="AU830" s="172" t="s">
        <v>82</v>
      </c>
      <c r="AV830" s="14" t="s">
        <v>82</v>
      </c>
      <c r="AW830" s="14" t="s">
        <v>30</v>
      </c>
      <c r="AX830" s="14" t="s">
        <v>80</v>
      </c>
      <c r="AY830" s="172" t="s">
        <v>150</v>
      </c>
    </row>
    <row r="831" spans="1:65" s="2" customFormat="1" ht="44.25" customHeight="1">
      <c r="A831" s="33"/>
      <c r="B831" s="149"/>
      <c r="C831" s="150" t="s">
        <v>954</v>
      </c>
      <c r="D831" s="150" t="s">
        <v>153</v>
      </c>
      <c r="E831" s="151" t="s">
        <v>955</v>
      </c>
      <c r="F831" s="152" t="s">
        <v>956</v>
      </c>
      <c r="G831" s="153" t="s">
        <v>245</v>
      </c>
      <c r="H831" s="154">
        <v>31.32</v>
      </c>
      <c r="I831" s="155"/>
      <c r="J831" s="156">
        <f>ROUND(I831*H831,2)</f>
        <v>0</v>
      </c>
      <c r="K831" s="152" t="s">
        <v>157</v>
      </c>
      <c r="L831" s="34"/>
      <c r="M831" s="157" t="s">
        <v>1</v>
      </c>
      <c r="N831" s="158" t="s">
        <v>38</v>
      </c>
      <c r="O831" s="59"/>
      <c r="P831" s="159">
        <f>O831*H831</f>
        <v>0</v>
      </c>
      <c r="Q831" s="159">
        <v>0</v>
      </c>
      <c r="R831" s="159">
        <f>Q831*H831</f>
        <v>0</v>
      </c>
      <c r="S831" s="159">
        <v>0</v>
      </c>
      <c r="T831" s="160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1" t="s">
        <v>158</v>
      </c>
      <c r="AT831" s="161" t="s">
        <v>153</v>
      </c>
      <c r="AU831" s="161" t="s">
        <v>82</v>
      </c>
      <c r="AY831" s="18" t="s">
        <v>150</v>
      </c>
      <c r="BE831" s="162">
        <f>IF(N831="základní",J831,0)</f>
        <v>0</v>
      </c>
      <c r="BF831" s="162">
        <f>IF(N831="snížená",J831,0)</f>
        <v>0</v>
      </c>
      <c r="BG831" s="162">
        <f>IF(N831="zákl. přenesená",J831,0)</f>
        <v>0</v>
      </c>
      <c r="BH831" s="162">
        <f>IF(N831="sníž. přenesená",J831,0)</f>
        <v>0</v>
      </c>
      <c r="BI831" s="162">
        <f>IF(N831="nulová",J831,0)</f>
        <v>0</v>
      </c>
      <c r="BJ831" s="18" t="s">
        <v>80</v>
      </c>
      <c r="BK831" s="162">
        <f>ROUND(I831*H831,2)</f>
        <v>0</v>
      </c>
      <c r="BL831" s="18" t="s">
        <v>158</v>
      </c>
      <c r="BM831" s="161" t="s">
        <v>957</v>
      </c>
    </row>
    <row r="832" spans="1:65" s="13" customFormat="1">
      <c r="B832" s="163"/>
      <c r="D832" s="164" t="s">
        <v>160</v>
      </c>
      <c r="E832" s="165" t="s">
        <v>1</v>
      </c>
      <c r="F832" s="166" t="s">
        <v>907</v>
      </c>
      <c r="H832" s="165" t="s">
        <v>1</v>
      </c>
      <c r="I832" s="167"/>
      <c r="L832" s="163"/>
      <c r="M832" s="168"/>
      <c r="N832" s="169"/>
      <c r="O832" s="169"/>
      <c r="P832" s="169"/>
      <c r="Q832" s="169"/>
      <c r="R832" s="169"/>
      <c r="S832" s="169"/>
      <c r="T832" s="170"/>
      <c r="AT832" s="165" t="s">
        <v>160</v>
      </c>
      <c r="AU832" s="165" t="s">
        <v>82</v>
      </c>
      <c r="AV832" s="13" t="s">
        <v>80</v>
      </c>
      <c r="AW832" s="13" t="s">
        <v>30</v>
      </c>
      <c r="AX832" s="13" t="s">
        <v>73</v>
      </c>
      <c r="AY832" s="165" t="s">
        <v>150</v>
      </c>
    </row>
    <row r="833" spans="1:65" s="14" customFormat="1">
      <c r="B833" s="171"/>
      <c r="D833" s="164" t="s">
        <v>160</v>
      </c>
      <c r="E833" s="172" t="s">
        <v>1</v>
      </c>
      <c r="F833" s="173" t="s">
        <v>908</v>
      </c>
      <c r="H833" s="174">
        <v>31.32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160</v>
      </c>
      <c r="AU833" s="172" t="s">
        <v>82</v>
      </c>
      <c r="AV833" s="14" t="s">
        <v>82</v>
      </c>
      <c r="AW833" s="14" t="s">
        <v>30</v>
      </c>
      <c r="AX833" s="14" t="s">
        <v>80</v>
      </c>
      <c r="AY833" s="172" t="s">
        <v>150</v>
      </c>
    </row>
    <row r="834" spans="1:65" s="12" customFormat="1" ht="22.75" customHeight="1">
      <c r="B834" s="136"/>
      <c r="D834" s="137" t="s">
        <v>72</v>
      </c>
      <c r="E834" s="147" t="s">
        <v>958</v>
      </c>
      <c r="F834" s="147" t="s">
        <v>959</v>
      </c>
      <c r="I834" s="139"/>
      <c r="J834" s="148">
        <f>BK834</f>
        <v>0</v>
      </c>
      <c r="L834" s="136"/>
      <c r="M834" s="141"/>
      <c r="N834" s="142"/>
      <c r="O834" s="142"/>
      <c r="P834" s="143">
        <f>P835</f>
        <v>0</v>
      </c>
      <c r="Q834" s="142"/>
      <c r="R834" s="143">
        <f>R835</f>
        <v>0</v>
      </c>
      <c r="S834" s="142"/>
      <c r="T834" s="144">
        <f>T835</f>
        <v>0</v>
      </c>
      <c r="AR834" s="137" t="s">
        <v>80</v>
      </c>
      <c r="AT834" s="145" t="s">
        <v>72</v>
      </c>
      <c r="AU834" s="145" t="s">
        <v>80</v>
      </c>
      <c r="AY834" s="137" t="s">
        <v>150</v>
      </c>
      <c r="BK834" s="146">
        <f>BK835</f>
        <v>0</v>
      </c>
    </row>
    <row r="835" spans="1:65" s="2" customFormat="1" ht="16.5" customHeight="1">
      <c r="A835" s="33"/>
      <c r="B835" s="149"/>
      <c r="C835" s="150" t="s">
        <v>960</v>
      </c>
      <c r="D835" s="150" t="s">
        <v>153</v>
      </c>
      <c r="E835" s="151" t="s">
        <v>961</v>
      </c>
      <c r="F835" s="152" t="s">
        <v>962</v>
      </c>
      <c r="G835" s="153" t="s">
        <v>245</v>
      </c>
      <c r="H835" s="154">
        <v>391.15499999999997</v>
      </c>
      <c r="I835" s="155"/>
      <c r="J835" s="156">
        <f>ROUND(I835*H835,2)</f>
        <v>0</v>
      </c>
      <c r="K835" s="152" t="s">
        <v>157</v>
      </c>
      <c r="L835" s="34"/>
      <c r="M835" s="157" t="s">
        <v>1</v>
      </c>
      <c r="N835" s="158" t="s">
        <v>38</v>
      </c>
      <c r="O835" s="59"/>
      <c r="P835" s="159">
        <f>O835*H835</f>
        <v>0</v>
      </c>
      <c r="Q835" s="159">
        <v>0</v>
      </c>
      <c r="R835" s="159">
        <f>Q835*H835</f>
        <v>0</v>
      </c>
      <c r="S835" s="159">
        <v>0</v>
      </c>
      <c r="T835" s="160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61" t="s">
        <v>158</v>
      </c>
      <c r="AT835" s="161" t="s">
        <v>153</v>
      </c>
      <c r="AU835" s="161" t="s">
        <v>82</v>
      </c>
      <c r="AY835" s="18" t="s">
        <v>150</v>
      </c>
      <c r="BE835" s="162">
        <f>IF(N835="základní",J835,0)</f>
        <v>0</v>
      </c>
      <c r="BF835" s="162">
        <f>IF(N835="snížená",J835,0)</f>
        <v>0</v>
      </c>
      <c r="BG835" s="162">
        <f>IF(N835="zákl. přenesená",J835,0)</f>
        <v>0</v>
      </c>
      <c r="BH835" s="162">
        <f>IF(N835="sníž. přenesená",J835,0)</f>
        <v>0</v>
      </c>
      <c r="BI835" s="162">
        <f>IF(N835="nulová",J835,0)</f>
        <v>0</v>
      </c>
      <c r="BJ835" s="18" t="s">
        <v>80</v>
      </c>
      <c r="BK835" s="162">
        <f>ROUND(I835*H835,2)</f>
        <v>0</v>
      </c>
      <c r="BL835" s="18" t="s">
        <v>158</v>
      </c>
      <c r="BM835" s="161" t="s">
        <v>963</v>
      </c>
    </row>
    <row r="836" spans="1:65" s="12" customFormat="1" ht="26" customHeight="1">
      <c r="B836" s="136"/>
      <c r="D836" s="137" t="s">
        <v>72</v>
      </c>
      <c r="E836" s="138" t="s">
        <v>964</v>
      </c>
      <c r="F836" s="138" t="s">
        <v>965</v>
      </c>
      <c r="I836" s="139"/>
      <c r="J836" s="140">
        <f>BK836</f>
        <v>0</v>
      </c>
      <c r="L836" s="136"/>
      <c r="M836" s="141"/>
      <c r="N836" s="142"/>
      <c r="O836" s="142"/>
      <c r="P836" s="143">
        <f>P837+P877+P888+P900+P913+P921+P927+P933+P947+P955+P959+P969+P972</f>
        <v>0</v>
      </c>
      <c r="Q836" s="142"/>
      <c r="R836" s="143">
        <f>R837+R877+R888+R900+R913+R921+R927+R933+R947+R955+R959+R969+R972</f>
        <v>7.0511395200000004</v>
      </c>
      <c r="S836" s="142"/>
      <c r="T836" s="144">
        <f>T837+T877+T888+T900+T913+T921+T927+T933+T947+T955+T959+T969+T972</f>
        <v>0.75697875000000003</v>
      </c>
      <c r="AR836" s="137" t="s">
        <v>82</v>
      </c>
      <c r="AT836" s="145" t="s">
        <v>72</v>
      </c>
      <c r="AU836" s="145" t="s">
        <v>73</v>
      </c>
      <c r="AY836" s="137" t="s">
        <v>150</v>
      </c>
      <c r="BK836" s="146">
        <f>BK837+BK877+BK888+BK900+BK913+BK921+BK927+BK933+BK947+BK955+BK959+BK969+BK972</f>
        <v>0</v>
      </c>
    </row>
    <row r="837" spans="1:65" s="12" customFormat="1" ht="22.75" customHeight="1">
      <c r="B837" s="136"/>
      <c r="D837" s="137" t="s">
        <v>72</v>
      </c>
      <c r="E837" s="147" t="s">
        <v>966</v>
      </c>
      <c r="F837" s="147" t="s">
        <v>967</v>
      </c>
      <c r="I837" s="139"/>
      <c r="J837" s="148">
        <f>BK837</f>
        <v>0</v>
      </c>
      <c r="L837" s="136"/>
      <c r="M837" s="141"/>
      <c r="N837" s="142"/>
      <c r="O837" s="142"/>
      <c r="P837" s="143">
        <f>SUM(P838:P876)</f>
        <v>0</v>
      </c>
      <c r="Q837" s="142"/>
      <c r="R837" s="143">
        <f>SUM(R838:R876)</f>
        <v>1.5805928200000001</v>
      </c>
      <c r="S837" s="142"/>
      <c r="T837" s="144">
        <f>SUM(T838:T876)</f>
        <v>0</v>
      </c>
      <c r="AR837" s="137" t="s">
        <v>82</v>
      </c>
      <c r="AT837" s="145" t="s">
        <v>72</v>
      </c>
      <c r="AU837" s="145" t="s">
        <v>80</v>
      </c>
      <c r="AY837" s="137" t="s">
        <v>150</v>
      </c>
      <c r="BK837" s="146">
        <f>SUM(BK838:BK876)</f>
        <v>0</v>
      </c>
    </row>
    <row r="838" spans="1:65" s="2" customFormat="1" ht="24.15" customHeight="1">
      <c r="A838" s="33"/>
      <c r="B838" s="149"/>
      <c r="C838" s="150" t="s">
        <v>968</v>
      </c>
      <c r="D838" s="150" t="s">
        <v>153</v>
      </c>
      <c r="E838" s="151" t="s">
        <v>969</v>
      </c>
      <c r="F838" s="152" t="s">
        <v>970</v>
      </c>
      <c r="G838" s="153" t="s">
        <v>156</v>
      </c>
      <c r="H838" s="154">
        <v>59.034999999999997</v>
      </c>
      <c r="I838" s="155"/>
      <c r="J838" s="156">
        <f>ROUND(I838*H838,2)</f>
        <v>0</v>
      </c>
      <c r="K838" s="152" t="s">
        <v>157</v>
      </c>
      <c r="L838" s="34"/>
      <c r="M838" s="157" t="s">
        <v>1</v>
      </c>
      <c r="N838" s="158" t="s">
        <v>38</v>
      </c>
      <c r="O838" s="59"/>
      <c r="P838" s="159">
        <f>O838*H838</f>
        <v>0</v>
      </c>
      <c r="Q838" s="159">
        <v>4.0000000000000003E-5</v>
      </c>
      <c r="R838" s="159">
        <f>Q838*H838</f>
        <v>2.3614E-3</v>
      </c>
      <c r="S838" s="159">
        <v>0</v>
      </c>
      <c r="T838" s="160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1" t="s">
        <v>307</v>
      </c>
      <c r="AT838" s="161" t="s">
        <v>153</v>
      </c>
      <c r="AU838" s="161" t="s">
        <v>82</v>
      </c>
      <c r="AY838" s="18" t="s">
        <v>150</v>
      </c>
      <c r="BE838" s="162">
        <f>IF(N838="základní",J838,0)</f>
        <v>0</v>
      </c>
      <c r="BF838" s="162">
        <f>IF(N838="snížená",J838,0)</f>
        <v>0</v>
      </c>
      <c r="BG838" s="162">
        <f>IF(N838="zákl. přenesená",J838,0)</f>
        <v>0</v>
      </c>
      <c r="BH838" s="162">
        <f>IF(N838="sníž. přenesená",J838,0)</f>
        <v>0</v>
      </c>
      <c r="BI838" s="162">
        <f>IF(N838="nulová",J838,0)</f>
        <v>0</v>
      </c>
      <c r="BJ838" s="18" t="s">
        <v>80</v>
      </c>
      <c r="BK838" s="162">
        <f>ROUND(I838*H838,2)</f>
        <v>0</v>
      </c>
      <c r="BL838" s="18" t="s">
        <v>307</v>
      </c>
      <c r="BM838" s="161" t="s">
        <v>971</v>
      </c>
    </row>
    <row r="839" spans="1:65" s="13" customFormat="1">
      <c r="B839" s="163"/>
      <c r="D839" s="164" t="s">
        <v>160</v>
      </c>
      <c r="E839" s="165" t="s">
        <v>1</v>
      </c>
      <c r="F839" s="166" t="s">
        <v>417</v>
      </c>
      <c r="H839" s="165" t="s">
        <v>1</v>
      </c>
      <c r="I839" s="167"/>
      <c r="L839" s="163"/>
      <c r="M839" s="168"/>
      <c r="N839" s="169"/>
      <c r="O839" s="169"/>
      <c r="P839" s="169"/>
      <c r="Q839" s="169"/>
      <c r="R839" s="169"/>
      <c r="S839" s="169"/>
      <c r="T839" s="170"/>
      <c r="AT839" s="165" t="s">
        <v>160</v>
      </c>
      <c r="AU839" s="165" t="s">
        <v>82</v>
      </c>
      <c r="AV839" s="13" t="s">
        <v>80</v>
      </c>
      <c r="AW839" s="13" t="s">
        <v>30</v>
      </c>
      <c r="AX839" s="13" t="s">
        <v>73</v>
      </c>
      <c r="AY839" s="165" t="s">
        <v>150</v>
      </c>
    </row>
    <row r="840" spans="1:65" s="14" customFormat="1">
      <c r="B840" s="171"/>
      <c r="D840" s="164" t="s">
        <v>160</v>
      </c>
      <c r="E840" s="172" t="s">
        <v>1</v>
      </c>
      <c r="F840" s="173" t="s">
        <v>972</v>
      </c>
      <c r="H840" s="174">
        <v>47.284999999999997</v>
      </c>
      <c r="I840" s="175"/>
      <c r="L840" s="171"/>
      <c r="M840" s="176"/>
      <c r="N840" s="177"/>
      <c r="O840" s="177"/>
      <c r="P840" s="177"/>
      <c r="Q840" s="177"/>
      <c r="R840" s="177"/>
      <c r="S840" s="177"/>
      <c r="T840" s="178"/>
      <c r="AT840" s="172" t="s">
        <v>160</v>
      </c>
      <c r="AU840" s="172" t="s">
        <v>82</v>
      </c>
      <c r="AV840" s="14" t="s">
        <v>82</v>
      </c>
      <c r="AW840" s="14" t="s">
        <v>30</v>
      </c>
      <c r="AX840" s="14" t="s">
        <v>73</v>
      </c>
      <c r="AY840" s="172" t="s">
        <v>150</v>
      </c>
    </row>
    <row r="841" spans="1:65" s="13" customFormat="1">
      <c r="B841" s="163"/>
      <c r="D841" s="164" t="s">
        <v>160</v>
      </c>
      <c r="E841" s="165" t="s">
        <v>1</v>
      </c>
      <c r="F841" s="166" t="s">
        <v>419</v>
      </c>
      <c r="H841" s="165" t="s">
        <v>1</v>
      </c>
      <c r="I841" s="167"/>
      <c r="L841" s="163"/>
      <c r="M841" s="168"/>
      <c r="N841" s="169"/>
      <c r="O841" s="169"/>
      <c r="P841" s="169"/>
      <c r="Q841" s="169"/>
      <c r="R841" s="169"/>
      <c r="S841" s="169"/>
      <c r="T841" s="170"/>
      <c r="AT841" s="165" t="s">
        <v>160</v>
      </c>
      <c r="AU841" s="165" t="s">
        <v>82</v>
      </c>
      <c r="AV841" s="13" t="s">
        <v>80</v>
      </c>
      <c r="AW841" s="13" t="s">
        <v>30</v>
      </c>
      <c r="AX841" s="13" t="s">
        <v>73</v>
      </c>
      <c r="AY841" s="165" t="s">
        <v>150</v>
      </c>
    </row>
    <row r="842" spans="1:65" s="14" customFormat="1">
      <c r="B842" s="171"/>
      <c r="D842" s="164" t="s">
        <v>160</v>
      </c>
      <c r="E842" s="172" t="s">
        <v>1</v>
      </c>
      <c r="F842" s="173" t="s">
        <v>973</v>
      </c>
      <c r="H842" s="174">
        <v>11.75</v>
      </c>
      <c r="I842" s="175"/>
      <c r="L842" s="171"/>
      <c r="M842" s="176"/>
      <c r="N842" s="177"/>
      <c r="O842" s="177"/>
      <c r="P842" s="177"/>
      <c r="Q842" s="177"/>
      <c r="R842" s="177"/>
      <c r="S842" s="177"/>
      <c r="T842" s="178"/>
      <c r="AT842" s="172" t="s">
        <v>160</v>
      </c>
      <c r="AU842" s="172" t="s">
        <v>82</v>
      </c>
      <c r="AV842" s="14" t="s">
        <v>82</v>
      </c>
      <c r="AW842" s="14" t="s">
        <v>30</v>
      </c>
      <c r="AX842" s="14" t="s">
        <v>73</v>
      </c>
      <c r="AY842" s="172" t="s">
        <v>150</v>
      </c>
    </row>
    <row r="843" spans="1:65" s="16" customFormat="1">
      <c r="B843" s="187"/>
      <c r="D843" s="164" t="s">
        <v>160</v>
      </c>
      <c r="E843" s="188" t="s">
        <v>1</v>
      </c>
      <c r="F843" s="189" t="s">
        <v>211</v>
      </c>
      <c r="H843" s="190">
        <v>59.034999999999997</v>
      </c>
      <c r="I843" s="191"/>
      <c r="L843" s="187"/>
      <c r="M843" s="192"/>
      <c r="N843" s="193"/>
      <c r="O843" s="193"/>
      <c r="P843" s="193"/>
      <c r="Q843" s="193"/>
      <c r="R843" s="193"/>
      <c r="S843" s="193"/>
      <c r="T843" s="194"/>
      <c r="AT843" s="188" t="s">
        <v>160</v>
      </c>
      <c r="AU843" s="188" t="s">
        <v>82</v>
      </c>
      <c r="AV843" s="16" t="s">
        <v>158</v>
      </c>
      <c r="AW843" s="16" t="s">
        <v>30</v>
      </c>
      <c r="AX843" s="16" t="s">
        <v>80</v>
      </c>
      <c r="AY843" s="188" t="s">
        <v>150</v>
      </c>
    </row>
    <row r="844" spans="1:65" s="2" customFormat="1" ht="24.15" customHeight="1">
      <c r="A844" s="33"/>
      <c r="B844" s="149"/>
      <c r="C844" s="195" t="s">
        <v>974</v>
      </c>
      <c r="D844" s="195" t="s">
        <v>273</v>
      </c>
      <c r="E844" s="196" t="s">
        <v>975</v>
      </c>
      <c r="F844" s="197" t="s">
        <v>976</v>
      </c>
      <c r="G844" s="198" t="s">
        <v>156</v>
      </c>
      <c r="H844" s="199">
        <v>72.081999999999994</v>
      </c>
      <c r="I844" s="200"/>
      <c r="J844" s="201">
        <f>ROUND(I844*H844,2)</f>
        <v>0</v>
      </c>
      <c r="K844" s="197" t="s">
        <v>157</v>
      </c>
      <c r="L844" s="202"/>
      <c r="M844" s="203" t="s">
        <v>1</v>
      </c>
      <c r="N844" s="204" t="s">
        <v>38</v>
      </c>
      <c r="O844" s="59"/>
      <c r="P844" s="159">
        <f>O844*H844</f>
        <v>0</v>
      </c>
      <c r="Q844" s="159">
        <v>2.9999999999999997E-4</v>
      </c>
      <c r="R844" s="159">
        <f>Q844*H844</f>
        <v>2.1624599999999997E-2</v>
      </c>
      <c r="S844" s="159">
        <v>0</v>
      </c>
      <c r="T844" s="160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1" t="s">
        <v>467</v>
      </c>
      <c r="AT844" s="161" t="s">
        <v>273</v>
      </c>
      <c r="AU844" s="161" t="s">
        <v>82</v>
      </c>
      <c r="AY844" s="18" t="s">
        <v>150</v>
      </c>
      <c r="BE844" s="162">
        <f>IF(N844="základní",J844,0)</f>
        <v>0</v>
      </c>
      <c r="BF844" s="162">
        <f>IF(N844="snížená",J844,0)</f>
        <v>0</v>
      </c>
      <c r="BG844" s="162">
        <f>IF(N844="zákl. přenesená",J844,0)</f>
        <v>0</v>
      </c>
      <c r="BH844" s="162">
        <f>IF(N844="sníž. přenesená",J844,0)</f>
        <v>0</v>
      </c>
      <c r="BI844" s="162">
        <f>IF(N844="nulová",J844,0)</f>
        <v>0</v>
      </c>
      <c r="BJ844" s="18" t="s">
        <v>80</v>
      </c>
      <c r="BK844" s="162">
        <f>ROUND(I844*H844,2)</f>
        <v>0</v>
      </c>
      <c r="BL844" s="18" t="s">
        <v>307</v>
      </c>
      <c r="BM844" s="161" t="s">
        <v>977</v>
      </c>
    </row>
    <row r="845" spans="1:65" s="14" customFormat="1">
      <c r="B845" s="171"/>
      <c r="D845" s="164" t="s">
        <v>160</v>
      </c>
      <c r="E845" s="172" t="s">
        <v>1</v>
      </c>
      <c r="F845" s="173" t="s">
        <v>978</v>
      </c>
      <c r="H845" s="174">
        <v>72.081999999999994</v>
      </c>
      <c r="I845" s="175"/>
      <c r="L845" s="171"/>
      <c r="M845" s="176"/>
      <c r="N845" s="177"/>
      <c r="O845" s="177"/>
      <c r="P845" s="177"/>
      <c r="Q845" s="177"/>
      <c r="R845" s="177"/>
      <c r="S845" s="177"/>
      <c r="T845" s="178"/>
      <c r="AT845" s="172" t="s">
        <v>160</v>
      </c>
      <c r="AU845" s="172" t="s">
        <v>82</v>
      </c>
      <c r="AV845" s="14" t="s">
        <v>82</v>
      </c>
      <c r="AW845" s="14" t="s">
        <v>30</v>
      </c>
      <c r="AX845" s="14" t="s">
        <v>80</v>
      </c>
      <c r="AY845" s="172" t="s">
        <v>150</v>
      </c>
    </row>
    <row r="846" spans="1:65" s="2" customFormat="1" ht="21.75" customHeight="1">
      <c r="A846" s="33"/>
      <c r="B846" s="149"/>
      <c r="C846" s="150" t="s">
        <v>979</v>
      </c>
      <c r="D846" s="150" t="s">
        <v>153</v>
      </c>
      <c r="E846" s="151" t="s">
        <v>980</v>
      </c>
      <c r="F846" s="152" t="s">
        <v>981</v>
      </c>
      <c r="G846" s="153" t="s">
        <v>297</v>
      </c>
      <c r="H846" s="154">
        <v>59.034999999999997</v>
      </c>
      <c r="I846" s="155"/>
      <c r="J846" s="156">
        <f>ROUND(I846*H846,2)</f>
        <v>0</v>
      </c>
      <c r="K846" s="152" t="s">
        <v>157</v>
      </c>
      <c r="L846" s="34"/>
      <c r="M846" s="157" t="s">
        <v>1</v>
      </c>
      <c r="N846" s="158" t="s">
        <v>38</v>
      </c>
      <c r="O846" s="59"/>
      <c r="P846" s="159">
        <f>O846*H846</f>
        <v>0</v>
      </c>
      <c r="Q846" s="159">
        <v>4.0000000000000003E-5</v>
      </c>
      <c r="R846" s="159">
        <f>Q846*H846</f>
        <v>2.3614E-3</v>
      </c>
      <c r="S846" s="159">
        <v>0</v>
      </c>
      <c r="T846" s="160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61" t="s">
        <v>307</v>
      </c>
      <c r="AT846" s="161" t="s">
        <v>153</v>
      </c>
      <c r="AU846" s="161" t="s">
        <v>82</v>
      </c>
      <c r="AY846" s="18" t="s">
        <v>150</v>
      </c>
      <c r="BE846" s="162">
        <f>IF(N846="základní",J846,0)</f>
        <v>0</v>
      </c>
      <c r="BF846" s="162">
        <f>IF(N846="snížená",J846,0)</f>
        <v>0</v>
      </c>
      <c r="BG846" s="162">
        <f>IF(N846="zákl. přenesená",J846,0)</f>
        <v>0</v>
      </c>
      <c r="BH846" s="162">
        <f>IF(N846="sníž. přenesená",J846,0)</f>
        <v>0</v>
      </c>
      <c r="BI846" s="162">
        <f>IF(N846="nulová",J846,0)</f>
        <v>0</v>
      </c>
      <c r="BJ846" s="18" t="s">
        <v>80</v>
      </c>
      <c r="BK846" s="162">
        <f>ROUND(I846*H846,2)</f>
        <v>0</v>
      </c>
      <c r="BL846" s="18" t="s">
        <v>307</v>
      </c>
      <c r="BM846" s="161" t="s">
        <v>982</v>
      </c>
    </row>
    <row r="847" spans="1:65" s="13" customFormat="1">
      <c r="B847" s="163"/>
      <c r="D847" s="164" t="s">
        <v>160</v>
      </c>
      <c r="E847" s="165" t="s">
        <v>1</v>
      </c>
      <c r="F847" s="166" t="s">
        <v>417</v>
      </c>
      <c r="H847" s="165" t="s">
        <v>1</v>
      </c>
      <c r="I847" s="167"/>
      <c r="L847" s="163"/>
      <c r="M847" s="168"/>
      <c r="N847" s="169"/>
      <c r="O847" s="169"/>
      <c r="P847" s="169"/>
      <c r="Q847" s="169"/>
      <c r="R847" s="169"/>
      <c r="S847" s="169"/>
      <c r="T847" s="170"/>
      <c r="AT847" s="165" t="s">
        <v>160</v>
      </c>
      <c r="AU847" s="165" t="s">
        <v>82</v>
      </c>
      <c r="AV847" s="13" t="s">
        <v>80</v>
      </c>
      <c r="AW847" s="13" t="s">
        <v>30</v>
      </c>
      <c r="AX847" s="13" t="s">
        <v>73</v>
      </c>
      <c r="AY847" s="165" t="s">
        <v>150</v>
      </c>
    </row>
    <row r="848" spans="1:65" s="14" customFormat="1">
      <c r="B848" s="171"/>
      <c r="D848" s="164" t="s">
        <v>160</v>
      </c>
      <c r="E848" s="172" t="s">
        <v>1</v>
      </c>
      <c r="F848" s="173" t="s">
        <v>983</v>
      </c>
      <c r="H848" s="174">
        <v>47.284999999999997</v>
      </c>
      <c r="I848" s="175"/>
      <c r="L848" s="171"/>
      <c r="M848" s="176"/>
      <c r="N848" s="177"/>
      <c r="O848" s="177"/>
      <c r="P848" s="177"/>
      <c r="Q848" s="177"/>
      <c r="R848" s="177"/>
      <c r="S848" s="177"/>
      <c r="T848" s="178"/>
      <c r="AT848" s="172" t="s">
        <v>160</v>
      </c>
      <c r="AU848" s="172" t="s">
        <v>82</v>
      </c>
      <c r="AV848" s="14" t="s">
        <v>82</v>
      </c>
      <c r="AW848" s="14" t="s">
        <v>30</v>
      </c>
      <c r="AX848" s="14" t="s">
        <v>73</v>
      </c>
      <c r="AY848" s="172" t="s">
        <v>150</v>
      </c>
    </row>
    <row r="849" spans="1:65" s="13" customFormat="1">
      <c r="B849" s="163"/>
      <c r="D849" s="164" t="s">
        <v>160</v>
      </c>
      <c r="E849" s="165" t="s">
        <v>1</v>
      </c>
      <c r="F849" s="166" t="s">
        <v>419</v>
      </c>
      <c r="H849" s="165" t="s">
        <v>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160</v>
      </c>
      <c r="AU849" s="165" t="s">
        <v>82</v>
      </c>
      <c r="AV849" s="13" t="s">
        <v>80</v>
      </c>
      <c r="AW849" s="13" t="s">
        <v>30</v>
      </c>
      <c r="AX849" s="13" t="s">
        <v>73</v>
      </c>
      <c r="AY849" s="165" t="s">
        <v>150</v>
      </c>
    </row>
    <row r="850" spans="1:65" s="14" customFormat="1">
      <c r="B850" s="171"/>
      <c r="D850" s="164" t="s">
        <v>160</v>
      </c>
      <c r="E850" s="172" t="s">
        <v>1</v>
      </c>
      <c r="F850" s="173" t="s">
        <v>984</v>
      </c>
      <c r="H850" s="174">
        <v>11.75</v>
      </c>
      <c r="I850" s="175"/>
      <c r="L850" s="171"/>
      <c r="M850" s="176"/>
      <c r="N850" s="177"/>
      <c r="O850" s="177"/>
      <c r="P850" s="177"/>
      <c r="Q850" s="177"/>
      <c r="R850" s="177"/>
      <c r="S850" s="177"/>
      <c r="T850" s="178"/>
      <c r="AT850" s="172" t="s">
        <v>160</v>
      </c>
      <c r="AU850" s="172" t="s">
        <v>82</v>
      </c>
      <c r="AV850" s="14" t="s">
        <v>82</v>
      </c>
      <c r="AW850" s="14" t="s">
        <v>30</v>
      </c>
      <c r="AX850" s="14" t="s">
        <v>73</v>
      </c>
      <c r="AY850" s="172" t="s">
        <v>150</v>
      </c>
    </row>
    <row r="851" spans="1:65" s="16" customFormat="1">
      <c r="B851" s="187"/>
      <c r="D851" s="164" t="s">
        <v>160</v>
      </c>
      <c r="E851" s="188" t="s">
        <v>1</v>
      </c>
      <c r="F851" s="189" t="s">
        <v>211</v>
      </c>
      <c r="H851" s="190">
        <v>59.034999999999997</v>
      </c>
      <c r="I851" s="191"/>
      <c r="L851" s="187"/>
      <c r="M851" s="192"/>
      <c r="N851" s="193"/>
      <c r="O851" s="193"/>
      <c r="P851" s="193"/>
      <c r="Q851" s="193"/>
      <c r="R851" s="193"/>
      <c r="S851" s="193"/>
      <c r="T851" s="194"/>
      <c r="AT851" s="188" t="s">
        <v>160</v>
      </c>
      <c r="AU851" s="188" t="s">
        <v>82</v>
      </c>
      <c r="AV851" s="16" t="s">
        <v>158</v>
      </c>
      <c r="AW851" s="16" t="s">
        <v>30</v>
      </c>
      <c r="AX851" s="16" t="s">
        <v>80</v>
      </c>
      <c r="AY851" s="188" t="s">
        <v>150</v>
      </c>
    </row>
    <row r="852" spans="1:65" s="2" customFormat="1" ht="21.75" customHeight="1">
      <c r="A852" s="33"/>
      <c r="B852" s="149"/>
      <c r="C852" s="195" t="s">
        <v>985</v>
      </c>
      <c r="D852" s="195" t="s">
        <v>273</v>
      </c>
      <c r="E852" s="196" t="s">
        <v>986</v>
      </c>
      <c r="F852" s="197" t="s">
        <v>987</v>
      </c>
      <c r="G852" s="198" t="s">
        <v>297</v>
      </c>
      <c r="H852" s="199">
        <v>60.216000000000001</v>
      </c>
      <c r="I852" s="200"/>
      <c r="J852" s="201">
        <f>ROUND(I852*H852,2)</f>
        <v>0</v>
      </c>
      <c r="K852" s="197" t="s">
        <v>157</v>
      </c>
      <c r="L852" s="202"/>
      <c r="M852" s="203" t="s">
        <v>1</v>
      </c>
      <c r="N852" s="204" t="s">
        <v>38</v>
      </c>
      <c r="O852" s="59"/>
      <c r="P852" s="159">
        <f>O852*H852</f>
        <v>0</v>
      </c>
      <c r="Q852" s="159">
        <v>1.2E-4</v>
      </c>
      <c r="R852" s="159">
        <f>Q852*H852</f>
        <v>7.2259200000000003E-3</v>
      </c>
      <c r="S852" s="159">
        <v>0</v>
      </c>
      <c r="T852" s="160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61" t="s">
        <v>467</v>
      </c>
      <c r="AT852" s="161" t="s">
        <v>273</v>
      </c>
      <c r="AU852" s="161" t="s">
        <v>82</v>
      </c>
      <c r="AY852" s="18" t="s">
        <v>150</v>
      </c>
      <c r="BE852" s="162">
        <f>IF(N852="základní",J852,0)</f>
        <v>0</v>
      </c>
      <c r="BF852" s="162">
        <f>IF(N852="snížená",J852,0)</f>
        <v>0</v>
      </c>
      <c r="BG852" s="162">
        <f>IF(N852="zákl. přenesená",J852,0)</f>
        <v>0</v>
      </c>
      <c r="BH852" s="162">
        <f>IF(N852="sníž. přenesená",J852,0)</f>
        <v>0</v>
      </c>
      <c r="BI852" s="162">
        <f>IF(N852="nulová",J852,0)</f>
        <v>0</v>
      </c>
      <c r="BJ852" s="18" t="s">
        <v>80</v>
      </c>
      <c r="BK852" s="162">
        <f>ROUND(I852*H852,2)</f>
        <v>0</v>
      </c>
      <c r="BL852" s="18" t="s">
        <v>307</v>
      </c>
      <c r="BM852" s="161" t="s">
        <v>988</v>
      </c>
    </row>
    <row r="853" spans="1:65" s="14" customFormat="1">
      <c r="B853" s="171"/>
      <c r="D853" s="164" t="s">
        <v>160</v>
      </c>
      <c r="E853" s="172" t="s">
        <v>1</v>
      </c>
      <c r="F853" s="173" t="s">
        <v>989</v>
      </c>
      <c r="H853" s="174">
        <v>60.216000000000001</v>
      </c>
      <c r="I853" s="175"/>
      <c r="L853" s="171"/>
      <c r="M853" s="176"/>
      <c r="N853" s="177"/>
      <c r="O853" s="177"/>
      <c r="P853" s="177"/>
      <c r="Q853" s="177"/>
      <c r="R853" s="177"/>
      <c r="S853" s="177"/>
      <c r="T853" s="178"/>
      <c r="AT853" s="172" t="s">
        <v>160</v>
      </c>
      <c r="AU853" s="172" t="s">
        <v>82</v>
      </c>
      <c r="AV853" s="14" t="s">
        <v>82</v>
      </c>
      <c r="AW853" s="14" t="s">
        <v>30</v>
      </c>
      <c r="AX853" s="14" t="s">
        <v>80</v>
      </c>
      <c r="AY853" s="172" t="s">
        <v>150</v>
      </c>
    </row>
    <row r="854" spans="1:65" s="2" customFormat="1" ht="24.15" customHeight="1">
      <c r="A854" s="33"/>
      <c r="B854" s="149"/>
      <c r="C854" s="150" t="s">
        <v>990</v>
      </c>
      <c r="D854" s="150" t="s">
        <v>153</v>
      </c>
      <c r="E854" s="151" t="s">
        <v>991</v>
      </c>
      <c r="F854" s="152" t="s">
        <v>992</v>
      </c>
      <c r="G854" s="153" t="s">
        <v>156</v>
      </c>
      <c r="H854" s="154">
        <v>59.034999999999997</v>
      </c>
      <c r="I854" s="155"/>
      <c r="J854" s="156">
        <f>ROUND(I854*H854,2)</f>
        <v>0</v>
      </c>
      <c r="K854" s="152" t="s">
        <v>157</v>
      </c>
      <c r="L854" s="34"/>
      <c r="M854" s="157" t="s">
        <v>1</v>
      </c>
      <c r="N854" s="158" t="s">
        <v>38</v>
      </c>
      <c r="O854" s="59"/>
      <c r="P854" s="159">
        <f>O854*H854</f>
        <v>0</v>
      </c>
      <c r="Q854" s="159">
        <v>0</v>
      </c>
      <c r="R854" s="159">
        <f>Q854*H854</f>
        <v>0</v>
      </c>
      <c r="S854" s="159">
        <v>0</v>
      </c>
      <c r="T854" s="160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61" t="s">
        <v>307</v>
      </c>
      <c r="AT854" s="161" t="s">
        <v>153</v>
      </c>
      <c r="AU854" s="161" t="s">
        <v>82</v>
      </c>
      <c r="AY854" s="18" t="s">
        <v>150</v>
      </c>
      <c r="BE854" s="162">
        <f>IF(N854="základní",J854,0)</f>
        <v>0</v>
      </c>
      <c r="BF854" s="162">
        <f>IF(N854="snížená",J854,0)</f>
        <v>0</v>
      </c>
      <c r="BG854" s="162">
        <f>IF(N854="zákl. přenesená",J854,0)</f>
        <v>0</v>
      </c>
      <c r="BH854" s="162">
        <f>IF(N854="sníž. přenesená",J854,0)</f>
        <v>0</v>
      </c>
      <c r="BI854" s="162">
        <f>IF(N854="nulová",J854,0)</f>
        <v>0</v>
      </c>
      <c r="BJ854" s="18" t="s">
        <v>80</v>
      </c>
      <c r="BK854" s="162">
        <f>ROUND(I854*H854,2)</f>
        <v>0</v>
      </c>
      <c r="BL854" s="18" t="s">
        <v>307</v>
      </c>
      <c r="BM854" s="161" t="s">
        <v>993</v>
      </c>
    </row>
    <row r="855" spans="1:65" s="13" customFormat="1">
      <c r="B855" s="163"/>
      <c r="D855" s="164" t="s">
        <v>160</v>
      </c>
      <c r="E855" s="165" t="s">
        <v>1</v>
      </c>
      <c r="F855" s="166" t="s">
        <v>417</v>
      </c>
      <c r="H855" s="165" t="s">
        <v>1</v>
      </c>
      <c r="I855" s="167"/>
      <c r="L855" s="163"/>
      <c r="M855" s="168"/>
      <c r="N855" s="169"/>
      <c r="O855" s="169"/>
      <c r="P855" s="169"/>
      <c r="Q855" s="169"/>
      <c r="R855" s="169"/>
      <c r="S855" s="169"/>
      <c r="T855" s="170"/>
      <c r="AT855" s="165" t="s">
        <v>160</v>
      </c>
      <c r="AU855" s="165" t="s">
        <v>82</v>
      </c>
      <c r="AV855" s="13" t="s">
        <v>80</v>
      </c>
      <c r="AW855" s="13" t="s">
        <v>30</v>
      </c>
      <c r="AX855" s="13" t="s">
        <v>73</v>
      </c>
      <c r="AY855" s="165" t="s">
        <v>150</v>
      </c>
    </row>
    <row r="856" spans="1:65" s="14" customFormat="1">
      <c r="B856" s="171"/>
      <c r="D856" s="164" t="s">
        <v>160</v>
      </c>
      <c r="E856" s="172" t="s">
        <v>1</v>
      </c>
      <c r="F856" s="173" t="s">
        <v>972</v>
      </c>
      <c r="H856" s="174">
        <v>47.284999999999997</v>
      </c>
      <c r="I856" s="175"/>
      <c r="L856" s="171"/>
      <c r="M856" s="176"/>
      <c r="N856" s="177"/>
      <c r="O856" s="177"/>
      <c r="P856" s="177"/>
      <c r="Q856" s="177"/>
      <c r="R856" s="177"/>
      <c r="S856" s="177"/>
      <c r="T856" s="178"/>
      <c r="AT856" s="172" t="s">
        <v>160</v>
      </c>
      <c r="AU856" s="172" t="s">
        <v>82</v>
      </c>
      <c r="AV856" s="14" t="s">
        <v>82</v>
      </c>
      <c r="AW856" s="14" t="s">
        <v>30</v>
      </c>
      <c r="AX856" s="14" t="s">
        <v>73</v>
      </c>
      <c r="AY856" s="172" t="s">
        <v>150</v>
      </c>
    </row>
    <row r="857" spans="1:65" s="13" customFormat="1">
      <c r="B857" s="163"/>
      <c r="D857" s="164" t="s">
        <v>160</v>
      </c>
      <c r="E857" s="165" t="s">
        <v>1</v>
      </c>
      <c r="F857" s="166" t="s">
        <v>419</v>
      </c>
      <c r="H857" s="165" t="s">
        <v>1</v>
      </c>
      <c r="I857" s="167"/>
      <c r="L857" s="163"/>
      <c r="M857" s="168"/>
      <c r="N857" s="169"/>
      <c r="O857" s="169"/>
      <c r="P857" s="169"/>
      <c r="Q857" s="169"/>
      <c r="R857" s="169"/>
      <c r="S857" s="169"/>
      <c r="T857" s="170"/>
      <c r="AT857" s="165" t="s">
        <v>160</v>
      </c>
      <c r="AU857" s="165" t="s">
        <v>82</v>
      </c>
      <c r="AV857" s="13" t="s">
        <v>80</v>
      </c>
      <c r="AW857" s="13" t="s">
        <v>30</v>
      </c>
      <c r="AX857" s="13" t="s">
        <v>73</v>
      </c>
      <c r="AY857" s="165" t="s">
        <v>150</v>
      </c>
    </row>
    <row r="858" spans="1:65" s="14" customFormat="1">
      <c r="B858" s="171"/>
      <c r="D858" s="164" t="s">
        <v>160</v>
      </c>
      <c r="E858" s="172" t="s">
        <v>1</v>
      </c>
      <c r="F858" s="173" t="s">
        <v>973</v>
      </c>
      <c r="H858" s="174">
        <v>11.75</v>
      </c>
      <c r="I858" s="175"/>
      <c r="L858" s="171"/>
      <c r="M858" s="176"/>
      <c r="N858" s="177"/>
      <c r="O858" s="177"/>
      <c r="P858" s="177"/>
      <c r="Q858" s="177"/>
      <c r="R858" s="177"/>
      <c r="S858" s="177"/>
      <c r="T858" s="178"/>
      <c r="AT858" s="172" t="s">
        <v>160</v>
      </c>
      <c r="AU858" s="172" t="s">
        <v>82</v>
      </c>
      <c r="AV858" s="14" t="s">
        <v>82</v>
      </c>
      <c r="AW858" s="14" t="s">
        <v>30</v>
      </c>
      <c r="AX858" s="14" t="s">
        <v>73</v>
      </c>
      <c r="AY858" s="172" t="s">
        <v>150</v>
      </c>
    </row>
    <row r="859" spans="1:65" s="16" customFormat="1">
      <c r="B859" s="187"/>
      <c r="D859" s="164" t="s">
        <v>160</v>
      </c>
      <c r="E859" s="188" t="s">
        <v>1</v>
      </c>
      <c r="F859" s="189" t="s">
        <v>211</v>
      </c>
      <c r="H859" s="190">
        <v>59.034999999999997</v>
      </c>
      <c r="I859" s="191"/>
      <c r="L859" s="187"/>
      <c r="M859" s="192"/>
      <c r="N859" s="193"/>
      <c r="O859" s="193"/>
      <c r="P859" s="193"/>
      <c r="Q859" s="193"/>
      <c r="R859" s="193"/>
      <c r="S859" s="193"/>
      <c r="T859" s="194"/>
      <c r="AT859" s="188" t="s">
        <v>160</v>
      </c>
      <c r="AU859" s="188" t="s">
        <v>82</v>
      </c>
      <c r="AV859" s="16" t="s">
        <v>158</v>
      </c>
      <c r="AW859" s="16" t="s">
        <v>30</v>
      </c>
      <c r="AX859" s="16" t="s">
        <v>80</v>
      </c>
      <c r="AY859" s="188" t="s">
        <v>150</v>
      </c>
    </row>
    <row r="860" spans="1:65" s="2" customFormat="1" ht="24.15" customHeight="1">
      <c r="A860" s="33"/>
      <c r="B860" s="149"/>
      <c r="C860" s="195" t="s">
        <v>994</v>
      </c>
      <c r="D860" s="195" t="s">
        <v>273</v>
      </c>
      <c r="E860" s="196" t="s">
        <v>995</v>
      </c>
      <c r="F860" s="197" t="s">
        <v>996</v>
      </c>
      <c r="G860" s="198" t="s">
        <v>156</v>
      </c>
      <c r="H860" s="199">
        <v>61.987000000000002</v>
      </c>
      <c r="I860" s="200"/>
      <c r="J860" s="201">
        <f>ROUND(I860*H860,2)</f>
        <v>0</v>
      </c>
      <c r="K860" s="197" t="s">
        <v>157</v>
      </c>
      <c r="L860" s="202"/>
      <c r="M860" s="203" t="s">
        <v>1</v>
      </c>
      <c r="N860" s="204" t="s">
        <v>38</v>
      </c>
      <c r="O860" s="59"/>
      <c r="P860" s="159">
        <f>O860*H860</f>
        <v>0</v>
      </c>
      <c r="Q860" s="159">
        <v>5.0000000000000001E-4</v>
      </c>
      <c r="R860" s="159">
        <f>Q860*H860</f>
        <v>3.09935E-2</v>
      </c>
      <c r="S860" s="159">
        <v>0</v>
      </c>
      <c r="T860" s="160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1" t="s">
        <v>467</v>
      </c>
      <c r="AT860" s="161" t="s">
        <v>273</v>
      </c>
      <c r="AU860" s="161" t="s">
        <v>82</v>
      </c>
      <c r="AY860" s="18" t="s">
        <v>150</v>
      </c>
      <c r="BE860" s="162">
        <f>IF(N860="základní",J860,0)</f>
        <v>0</v>
      </c>
      <c r="BF860" s="162">
        <f>IF(N860="snížená",J860,0)</f>
        <v>0</v>
      </c>
      <c r="BG860" s="162">
        <f>IF(N860="zákl. přenesená",J860,0)</f>
        <v>0</v>
      </c>
      <c r="BH860" s="162">
        <f>IF(N860="sníž. přenesená",J860,0)</f>
        <v>0</v>
      </c>
      <c r="BI860" s="162">
        <f>IF(N860="nulová",J860,0)</f>
        <v>0</v>
      </c>
      <c r="BJ860" s="18" t="s">
        <v>80</v>
      </c>
      <c r="BK860" s="162">
        <f>ROUND(I860*H860,2)</f>
        <v>0</v>
      </c>
      <c r="BL860" s="18" t="s">
        <v>307</v>
      </c>
      <c r="BM860" s="161" t="s">
        <v>997</v>
      </c>
    </row>
    <row r="861" spans="1:65" s="14" customFormat="1">
      <c r="B861" s="171"/>
      <c r="D861" s="164" t="s">
        <v>160</v>
      </c>
      <c r="E861" s="172" t="s">
        <v>1</v>
      </c>
      <c r="F861" s="173" t="s">
        <v>998</v>
      </c>
      <c r="H861" s="174">
        <v>61.987000000000002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160</v>
      </c>
      <c r="AU861" s="172" t="s">
        <v>82</v>
      </c>
      <c r="AV861" s="14" t="s">
        <v>82</v>
      </c>
      <c r="AW861" s="14" t="s">
        <v>30</v>
      </c>
      <c r="AX861" s="14" t="s">
        <v>80</v>
      </c>
      <c r="AY861" s="172" t="s">
        <v>150</v>
      </c>
    </row>
    <row r="862" spans="1:65" s="2" customFormat="1" ht="24.15" customHeight="1">
      <c r="A862" s="33"/>
      <c r="B862" s="149"/>
      <c r="C862" s="150" t="s">
        <v>999</v>
      </c>
      <c r="D862" s="150" t="s">
        <v>153</v>
      </c>
      <c r="E862" s="151" t="s">
        <v>1000</v>
      </c>
      <c r="F862" s="152" t="s">
        <v>1001</v>
      </c>
      <c r="G862" s="153" t="s">
        <v>156</v>
      </c>
      <c r="H862" s="154">
        <v>252.67099999999999</v>
      </c>
      <c r="I862" s="155"/>
      <c r="J862" s="156">
        <f>ROUND(I862*H862,2)</f>
        <v>0</v>
      </c>
      <c r="K862" s="152" t="s">
        <v>1</v>
      </c>
      <c r="L862" s="34"/>
      <c r="M862" s="157" t="s">
        <v>1</v>
      </c>
      <c r="N862" s="158" t="s">
        <v>38</v>
      </c>
      <c r="O862" s="59"/>
      <c r="P862" s="159">
        <f>O862*H862</f>
        <v>0</v>
      </c>
      <c r="Q862" s="159">
        <v>6.0000000000000001E-3</v>
      </c>
      <c r="R862" s="159">
        <f>Q862*H862</f>
        <v>1.5160260000000001</v>
      </c>
      <c r="S862" s="159">
        <v>0</v>
      </c>
      <c r="T862" s="160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61" t="s">
        <v>307</v>
      </c>
      <c r="AT862" s="161" t="s">
        <v>153</v>
      </c>
      <c r="AU862" s="161" t="s">
        <v>82</v>
      </c>
      <c r="AY862" s="18" t="s">
        <v>150</v>
      </c>
      <c r="BE862" s="162">
        <f>IF(N862="základní",J862,0)</f>
        <v>0</v>
      </c>
      <c r="BF862" s="162">
        <f>IF(N862="snížená",J862,0)</f>
        <v>0</v>
      </c>
      <c r="BG862" s="162">
        <f>IF(N862="zákl. přenesená",J862,0)</f>
        <v>0</v>
      </c>
      <c r="BH862" s="162">
        <f>IF(N862="sníž. přenesená",J862,0)</f>
        <v>0</v>
      </c>
      <c r="BI862" s="162">
        <f>IF(N862="nulová",J862,0)</f>
        <v>0</v>
      </c>
      <c r="BJ862" s="18" t="s">
        <v>80</v>
      </c>
      <c r="BK862" s="162">
        <f>ROUND(I862*H862,2)</f>
        <v>0</v>
      </c>
      <c r="BL862" s="18" t="s">
        <v>307</v>
      </c>
      <c r="BM862" s="161" t="s">
        <v>1002</v>
      </c>
    </row>
    <row r="863" spans="1:65" s="13" customFormat="1">
      <c r="B863" s="163"/>
      <c r="D863" s="164" t="s">
        <v>160</v>
      </c>
      <c r="E863" s="165" t="s">
        <v>1</v>
      </c>
      <c r="F863" s="166" t="s">
        <v>416</v>
      </c>
      <c r="H863" s="165" t="s">
        <v>1</v>
      </c>
      <c r="I863" s="167"/>
      <c r="L863" s="163"/>
      <c r="M863" s="168"/>
      <c r="N863" s="169"/>
      <c r="O863" s="169"/>
      <c r="P863" s="169"/>
      <c r="Q863" s="169"/>
      <c r="R863" s="169"/>
      <c r="S863" s="169"/>
      <c r="T863" s="170"/>
      <c r="AT863" s="165" t="s">
        <v>160</v>
      </c>
      <c r="AU863" s="165" t="s">
        <v>82</v>
      </c>
      <c r="AV863" s="13" t="s">
        <v>80</v>
      </c>
      <c r="AW863" s="13" t="s">
        <v>30</v>
      </c>
      <c r="AX863" s="13" t="s">
        <v>73</v>
      </c>
      <c r="AY863" s="165" t="s">
        <v>150</v>
      </c>
    </row>
    <row r="864" spans="1:65" s="13" customFormat="1">
      <c r="B864" s="163"/>
      <c r="D864" s="164" t="s">
        <v>160</v>
      </c>
      <c r="E864" s="165" t="s">
        <v>1</v>
      </c>
      <c r="F864" s="166" t="s">
        <v>417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160</v>
      </c>
      <c r="AU864" s="165" t="s">
        <v>82</v>
      </c>
      <c r="AV864" s="13" t="s">
        <v>80</v>
      </c>
      <c r="AW864" s="13" t="s">
        <v>30</v>
      </c>
      <c r="AX864" s="13" t="s">
        <v>73</v>
      </c>
      <c r="AY864" s="165" t="s">
        <v>150</v>
      </c>
    </row>
    <row r="865" spans="1:65" s="14" customFormat="1">
      <c r="B865" s="171"/>
      <c r="D865" s="164" t="s">
        <v>160</v>
      </c>
      <c r="E865" s="172" t="s">
        <v>1</v>
      </c>
      <c r="F865" s="173" t="s">
        <v>418</v>
      </c>
      <c r="H865" s="174">
        <v>200.01599999999999</v>
      </c>
      <c r="I865" s="175"/>
      <c r="L865" s="171"/>
      <c r="M865" s="176"/>
      <c r="N865" s="177"/>
      <c r="O865" s="177"/>
      <c r="P865" s="177"/>
      <c r="Q865" s="177"/>
      <c r="R865" s="177"/>
      <c r="S865" s="177"/>
      <c r="T865" s="178"/>
      <c r="AT865" s="172" t="s">
        <v>160</v>
      </c>
      <c r="AU865" s="172" t="s">
        <v>82</v>
      </c>
      <c r="AV865" s="14" t="s">
        <v>82</v>
      </c>
      <c r="AW865" s="14" t="s">
        <v>30</v>
      </c>
      <c r="AX865" s="14" t="s">
        <v>73</v>
      </c>
      <c r="AY865" s="172" t="s">
        <v>150</v>
      </c>
    </row>
    <row r="866" spans="1:65" s="13" customFormat="1">
      <c r="B866" s="163"/>
      <c r="D866" s="164" t="s">
        <v>160</v>
      </c>
      <c r="E866" s="165" t="s">
        <v>1</v>
      </c>
      <c r="F866" s="166" t="s">
        <v>419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160</v>
      </c>
      <c r="AU866" s="165" t="s">
        <v>82</v>
      </c>
      <c r="AV866" s="13" t="s">
        <v>80</v>
      </c>
      <c r="AW866" s="13" t="s">
        <v>30</v>
      </c>
      <c r="AX866" s="13" t="s">
        <v>73</v>
      </c>
      <c r="AY866" s="165" t="s">
        <v>150</v>
      </c>
    </row>
    <row r="867" spans="1:65" s="14" customFormat="1">
      <c r="B867" s="171"/>
      <c r="D867" s="164" t="s">
        <v>160</v>
      </c>
      <c r="E867" s="172" t="s">
        <v>1</v>
      </c>
      <c r="F867" s="173" t="s">
        <v>420</v>
      </c>
      <c r="H867" s="174">
        <v>52.655000000000001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160</v>
      </c>
      <c r="AU867" s="172" t="s">
        <v>82</v>
      </c>
      <c r="AV867" s="14" t="s">
        <v>82</v>
      </c>
      <c r="AW867" s="14" t="s">
        <v>30</v>
      </c>
      <c r="AX867" s="14" t="s">
        <v>73</v>
      </c>
      <c r="AY867" s="172" t="s">
        <v>150</v>
      </c>
    </row>
    <row r="868" spans="1:65" s="16" customFormat="1">
      <c r="B868" s="187"/>
      <c r="D868" s="164" t="s">
        <v>160</v>
      </c>
      <c r="E868" s="188" t="s">
        <v>1</v>
      </c>
      <c r="F868" s="189" t="s">
        <v>211</v>
      </c>
      <c r="H868" s="190">
        <v>252.67099999999999</v>
      </c>
      <c r="I868" s="191"/>
      <c r="L868" s="187"/>
      <c r="M868" s="192"/>
      <c r="N868" s="193"/>
      <c r="O868" s="193"/>
      <c r="P868" s="193"/>
      <c r="Q868" s="193"/>
      <c r="R868" s="193"/>
      <c r="S868" s="193"/>
      <c r="T868" s="194"/>
      <c r="AT868" s="188" t="s">
        <v>160</v>
      </c>
      <c r="AU868" s="188" t="s">
        <v>82</v>
      </c>
      <c r="AV868" s="16" t="s">
        <v>158</v>
      </c>
      <c r="AW868" s="16" t="s">
        <v>30</v>
      </c>
      <c r="AX868" s="16" t="s">
        <v>80</v>
      </c>
      <c r="AY868" s="188" t="s">
        <v>150</v>
      </c>
    </row>
    <row r="869" spans="1:65" s="2" customFormat="1" ht="21.75" customHeight="1">
      <c r="A869" s="33"/>
      <c r="B869" s="149"/>
      <c r="C869" s="150" t="s">
        <v>1003</v>
      </c>
      <c r="D869" s="150" t="s">
        <v>153</v>
      </c>
      <c r="E869" s="151" t="s">
        <v>1004</v>
      </c>
      <c r="F869" s="152" t="s">
        <v>1005</v>
      </c>
      <c r="G869" s="153" t="s">
        <v>156</v>
      </c>
      <c r="H869" s="154">
        <v>252.67099999999999</v>
      </c>
      <c r="I869" s="155"/>
      <c r="J869" s="156">
        <f>ROUND(I869*H869,2)</f>
        <v>0</v>
      </c>
      <c r="K869" s="152" t="s">
        <v>1</v>
      </c>
      <c r="L869" s="34"/>
      <c r="M869" s="157" t="s">
        <v>1</v>
      </c>
      <c r="N869" s="158" t="s">
        <v>38</v>
      </c>
      <c r="O869" s="59"/>
      <c r="P869" s="159">
        <f>O869*H869</f>
        <v>0</v>
      </c>
      <c r="Q869" s="159">
        <v>0</v>
      </c>
      <c r="R869" s="159">
        <f>Q869*H869</f>
        <v>0</v>
      </c>
      <c r="S869" s="159">
        <v>0</v>
      </c>
      <c r="T869" s="160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1" t="s">
        <v>307</v>
      </c>
      <c r="AT869" s="161" t="s">
        <v>153</v>
      </c>
      <c r="AU869" s="161" t="s">
        <v>82</v>
      </c>
      <c r="AY869" s="18" t="s">
        <v>150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8" t="s">
        <v>80</v>
      </c>
      <c r="BK869" s="162">
        <f>ROUND(I869*H869,2)</f>
        <v>0</v>
      </c>
      <c r="BL869" s="18" t="s">
        <v>307</v>
      </c>
      <c r="BM869" s="161" t="s">
        <v>1006</v>
      </c>
    </row>
    <row r="870" spans="1:65" s="13" customFormat="1">
      <c r="B870" s="163"/>
      <c r="D870" s="164" t="s">
        <v>160</v>
      </c>
      <c r="E870" s="165" t="s">
        <v>1</v>
      </c>
      <c r="F870" s="166" t="s">
        <v>416</v>
      </c>
      <c r="H870" s="165" t="s">
        <v>1</v>
      </c>
      <c r="I870" s="167"/>
      <c r="L870" s="163"/>
      <c r="M870" s="168"/>
      <c r="N870" s="169"/>
      <c r="O870" s="169"/>
      <c r="P870" s="169"/>
      <c r="Q870" s="169"/>
      <c r="R870" s="169"/>
      <c r="S870" s="169"/>
      <c r="T870" s="170"/>
      <c r="AT870" s="165" t="s">
        <v>160</v>
      </c>
      <c r="AU870" s="165" t="s">
        <v>82</v>
      </c>
      <c r="AV870" s="13" t="s">
        <v>80</v>
      </c>
      <c r="AW870" s="13" t="s">
        <v>30</v>
      </c>
      <c r="AX870" s="13" t="s">
        <v>73</v>
      </c>
      <c r="AY870" s="165" t="s">
        <v>150</v>
      </c>
    </row>
    <row r="871" spans="1:65" s="13" customFormat="1">
      <c r="B871" s="163"/>
      <c r="D871" s="164" t="s">
        <v>160</v>
      </c>
      <c r="E871" s="165" t="s">
        <v>1</v>
      </c>
      <c r="F871" s="166" t="s">
        <v>417</v>
      </c>
      <c r="H871" s="165" t="s">
        <v>1</v>
      </c>
      <c r="I871" s="167"/>
      <c r="L871" s="163"/>
      <c r="M871" s="168"/>
      <c r="N871" s="169"/>
      <c r="O871" s="169"/>
      <c r="P871" s="169"/>
      <c r="Q871" s="169"/>
      <c r="R871" s="169"/>
      <c r="S871" s="169"/>
      <c r="T871" s="170"/>
      <c r="AT871" s="165" t="s">
        <v>160</v>
      </c>
      <c r="AU871" s="165" t="s">
        <v>82</v>
      </c>
      <c r="AV871" s="13" t="s">
        <v>80</v>
      </c>
      <c r="AW871" s="13" t="s">
        <v>30</v>
      </c>
      <c r="AX871" s="13" t="s">
        <v>73</v>
      </c>
      <c r="AY871" s="165" t="s">
        <v>150</v>
      </c>
    </row>
    <row r="872" spans="1:65" s="14" customFormat="1">
      <c r="B872" s="171"/>
      <c r="D872" s="164" t="s">
        <v>160</v>
      </c>
      <c r="E872" s="172" t="s">
        <v>1</v>
      </c>
      <c r="F872" s="173" t="s">
        <v>418</v>
      </c>
      <c r="H872" s="174">
        <v>200.01599999999999</v>
      </c>
      <c r="I872" s="175"/>
      <c r="L872" s="171"/>
      <c r="M872" s="176"/>
      <c r="N872" s="177"/>
      <c r="O872" s="177"/>
      <c r="P872" s="177"/>
      <c r="Q872" s="177"/>
      <c r="R872" s="177"/>
      <c r="S872" s="177"/>
      <c r="T872" s="178"/>
      <c r="AT872" s="172" t="s">
        <v>160</v>
      </c>
      <c r="AU872" s="172" t="s">
        <v>82</v>
      </c>
      <c r="AV872" s="14" t="s">
        <v>82</v>
      </c>
      <c r="AW872" s="14" t="s">
        <v>30</v>
      </c>
      <c r="AX872" s="14" t="s">
        <v>73</v>
      </c>
      <c r="AY872" s="172" t="s">
        <v>150</v>
      </c>
    </row>
    <row r="873" spans="1:65" s="13" customFormat="1">
      <c r="B873" s="163"/>
      <c r="D873" s="164" t="s">
        <v>160</v>
      </c>
      <c r="E873" s="165" t="s">
        <v>1</v>
      </c>
      <c r="F873" s="166" t="s">
        <v>419</v>
      </c>
      <c r="H873" s="165" t="s">
        <v>1</v>
      </c>
      <c r="I873" s="167"/>
      <c r="L873" s="163"/>
      <c r="M873" s="168"/>
      <c r="N873" s="169"/>
      <c r="O873" s="169"/>
      <c r="P873" s="169"/>
      <c r="Q873" s="169"/>
      <c r="R873" s="169"/>
      <c r="S873" s="169"/>
      <c r="T873" s="170"/>
      <c r="AT873" s="165" t="s">
        <v>160</v>
      </c>
      <c r="AU873" s="165" t="s">
        <v>82</v>
      </c>
      <c r="AV873" s="13" t="s">
        <v>80</v>
      </c>
      <c r="AW873" s="13" t="s">
        <v>30</v>
      </c>
      <c r="AX873" s="13" t="s">
        <v>73</v>
      </c>
      <c r="AY873" s="165" t="s">
        <v>150</v>
      </c>
    </row>
    <row r="874" spans="1:65" s="14" customFormat="1">
      <c r="B874" s="171"/>
      <c r="D874" s="164" t="s">
        <v>160</v>
      </c>
      <c r="E874" s="172" t="s">
        <v>1</v>
      </c>
      <c r="F874" s="173" t="s">
        <v>420</v>
      </c>
      <c r="H874" s="174">
        <v>52.655000000000001</v>
      </c>
      <c r="I874" s="175"/>
      <c r="L874" s="171"/>
      <c r="M874" s="176"/>
      <c r="N874" s="177"/>
      <c r="O874" s="177"/>
      <c r="P874" s="177"/>
      <c r="Q874" s="177"/>
      <c r="R874" s="177"/>
      <c r="S874" s="177"/>
      <c r="T874" s="178"/>
      <c r="AT874" s="172" t="s">
        <v>160</v>
      </c>
      <c r="AU874" s="172" t="s">
        <v>82</v>
      </c>
      <c r="AV874" s="14" t="s">
        <v>82</v>
      </c>
      <c r="AW874" s="14" t="s">
        <v>30</v>
      </c>
      <c r="AX874" s="14" t="s">
        <v>73</v>
      </c>
      <c r="AY874" s="172" t="s">
        <v>150</v>
      </c>
    </row>
    <row r="875" spans="1:65" s="16" customFormat="1">
      <c r="B875" s="187"/>
      <c r="D875" s="164" t="s">
        <v>160</v>
      </c>
      <c r="E875" s="188" t="s">
        <v>1</v>
      </c>
      <c r="F875" s="189" t="s">
        <v>211</v>
      </c>
      <c r="H875" s="190">
        <v>252.67099999999999</v>
      </c>
      <c r="I875" s="191"/>
      <c r="L875" s="187"/>
      <c r="M875" s="192"/>
      <c r="N875" s="193"/>
      <c r="O875" s="193"/>
      <c r="P875" s="193"/>
      <c r="Q875" s="193"/>
      <c r="R875" s="193"/>
      <c r="S875" s="193"/>
      <c r="T875" s="194"/>
      <c r="AT875" s="188" t="s">
        <v>160</v>
      </c>
      <c r="AU875" s="188" t="s">
        <v>82</v>
      </c>
      <c r="AV875" s="16" t="s">
        <v>158</v>
      </c>
      <c r="AW875" s="16" t="s">
        <v>30</v>
      </c>
      <c r="AX875" s="16" t="s">
        <v>80</v>
      </c>
      <c r="AY875" s="188" t="s">
        <v>150</v>
      </c>
    </row>
    <row r="876" spans="1:65" s="2" customFormat="1" ht="24.15" customHeight="1">
      <c r="A876" s="33"/>
      <c r="B876" s="149"/>
      <c r="C876" s="150" t="s">
        <v>1007</v>
      </c>
      <c r="D876" s="150" t="s">
        <v>153</v>
      </c>
      <c r="E876" s="151" t="s">
        <v>1008</v>
      </c>
      <c r="F876" s="152" t="s">
        <v>1009</v>
      </c>
      <c r="G876" s="153" t="s">
        <v>245</v>
      </c>
      <c r="H876" s="154">
        <v>1.581</v>
      </c>
      <c r="I876" s="155"/>
      <c r="J876" s="156">
        <f>ROUND(I876*H876,2)</f>
        <v>0</v>
      </c>
      <c r="K876" s="152" t="s">
        <v>157</v>
      </c>
      <c r="L876" s="34"/>
      <c r="M876" s="157" t="s">
        <v>1</v>
      </c>
      <c r="N876" s="158" t="s">
        <v>38</v>
      </c>
      <c r="O876" s="59"/>
      <c r="P876" s="159">
        <f>O876*H876</f>
        <v>0</v>
      </c>
      <c r="Q876" s="159">
        <v>0</v>
      </c>
      <c r="R876" s="159">
        <f>Q876*H876</f>
        <v>0</v>
      </c>
      <c r="S876" s="159">
        <v>0</v>
      </c>
      <c r="T876" s="160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1" t="s">
        <v>307</v>
      </c>
      <c r="AT876" s="161" t="s">
        <v>153</v>
      </c>
      <c r="AU876" s="161" t="s">
        <v>82</v>
      </c>
      <c r="AY876" s="18" t="s">
        <v>150</v>
      </c>
      <c r="BE876" s="162">
        <f>IF(N876="základní",J876,0)</f>
        <v>0</v>
      </c>
      <c r="BF876" s="162">
        <f>IF(N876="snížená",J876,0)</f>
        <v>0</v>
      </c>
      <c r="BG876" s="162">
        <f>IF(N876="zákl. přenesená",J876,0)</f>
        <v>0</v>
      </c>
      <c r="BH876" s="162">
        <f>IF(N876="sníž. přenesená",J876,0)</f>
        <v>0</v>
      </c>
      <c r="BI876" s="162">
        <f>IF(N876="nulová",J876,0)</f>
        <v>0</v>
      </c>
      <c r="BJ876" s="18" t="s">
        <v>80</v>
      </c>
      <c r="BK876" s="162">
        <f>ROUND(I876*H876,2)</f>
        <v>0</v>
      </c>
      <c r="BL876" s="18" t="s">
        <v>307</v>
      </c>
      <c r="BM876" s="161" t="s">
        <v>1010</v>
      </c>
    </row>
    <row r="877" spans="1:65" s="12" customFormat="1" ht="22.75" customHeight="1">
      <c r="B877" s="136"/>
      <c r="D877" s="137" t="s">
        <v>72</v>
      </c>
      <c r="E877" s="147" t="s">
        <v>1011</v>
      </c>
      <c r="F877" s="147" t="s">
        <v>1012</v>
      </c>
      <c r="I877" s="139"/>
      <c r="J877" s="148">
        <f>BK877</f>
        <v>0</v>
      </c>
      <c r="L877" s="136"/>
      <c r="M877" s="141"/>
      <c r="N877" s="142"/>
      <c r="O877" s="142"/>
      <c r="P877" s="143">
        <f>SUM(P878:P887)</f>
        <v>0</v>
      </c>
      <c r="Q877" s="142"/>
      <c r="R877" s="143">
        <f>SUM(R878:R887)</f>
        <v>1.9935750000000001</v>
      </c>
      <c r="S877" s="142"/>
      <c r="T877" s="144">
        <f>SUM(T878:T887)</f>
        <v>0</v>
      </c>
      <c r="AR877" s="137" t="s">
        <v>82</v>
      </c>
      <c r="AT877" s="145" t="s">
        <v>72</v>
      </c>
      <c r="AU877" s="145" t="s">
        <v>80</v>
      </c>
      <c r="AY877" s="137" t="s">
        <v>150</v>
      </c>
      <c r="BK877" s="146">
        <f>SUM(BK878:BK887)</f>
        <v>0</v>
      </c>
    </row>
    <row r="878" spans="1:65" s="2" customFormat="1" ht="24.15" customHeight="1">
      <c r="A878" s="33"/>
      <c r="B878" s="149"/>
      <c r="C878" s="150" t="s">
        <v>1013</v>
      </c>
      <c r="D878" s="150" t="s">
        <v>153</v>
      </c>
      <c r="E878" s="151" t="s">
        <v>1014</v>
      </c>
      <c r="F878" s="152" t="s">
        <v>1015</v>
      </c>
      <c r="G878" s="153" t="s">
        <v>156</v>
      </c>
      <c r="H878" s="154">
        <v>252.67099999999999</v>
      </c>
      <c r="I878" s="155"/>
      <c r="J878" s="156">
        <f>ROUND(I878*H878,2)</f>
        <v>0</v>
      </c>
      <c r="K878" s="152" t="s">
        <v>157</v>
      </c>
      <c r="L878" s="34"/>
      <c r="M878" s="157" t="s">
        <v>1</v>
      </c>
      <c r="N878" s="158" t="s">
        <v>38</v>
      </c>
      <c r="O878" s="59"/>
      <c r="P878" s="159">
        <f>O878*H878</f>
        <v>0</v>
      </c>
      <c r="Q878" s="159">
        <v>6.0000000000000001E-3</v>
      </c>
      <c r="R878" s="159">
        <f>Q878*H878</f>
        <v>1.5160260000000001</v>
      </c>
      <c r="S878" s="159">
        <v>0</v>
      </c>
      <c r="T878" s="160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61" t="s">
        <v>307</v>
      </c>
      <c r="AT878" s="161" t="s">
        <v>153</v>
      </c>
      <c r="AU878" s="161" t="s">
        <v>82</v>
      </c>
      <c r="AY878" s="18" t="s">
        <v>150</v>
      </c>
      <c r="BE878" s="162">
        <f>IF(N878="základní",J878,0)</f>
        <v>0</v>
      </c>
      <c r="BF878" s="162">
        <f>IF(N878="snížená",J878,0)</f>
        <v>0</v>
      </c>
      <c r="BG878" s="162">
        <f>IF(N878="zákl. přenesená",J878,0)</f>
        <v>0</v>
      </c>
      <c r="BH878" s="162">
        <f>IF(N878="sníž. přenesená",J878,0)</f>
        <v>0</v>
      </c>
      <c r="BI878" s="162">
        <f>IF(N878="nulová",J878,0)</f>
        <v>0</v>
      </c>
      <c r="BJ878" s="18" t="s">
        <v>80</v>
      </c>
      <c r="BK878" s="162">
        <f>ROUND(I878*H878,2)</f>
        <v>0</v>
      </c>
      <c r="BL878" s="18" t="s">
        <v>307</v>
      </c>
      <c r="BM878" s="161" t="s">
        <v>1016</v>
      </c>
    </row>
    <row r="879" spans="1:65" s="13" customFormat="1">
      <c r="B879" s="163"/>
      <c r="D879" s="164" t="s">
        <v>160</v>
      </c>
      <c r="E879" s="165" t="s">
        <v>1</v>
      </c>
      <c r="F879" s="166" t="s">
        <v>416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160</v>
      </c>
      <c r="AU879" s="165" t="s">
        <v>82</v>
      </c>
      <c r="AV879" s="13" t="s">
        <v>80</v>
      </c>
      <c r="AW879" s="13" t="s">
        <v>30</v>
      </c>
      <c r="AX879" s="13" t="s">
        <v>73</v>
      </c>
      <c r="AY879" s="165" t="s">
        <v>150</v>
      </c>
    </row>
    <row r="880" spans="1:65" s="13" customFormat="1">
      <c r="B880" s="163"/>
      <c r="D880" s="164" t="s">
        <v>160</v>
      </c>
      <c r="E880" s="165" t="s">
        <v>1</v>
      </c>
      <c r="F880" s="166" t="s">
        <v>417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160</v>
      </c>
      <c r="AU880" s="165" t="s">
        <v>82</v>
      </c>
      <c r="AV880" s="13" t="s">
        <v>80</v>
      </c>
      <c r="AW880" s="13" t="s">
        <v>30</v>
      </c>
      <c r="AX880" s="13" t="s">
        <v>73</v>
      </c>
      <c r="AY880" s="165" t="s">
        <v>150</v>
      </c>
    </row>
    <row r="881" spans="1:65" s="14" customFormat="1">
      <c r="B881" s="171"/>
      <c r="D881" s="164" t="s">
        <v>160</v>
      </c>
      <c r="E881" s="172" t="s">
        <v>1</v>
      </c>
      <c r="F881" s="173" t="s">
        <v>418</v>
      </c>
      <c r="H881" s="174">
        <v>200.01599999999999</v>
      </c>
      <c r="I881" s="175"/>
      <c r="L881" s="171"/>
      <c r="M881" s="176"/>
      <c r="N881" s="177"/>
      <c r="O881" s="177"/>
      <c r="P881" s="177"/>
      <c r="Q881" s="177"/>
      <c r="R881" s="177"/>
      <c r="S881" s="177"/>
      <c r="T881" s="178"/>
      <c r="AT881" s="172" t="s">
        <v>160</v>
      </c>
      <c r="AU881" s="172" t="s">
        <v>82</v>
      </c>
      <c r="AV881" s="14" t="s">
        <v>82</v>
      </c>
      <c r="AW881" s="14" t="s">
        <v>30</v>
      </c>
      <c r="AX881" s="14" t="s">
        <v>73</v>
      </c>
      <c r="AY881" s="172" t="s">
        <v>150</v>
      </c>
    </row>
    <row r="882" spans="1:65" s="13" customFormat="1">
      <c r="B882" s="163"/>
      <c r="D882" s="164" t="s">
        <v>160</v>
      </c>
      <c r="E882" s="165" t="s">
        <v>1</v>
      </c>
      <c r="F882" s="166" t="s">
        <v>1017</v>
      </c>
      <c r="H882" s="165" t="s">
        <v>1</v>
      </c>
      <c r="I882" s="167"/>
      <c r="L882" s="163"/>
      <c r="M882" s="168"/>
      <c r="N882" s="169"/>
      <c r="O882" s="169"/>
      <c r="P882" s="169"/>
      <c r="Q882" s="169"/>
      <c r="R882" s="169"/>
      <c r="S882" s="169"/>
      <c r="T882" s="170"/>
      <c r="AT882" s="165" t="s">
        <v>160</v>
      </c>
      <c r="AU882" s="165" t="s">
        <v>82</v>
      </c>
      <c r="AV882" s="13" t="s">
        <v>80</v>
      </c>
      <c r="AW882" s="13" t="s">
        <v>30</v>
      </c>
      <c r="AX882" s="13" t="s">
        <v>73</v>
      </c>
      <c r="AY882" s="165" t="s">
        <v>150</v>
      </c>
    </row>
    <row r="883" spans="1:65" s="14" customFormat="1">
      <c r="B883" s="171"/>
      <c r="D883" s="164" t="s">
        <v>160</v>
      </c>
      <c r="E883" s="172" t="s">
        <v>1</v>
      </c>
      <c r="F883" s="173" t="s">
        <v>420</v>
      </c>
      <c r="H883" s="174">
        <v>52.655000000000001</v>
      </c>
      <c r="I883" s="175"/>
      <c r="L883" s="171"/>
      <c r="M883" s="176"/>
      <c r="N883" s="177"/>
      <c r="O883" s="177"/>
      <c r="P883" s="177"/>
      <c r="Q883" s="177"/>
      <c r="R883" s="177"/>
      <c r="S883" s="177"/>
      <c r="T883" s="178"/>
      <c r="AT883" s="172" t="s">
        <v>160</v>
      </c>
      <c r="AU883" s="172" t="s">
        <v>82</v>
      </c>
      <c r="AV883" s="14" t="s">
        <v>82</v>
      </c>
      <c r="AW883" s="14" t="s">
        <v>30</v>
      </c>
      <c r="AX883" s="14" t="s">
        <v>73</v>
      </c>
      <c r="AY883" s="172" t="s">
        <v>150</v>
      </c>
    </row>
    <row r="884" spans="1:65" s="16" customFormat="1">
      <c r="B884" s="187"/>
      <c r="D884" s="164" t="s">
        <v>160</v>
      </c>
      <c r="E884" s="188" t="s">
        <v>1</v>
      </c>
      <c r="F884" s="189" t="s">
        <v>211</v>
      </c>
      <c r="H884" s="190">
        <v>252.67099999999999</v>
      </c>
      <c r="I884" s="191"/>
      <c r="L884" s="187"/>
      <c r="M884" s="192"/>
      <c r="N884" s="193"/>
      <c r="O884" s="193"/>
      <c r="P884" s="193"/>
      <c r="Q884" s="193"/>
      <c r="R884" s="193"/>
      <c r="S884" s="193"/>
      <c r="T884" s="194"/>
      <c r="AT884" s="188" t="s">
        <v>160</v>
      </c>
      <c r="AU884" s="188" t="s">
        <v>82</v>
      </c>
      <c r="AV884" s="16" t="s">
        <v>158</v>
      </c>
      <c r="AW884" s="16" t="s">
        <v>30</v>
      </c>
      <c r="AX884" s="16" t="s">
        <v>80</v>
      </c>
      <c r="AY884" s="188" t="s">
        <v>150</v>
      </c>
    </row>
    <row r="885" spans="1:65" s="2" customFormat="1" ht="24.15" customHeight="1">
      <c r="A885" s="33"/>
      <c r="B885" s="149"/>
      <c r="C885" s="195" t="s">
        <v>1018</v>
      </c>
      <c r="D885" s="195" t="s">
        <v>273</v>
      </c>
      <c r="E885" s="196" t="s">
        <v>1019</v>
      </c>
      <c r="F885" s="197" t="s">
        <v>1020</v>
      </c>
      <c r="G885" s="198" t="s">
        <v>156</v>
      </c>
      <c r="H885" s="199">
        <v>265.30500000000001</v>
      </c>
      <c r="I885" s="200"/>
      <c r="J885" s="201">
        <f>ROUND(I885*H885,2)</f>
        <v>0</v>
      </c>
      <c r="K885" s="197" t="s">
        <v>157</v>
      </c>
      <c r="L885" s="202"/>
      <c r="M885" s="203" t="s">
        <v>1</v>
      </c>
      <c r="N885" s="204" t="s">
        <v>38</v>
      </c>
      <c r="O885" s="59"/>
      <c r="P885" s="159">
        <f>O885*H885</f>
        <v>0</v>
      </c>
      <c r="Q885" s="159">
        <v>1.8E-3</v>
      </c>
      <c r="R885" s="159">
        <f>Q885*H885</f>
        <v>0.477549</v>
      </c>
      <c r="S885" s="159">
        <v>0</v>
      </c>
      <c r="T885" s="160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61" t="s">
        <v>467</v>
      </c>
      <c r="AT885" s="161" t="s">
        <v>273</v>
      </c>
      <c r="AU885" s="161" t="s">
        <v>82</v>
      </c>
      <c r="AY885" s="18" t="s">
        <v>150</v>
      </c>
      <c r="BE885" s="162">
        <f>IF(N885="základní",J885,0)</f>
        <v>0</v>
      </c>
      <c r="BF885" s="162">
        <f>IF(N885="snížená",J885,0)</f>
        <v>0</v>
      </c>
      <c r="BG885" s="162">
        <f>IF(N885="zákl. přenesená",J885,0)</f>
        <v>0</v>
      </c>
      <c r="BH885" s="162">
        <f>IF(N885="sníž. přenesená",J885,0)</f>
        <v>0</v>
      </c>
      <c r="BI885" s="162">
        <f>IF(N885="nulová",J885,0)</f>
        <v>0</v>
      </c>
      <c r="BJ885" s="18" t="s">
        <v>80</v>
      </c>
      <c r="BK885" s="162">
        <f>ROUND(I885*H885,2)</f>
        <v>0</v>
      </c>
      <c r="BL885" s="18" t="s">
        <v>307</v>
      </c>
      <c r="BM885" s="161" t="s">
        <v>1021</v>
      </c>
    </row>
    <row r="886" spans="1:65" s="14" customFormat="1">
      <c r="B886" s="171"/>
      <c r="D886" s="164" t="s">
        <v>160</v>
      </c>
      <c r="E886" s="172" t="s">
        <v>1</v>
      </c>
      <c r="F886" s="173" t="s">
        <v>1022</v>
      </c>
      <c r="H886" s="174">
        <v>265.30500000000001</v>
      </c>
      <c r="I886" s="175"/>
      <c r="L886" s="171"/>
      <c r="M886" s="176"/>
      <c r="N886" s="177"/>
      <c r="O886" s="177"/>
      <c r="P886" s="177"/>
      <c r="Q886" s="177"/>
      <c r="R886" s="177"/>
      <c r="S886" s="177"/>
      <c r="T886" s="178"/>
      <c r="AT886" s="172" t="s">
        <v>160</v>
      </c>
      <c r="AU886" s="172" t="s">
        <v>82</v>
      </c>
      <c r="AV886" s="14" t="s">
        <v>82</v>
      </c>
      <c r="AW886" s="14" t="s">
        <v>30</v>
      </c>
      <c r="AX886" s="14" t="s">
        <v>80</v>
      </c>
      <c r="AY886" s="172" t="s">
        <v>150</v>
      </c>
    </row>
    <row r="887" spans="1:65" s="2" customFormat="1" ht="24.15" customHeight="1">
      <c r="A887" s="33"/>
      <c r="B887" s="149"/>
      <c r="C887" s="150" t="s">
        <v>1023</v>
      </c>
      <c r="D887" s="150" t="s">
        <v>153</v>
      </c>
      <c r="E887" s="151" t="s">
        <v>1024</v>
      </c>
      <c r="F887" s="152" t="s">
        <v>1025</v>
      </c>
      <c r="G887" s="153" t="s">
        <v>245</v>
      </c>
      <c r="H887" s="154">
        <v>1.994</v>
      </c>
      <c r="I887" s="155"/>
      <c r="J887" s="156">
        <f>ROUND(I887*H887,2)</f>
        <v>0</v>
      </c>
      <c r="K887" s="152" t="s">
        <v>157</v>
      </c>
      <c r="L887" s="34"/>
      <c r="M887" s="157" t="s">
        <v>1</v>
      </c>
      <c r="N887" s="158" t="s">
        <v>38</v>
      </c>
      <c r="O887" s="59"/>
      <c r="P887" s="159">
        <f>O887*H887</f>
        <v>0</v>
      </c>
      <c r="Q887" s="159">
        <v>0</v>
      </c>
      <c r="R887" s="159">
        <f>Q887*H887</f>
        <v>0</v>
      </c>
      <c r="S887" s="159">
        <v>0</v>
      </c>
      <c r="T887" s="160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61" t="s">
        <v>307</v>
      </c>
      <c r="AT887" s="161" t="s">
        <v>153</v>
      </c>
      <c r="AU887" s="161" t="s">
        <v>82</v>
      </c>
      <c r="AY887" s="18" t="s">
        <v>150</v>
      </c>
      <c r="BE887" s="162">
        <f>IF(N887="základní",J887,0)</f>
        <v>0</v>
      </c>
      <c r="BF887" s="162">
        <f>IF(N887="snížená",J887,0)</f>
        <v>0</v>
      </c>
      <c r="BG887" s="162">
        <f>IF(N887="zákl. přenesená",J887,0)</f>
        <v>0</v>
      </c>
      <c r="BH887" s="162">
        <f>IF(N887="sníž. přenesená",J887,0)</f>
        <v>0</v>
      </c>
      <c r="BI887" s="162">
        <f>IF(N887="nulová",J887,0)</f>
        <v>0</v>
      </c>
      <c r="BJ887" s="18" t="s">
        <v>80</v>
      </c>
      <c r="BK887" s="162">
        <f>ROUND(I887*H887,2)</f>
        <v>0</v>
      </c>
      <c r="BL887" s="18" t="s">
        <v>307</v>
      </c>
      <c r="BM887" s="161" t="s">
        <v>1026</v>
      </c>
    </row>
    <row r="888" spans="1:65" s="12" customFormat="1" ht="22.75" customHeight="1">
      <c r="B888" s="136"/>
      <c r="D888" s="137" t="s">
        <v>72</v>
      </c>
      <c r="E888" s="147" t="s">
        <v>1027</v>
      </c>
      <c r="F888" s="147" t="s">
        <v>1028</v>
      </c>
      <c r="I888" s="139"/>
      <c r="J888" s="148">
        <f>BK888</f>
        <v>0</v>
      </c>
      <c r="L888" s="136"/>
      <c r="M888" s="141"/>
      <c r="N888" s="142"/>
      <c r="O888" s="142"/>
      <c r="P888" s="143">
        <f>SUM(P889:P899)</f>
        <v>0</v>
      </c>
      <c r="Q888" s="142"/>
      <c r="R888" s="143">
        <f>SUM(R889:R899)</f>
        <v>0</v>
      </c>
      <c r="S888" s="142"/>
      <c r="T888" s="144">
        <f>SUM(T889:T899)</f>
        <v>6.2700000000000006E-2</v>
      </c>
      <c r="AR888" s="137" t="s">
        <v>82</v>
      </c>
      <c r="AT888" s="145" t="s">
        <v>72</v>
      </c>
      <c r="AU888" s="145" t="s">
        <v>80</v>
      </c>
      <c r="AY888" s="137" t="s">
        <v>150</v>
      </c>
      <c r="BK888" s="146">
        <f>SUM(BK889:BK899)</f>
        <v>0</v>
      </c>
    </row>
    <row r="889" spans="1:65" s="2" customFormat="1" ht="16.5" customHeight="1">
      <c r="A889" s="33"/>
      <c r="B889" s="149"/>
      <c r="C889" s="150" t="s">
        <v>1029</v>
      </c>
      <c r="D889" s="150" t="s">
        <v>153</v>
      </c>
      <c r="E889" s="151" t="s">
        <v>1030</v>
      </c>
      <c r="F889" s="152" t="s">
        <v>1031</v>
      </c>
      <c r="G889" s="153" t="s">
        <v>297</v>
      </c>
      <c r="H889" s="154">
        <v>5.5</v>
      </c>
      <c r="I889" s="155"/>
      <c r="J889" s="156">
        <f>ROUND(I889*H889,2)</f>
        <v>0</v>
      </c>
      <c r="K889" s="152" t="s">
        <v>157</v>
      </c>
      <c r="L889" s="34"/>
      <c r="M889" s="157" t="s">
        <v>1</v>
      </c>
      <c r="N889" s="158" t="s">
        <v>38</v>
      </c>
      <c r="O889" s="59"/>
      <c r="P889" s="159">
        <f>O889*H889</f>
        <v>0</v>
      </c>
      <c r="Q889" s="159">
        <v>0</v>
      </c>
      <c r="R889" s="159">
        <f>Q889*H889</f>
        <v>0</v>
      </c>
      <c r="S889" s="159">
        <v>2.0999999999999999E-3</v>
      </c>
      <c r="T889" s="160">
        <f>S889*H889</f>
        <v>1.155E-2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61" t="s">
        <v>307</v>
      </c>
      <c r="AT889" s="161" t="s">
        <v>153</v>
      </c>
      <c r="AU889" s="161" t="s">
        <v>82</v>
      </c>
      <c r="AY889" s="18" t="s">
        <v>150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8" t="s">
        <v>80</v>
      </c>
      <c r="BK889" s="162">
        <f>ROUND(I889*H889,2)</f>
        <v>0</v>
      </c>
      <c r="BL889" s="18" t="s">
        <v>307</v>
      </c>
      <c r="BM889" s="161" t="s">
        <v>1032</v>
      </c>
    </row>
    <row r="890" spans="1:65" s="13" customFormat="1">
      <c r="B890" s="163"/>
      <c r="D890" s="164" t="s">
        <v>160</v>
      </c>
      <c r="E890" s="165" t="s">
        <v>1</v>
      </c>
      <c r="F890" s="166" t="s">
        <v>782</v>
      </c>
      <c r="H890" s="165" t="s">
        <v>1</v>
      </c>
      <c r="I890" s="167"/>
      <c r="L890" s="163"/>
      <c r="M890" s="168"/>
      <c r="N890" s="169"/>
      <c r="O890" s="169"/>
      <c r="P890" s="169"/>
      <c r="Q890" s="169"/>
      <c r="R890" s="169"/>
      <c r="S890" s="169"/>
      <c r="T890" s="170"/>
      <c r="AT890" s="165" t="s">
        <v>160</v>
      </c>
      <c r="AU890" s="165" t="s">
        <v>82</v>
      </c>
      <c r="AV890" s="13" t="s">
        <v>80</v>
      </c>
      <c r="AW890" s="13" t="s">
        <v>30</v>
      </c>
      <c r="AX890" s="13" t="s">
        <v>73</v>
      </c>
      <c r="AY890" s="165" t="s">
        <v>150</v>
      </c>
    </row>
    <row r="891" spans="1:65" s="13" customFormat="1">
      <c r="B891" s="163"/>
      <c r="D891" s="164" t="s">
        <v>160</v>
      </c>
      <c r="E891" s="165" t="s">
        <v>1</v>
      </c>
      <c r="F891" s="166" t="s">
        <v>1033</v>
      </c>
      <c r="H891" s="165" t="s">
        <v>1</v>
      </c>
      <c r="I891" s="167"/>
      <c r="L891" s="163"/>
      <c r="M891" s="168"/>
      <c r="N891" s="169"/>
      <c r="O891" s="169"/>
      <c r="P891" s="169"/>
      <c r="Q891" s="169"/>
      <c r="R891" s="169"/>
      <c r="S891" s="169"/>
      <c r="T891" s="170"/>
      <c r="AT891" s="165" t="s">
        <v>160</v>
      </c>
      <c r="AU891" s="165" t="s">
        <v>82</v>
      </c>
      <c r="AV891" s="13" t="s">
        <v>80</v>
      </c>
      <c r="AW891" s="13" t="s">
        <v>30</v>
      </c>
      <c r="AX891" s="13" t="s">
        <v>73</v>
      </c>
      <c r="AY891" s="165" t="s">
        <v>150</v>
      </c>
    </row>
    <row r="892" spans="1:65" s="14" customFormat="1">
      <c r="B892" s="171"/>
      <c r="D892" s="164" t="s">
        <v>160</v>
      </c>
      <c r="E892" s="172" t="s">
        <v>1</v>
      </c>
      <c r="F892" s="173" t="s">
        <v>1034</v>
      </c>
      <c r="H892" s="174">
        <v>5.5</v>
      </c>
      <c r="I892" s="175"/>
      <c r="L892" s="171"/>
      <c r="M892" s="176"/>
      <c r="N892" s="177"/>
      <c r="O892" s="177"/>
      <c r="P892" s="177"/>
      <c r="Q892" s="177"/>
      <c r="R892" s="177"/>
      <c r="S892" s="177"/>
      <c r="T892" s="178"/>
      <c r="AT892" s="172" t="s">
        <v>160</v>
      </c>
      <c r="AU892" s="172" t="s">
        <v>82</v>
      </c>
      <c r="AV892" s="14" t="s">
        <v>82</v>
      </c>
      <c r="AW892" s="14" t="s">
        <v>30</v>
      </c>
      <c r="AX892" s="14" t="s">
        <v>80</v>
      </c>
      <c r="AY892" s="172" t="s">
        <v>150</v>
      </c>
    </row>
    <row r="893" spans="1:65" s="2" customFormat="1" ht="16.5" customHeight="1">
      <c r="A893" s="33"/>
      <c r="B893" s="149"/>
      <c r="C893" s="150" t="s">
        <v>1035</v>
      </c>
      <c r="D893" s="150" t="s">
        <v>153</v>
      </c>
      <c r="E893" s="151" t="s">
        <v>1036</v>
      </c>
      <c r="F893" s="152" t="s">
        <v>1037</v>
      </c>
      <c r="G893" s="153" t="s">
        <v>669</v>
      </c>
      <c r="H893" s="154">
        <v>3</v>
      </c>
      <c r="I893" s="155"/>
      <c r="J893" s="156">
        <f>ROUND(I893*H893,2)</f>
        <v>0</v>
      </c>
      <c r="K893" s="152" t="s">
        <v>157</v>
      </c>
      <c r="L893" s="34"/>
      <c r="M893" s="157" t="s">
        <v>1</v>
      </c>
      <c r="N893" s="158" t="s">
        <v>38</v>
      </c>
      <c r="O893" s="59"/>
      <c r="P893" s="159">
        <f>O893*H893</f>
        <v>0</v>
      </c>
      <c r="Q893" s="159">
        <v>0</v>
      </c>
      <c r="R893" s="159">
        <f>Q893*H893</f>
        <v>0</v>
      </c>
      <c r="S893" s="159">
        <v>1.7049999999999999E-2</v>
      </c>
      <c r="T893" s="160">
        <f>S893*H893</f>
        <v>5.1150000000000001E-2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61" t="s">
        <v>307</v>
      </c>
      <c r="AT893" s="161" t="s">
        <v>153</v>
      </c>
      <c r="AU893" s="161" t="s">
        <v>82</v>
      </c>
      <c r="AY893" s="18" t="s">
        <v>150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8" t="s">
        <v>80</v>
      </c>
      <c r="BK893" s="162">
        <f>ROUND(I893*H893,2)</f>
        <v>0</v>
      </c>
      <c r="BL893" s="18" t="s">
        <v>307</v>
      </c>
      <c r="BM893" s="161" t="s">
        <v>1038</v>
      </c>
    </row>
    <row r="894" spans="1:65" s="13" customFormat="1">
      <c r="B894" s="163"/>
      <c r="D894" s="164" t="s">
        <v>160</v>
      </c>
      <c r="E894" s="165" t="s">
        <v>1</v>
      </c>
      <c r="F894" s="166" t="s">
        <v>782</v>
      </c>
      <c r="H894" s="165" t="s">
        <v>1</v>
      </c>
      <c r="I894" s="167"/>
      <c r="L894" s="163"/>
      <c r="M894" s="168"/>
      <c r="N894" s="169"/>
      <c r="O894" s="169"/>
      <c r="P894" s="169"/>
      <c r="Q894" s="169"/>
      <c r="R894" s="169"/>
      <c r="S894" s="169"/>
      <c r="T894" s="170"/>
      <c r="AT894" s="165" t="s">
        <v>160</v>
      </c>
      <c r="AU894" s="165" t="s">
        <v>82</v>
      </c>
      <c r="AV894" s="13" t="s">
        <v>80</v>
      </c>
      <c r="AW894" s="13" t="s">
        <v>30</v>
      </c>
      <c r="AX894" s="13" t="s">
        <v>73</v>
      </c>
      <c r="AY894" s="165" t="s">
        <v>150</v>
      </c>
    </row>
    <row r="895" spans="1:65" s="13" customFormat="1">
      <c r="B895" s="163"/>
      <c r="D895" s="164" t="s">
        <v>160</v>
      </c>
      <c r="E895" s="165" t="s">
        <v>1</v>
      </c>
      <c r="F895" s="166" t="s">
        <v>783</v>
      </c>
      <c r="H895" s="165" t="s">
        <v>1</v>
      </c>
      <c r="I895" s="167"/>
      <c r="L895" s="163"/>
      <c r="M895" s="168"/>
      <c r="N895" s="169"/>
      <c r="O895" s="169"/>
      <c r="P895" s="169"/>
      <c r="Q895" s="169"/>
      <c r="R895" s="169"/>
      <c r="S895" s="169"/>
      <c r="T895" s="170"/>
      <c r="AT895" s="165" t="s">
        <v>160</v>
      </c>
      <c r="AU895" s="165" t="s">
        <v>82</v>
      </c>
      <c r="AV895" s="13" t="s">
        <v>80</v>
      </c>
      <c r="AW895" s="13" t="s">
        <v>30</v>
      </c>
      <c r="AX895" s="13" t="s">
        <v>73</v>
      </c>
      <c r="AY895" s="165" t="s">
        <v>150</v>
      </c>
    </row>
    <row r="896" spans="1:65" s="14" customFormat="1">
      <c r="B896" s="171"/>
      <c r="D896" s="164" t="s">
        <v>160</v>
      </c>
      <c r="E896" s="172" t="s">
        <v>1</v>
      </c>
      <c r="F896" s="173" t="s">
        <v>196</v>
      </c>
      <c r="H896" s="174">
        <v>3</v>
      </c>
      <c r="I896" s="175"/>
      <c r="L896" s="171"/>
      <c r="M896" s="176"/>
      <c r="N896" s="177"/>
      <c r="O896" s="177"/>
      <c r="P896" s="177"/>
      <c r="Q896" s="177"/>
      <c r="R896" s="177"/>
      <c r="S896" s="177"/>
      <c r="T896" s="178"/>
      <c r="AT896" s="172" t="s">
        <v>160</v>
      </c>
      <c r="AU896" s="172" t="s">
        <v>82</v>
      </c>
      <c r="AV896" s="14" t="s">
        <v>82</v>
      </c>
      <c r="AW896" s="14" t="s">
        <v>30</v>
      </c>
      <c r="AX896" s="14" t="s">
        <v>80</v>
      </c>
      <c r="AY896" s="172" t="s">
        <v>150</v>
      </c>
    </row>
    <row r="897" spans="1:65" s="2" customFormat="1" ht="24.15" customHeight="1">
      <c r="A897" s="33"/>
      <c r="B897" s="149"/>
      <c r="C897" s="150" t="s">
        <v>1039</v>
      </c>
      <c r="D897" s="150" t="s">
        <v>153</v>
      </c>
      <c r="E897" s="151" t="s">
        <v>1040</v>
      </c>
      <c r="F897" s="152" t="s">
        <v>1041</v>
      </c>
      <c r="G897" s="153" t="s">
        <v>669</v>
      </c>
      <c r="H897" s="154">
        <v>1</v>
      </c>
      <c r="I897" s="155"/>
      <c r="J897" s="156">
        <f>ROUND(I897*H897,2)</f>
        <v>0</v>
      </c>
      <c r="K897" s="152" t="s">
        <v>1</v>
      </c>
      <c r="L897" s="34"/>
      <c r="M897" s="157" t="s">
        <v>1</v>
      </c>
      <c r="N897" s="158" t="s">
        <v>38</v>
      </c>
      <c r="O897" s="59"/>
      <c r="P897" s="159">
        <f>O897*H897</f>
        <v>0</v>
      </c>
      <c r="Q897" s="159">
        <v>0</v>
      </c>
      <c r="R897" s="159">
        <f>Q897*H897</f>
        <v>0</v>
      </c>
      <c r="S897" s="159">
        <v>0</v>
      </c>
      <c r="T897" s="160">
        <f>S897*H897</f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161" t="s">
        <v>307</v>
      </c>
      <c r="AT897" s="161" t="s">
        <v>153</v>
      </c>
      <c r="AU897" s="161" t="s">
        <v>82</v>
      </c>
      <c r="AY897" s="18" t="s">
        <v>150</v>
      </c>
      <c r="BE897" s="162">
        <f>IF(N897="základní",J897,0)</f>
        <v>0</v>
      </c>
      <c r="BF897" s="162">
        <f>IF(N897="snížená",J897,0)</f>
        <v>0</v>
      </c>
      <c r="BG897" s="162">
        <f>IF(N897="zákl. přenesená",J897,0)</f>
        <v>0</v>
      </c>
      <c r="BH897" s="162">
        <f>IF(N897="sníž. přenesená",J897,0)</f>
        <v>0</v>
      </c>
      <c r="BI897" s="162">
        <f>IF(N897="nulová",J897,0)</f>
        <v>0</v>
      </c>
      <c r="BJ897" s="18" t="s">
        <v>80</v>
      </c>
      <c r="BK897" s="162">
        <f>ROUND(I897*H897,2)</f>
        <v>0</v>
      </c>
      <c r="BL897" s="18" t="s">
        <v>307</v>
      </c>
      <c r="BM897" s="161" t="s">
        <v>1042</v>
      </c>
    </row>
    <row r="898" spans="1:65" s="13" customFormat="1">
      <c r="B898" s="163"/>
      <c r="D898" s="164" t="s">
        <v>160</v>
      </c>
      <c r="E898" s="165" t="s">
        <v>1</v>
      </c>
      <c r="F898" s="166" t="s">
        <v>782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160</v>
      </c>
      <c r="AU898" s="165" t="s">
        <v>82</v>
      </c>
      <c r="AV898" s="13" t="s">
        <v>80</v>
      </c>
      <c r="AW898" s="13" t="s">
        <v>30</v>
      </c>
      <c r="AX898" s="13" t="s">
        <v>73</v>
      </c>
      <c r="AY898" s="165" t="s">
        <v>150</v>
      </c>
    </row>
    <row r="899" spans="1:65" s="14" customFormat="1">
      <c r="B899" s="171"/>
      <c r="D899" s="164" t="s">
        <v>160</v>
      </c>
      <c r="E899" s="172" t="s">
        <v>1</v>
      </c>
      <c r="F899" s="173" t="s">
        <v>80</v>
      </c>
      <c r="H899" s="174">
        <v>1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160</v>
      </c>
      <c r="AU899" s="172" t="s">
        <v>82</v>
      </c>
      <c r="AV899" s="14" t="s">
        <v>82</v>
      </c>
      <c r="AW899" s="14" t="s">
        <v>30</v>
      </c>
      <c r="AX899" s="14" t="s">
        <v>80</v>
      </c>
      <c r="AY899" s="172" t="s">
        <v>150</v>
      </c>
    </row>
    <row r="900" spans="1:65" s="12" customFormat="1" ht="22.75" customHeight="1">
      <c r="B900" s="136"/>
      <c r="D900" s="137" t="s">
        <v>72</v>
      </c>
      <c r="E900" s="147" t="s">
        <v>1043</v>
      </c>
      <c r="F900" s="147" t="s">
        <v>1044</v>
      </c>
      <c r="I900" s="139"/>
      <c r="J900" s="148">
        <f>BK900</f>
        <v>0</v>
      </c>
      <c r="L900" s="136"/>
      <c r="M900" s="141"/>
      <c r="N900" s="142"/>
      <c r="O900" s="142"/>
      <c r="P900" s="143">
        <f>SUM(P901:P912)</f>
        <v>0</v>
      </c>
      <c r="Q900" s="142"/>
      <c r="R900" s="143">
        <f>SUM(R901:R912)</f>
        <v>2.5021241999999995</v>
      </c>
      <c r="S900" s="142"/>
      <c r="T900" s="144">
        <f>SUM(T901:T912)</f>
        <v>0</v>
      </c>
      <c r="AR900" s="137" t="s">
        <v>82</v>
      </c>
      <c r="AT900" s="145" t="s">
        <v>72</v>
      </c>
      <c r="AU900" s="145" t="s">
        <v>80</v>
      </c>
      <c r="AY900" s="137" t="s">
        <v>150</v>
      </c>
      <c r="BK900" s="146">
        <f>SUM(BK901:BK912)</f>
        <v>0</v>
      </c>
    </row>
    <row r="901" spans="1:65" s="2" customFormat="1" ht="21.75" customHeight="1">
      <c r="A901" s="33"/>
      <c r="B901" s="149"/>
      <c r="C901" s="150" t="s">
        <v>1045</v>
      </c>
      <c r="D901" s="150" t="s">
        <v>153</v>
      </c>
      <c r="E901" s="151" t="s">
        <v>1046</v>
      </c>
      <c r="F901" s="152" t="s">
        <v>1047</v>
      </c>
      <c r="G901" s="153" t="s">
        <v>156</v>
      </c>
      <c r="H901" s="154">
        <v>252.67099999999999</v>
      </c>
      <c r="I901" s="155"/>
      <c r="J901" s="156">
        <f>ROUND(I901*H901,2)</f>
        <v>0</v>
      </c>
      <c r="K901" s="152" t="s">
        <v>157</v>
      </c>
      <c r="L901" s="34"/>
      <c r="M901" s="157" t="s">
        <v>1</v>
      </c>
      <c r="N901" s="158" t="s">
        <v>38</v>
      </c>
      <c r="O901" s="59"/>
      <c r="P901" s="159">
        <f>O901*H901</f>
        <v>0</v>
      </c>
      <c r="Q901" s="159">
        <v>0</v>
      </c>
      <c r="R901" s="159">
        <f>Q901*H901</f>
        <v>0</v>
      </c>
      <c r="S901" s="159">
        <v>0</v>
      </c>
      <c r="T901" s="160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61" t="s">
        <v>307</v>
      </c>
      <c r="AT901" s="161" t="s">
        <v>153</v>
      </c>
      <c r="AU901" s="161" t="s">
        <v>82</v>
      </c>
      <c r="AY901" s="18" t="s">
        <v>150</v>
      </c>
      <c r="BE901" s="162">
        <f>IF(N901="základní",J901,0)</f>
        <v>0</v>
      </c>
      <c r="BF901" s="162">
        <f>IF(N901="snížená",J901,0)</f>
        <v>0</v>
      </c>
      <c r="BG901" s="162">
        <f>IF(N901="zákl. přenesená",J901,0)</f>
        <v>0</v>
      </c>
      <c r="BH901" s="162">
        <f>IF(N901="sníž. přenesená",J901,0)</f>
        <v>0</v>
      </c>
      <c r="BI901" s="162">
        <f>IF(N901="nulová",J901,0)</f>
        <v>0</v>
      </c>
      <c r="BJ901" s="18" t="s">
        <v>80</v>
      </c>
      <c r="BK901" s="162">
        <f>ROUND(I901*H901,2)</f>
        <v>0</v>
      </c>
      <c r="BL901" s="18" t="s">
        <v>307</v>
      </c>
      <c r="BM901" s="161" t="s">
        <v>1048</v>
      </c>
    </row>
    <row r="902" spans="1:65" s="13" customFormat="1">
      <c r="B902" s="163"/>
      <c r="D902" s="164" t="s">
        <v>160</v>
      </c>
      <c r="E902" s="165" t="s">
        <v>1</v>
      </c>
      <c r="F902" s="166" t="s">
        <v>416</v>
      </c>
      <c r="H902" s="165" t="s">
        <v>1</v>
      </c>
      <c r="I902" s="167"/>
      <c r="L902" s="163"/>
      <c r="M902" s="168"/>
      <c r="N902" s="169"/>
      <c r="O902" s="169"/>
      <c r="P902" s="169"/>
      <c r="Q902" s="169"/>
      <c r="R902" s="169"/>
      <c r="S902" s="169"/>
      <c r="T902" s="170"/>
      <c r="AT902" s="165" t="s">
        <v>160</v>
      </c>
      <c r="AU902" s="165" t="s">
        <v>82</v>
      </c>
      <c r="AV902" s="13" t="s">
        <v>80</v>
      </c>
      <c r="AW902" s="13" t="s">
        <v>30</v>
      </c>
      <c r="AX902" s="13" t="s">
        <v>73</v>
      </c>
      <c r="AY902" s="165" t="s">
        <v>150</v>
      </c>
    </row>
    <row r="903" spans="1:65" s="13" customFormat="1">
      <c r="B903" s="163"/>
      <c r="D903" s="164" t="s">
        <v>160</v>
      </c>
      <c r="E903" s="165" t="s">
        <v>1</v>
      </c>
      <c r="F903" s="166" t="s">
        <v>417</v>
      </c>
      <c r="H903" s="165" t="s">
        <v>1</v>
      </c>
      <c r="I903" s="167"/>
      <c r="L903" s="163"/>
      <c r="M903" s="168"/>
      <c r="N903" s="169"/>
      <c r="O903" s="169"/>
      <c r="P903" s="169"/>
      <c r="Q903" s="169"/>
      <c r="R903" s="169"/>
      <c r="S903" s="169"/>
      <c r="T903" s="170"/>
      <c r="AT903" s="165" t="s">
        <v>160</v>
      </c>
      <c r="AU903" s="165" t="s">
        <v>82</v>
      </c>
      <c r="AV903" s="13" t="s">
        <v>80</v>
      </c>
      <c r="AW903" s="13" t="s">
        <v>30</v>
      </c>
      <c r="AX903" s="13" t="s">
        <v>73</v>
      </c>
      <c r="AY903" s="165" t="s">
        <v>150</v>
      </c>
    </row>
    <row r="904" spans="1:65" s="14" customFormat="1">
      <c r="B904" s="171"/>
      <c r="D904" s="164" t="s">
        <v>160</v>
      </c>
      <c r="E904" s="172" t="s">
        <v>1</v>
      </c>
      <c r="F904" s="173" t="s">
        <v>418</v>
      </c>
      <c r="H904" s="174">
        <v>200.01599999999999</v>
      </c>
      <c r="I904" s="175"/>
      <c r="L904" s="171"/>
      <c r="M904" s="176"/>
      <c r="N904" s="177"/>
      <c r="O904" s="177"/>
      <c r="P904" s="177"/>
      <c r="Q904" s="177"/>
      <c r="R904" s="177"/>
      <c r="S904" s="177"/>
      <c r="T904" s="178"/>
      <c r="AT904" s="172" t="s">
        <v>160</v>
      </c>
      <c r="AU904" s="172" t="s">
        <v>82</v>
      </c>
      <c r="AV904" s="14" t="s">
        <v>82</v>
      </c>
      <c r="AW904" s="14" t="s">
        <v>30</v>
      </c>
      <c r="AX904" s="14" t="s">
        <v>73</v>
      </c>
      <c r="AY904" s="172" t="s">
        <v>150</v>
      </c>
    </row>
    <row r="905" spans="1:65" s="13" customFormat="1">
      <c r="B905" s="163"/>
      <c r="D905" s="164" t="s">
        <v>160</v>
      </c>
      <c r="E905" s="165" t="s">
        <v>1</v>
      </c>
      <c r="F905" s="166" t="s">
        <v>1017</v>
      </c>
      <c r="H905" s="165" t="s">
        <v>1</v>
      </c>
      <c r="I905" s="167"/>
      <c r="L905" s="163"/>
      <c r="M905" s="168"/>
      <c r="N905" s="169"/>
      <c r="O905" s="169"/>
      <c r="P905" s="169"/>
      <c r="Q905" s="169"/>
      <c r="R905" s="169"/>
      <c r="S905" s="169"/>
      <c r="T905" s="170"/>
      <c r="AT905" s="165" t="s">
        <v>160</v>
      </c>
      <c r="AU905" s="165" t="s">
        <v>82</v>
      </c>
      <c r="AV905" s="13" t="s">
        <v>80</v>
      </c>
      <c r="AW905" s="13" t="s">
        <v>30</v>
      </c>
      <c r="AX905" s="13" t="s">
        <v>73</v>
      </c>
      <c r="AY905" s="165" t="s">
        <v>150</v>
      </c>
    </row>
    <row r="906" spans="1:65" s="14" customFormat="1">
      <c r="B906" s="171"/>
      <c r="D906" s="164" t="s">
        <v>160</v>
      </c>
      <c r="E906" s="172" t="s">
        <v>1</v>
      </c>
      <c r="F906" s="173" t="s">
        <v>420</v>
      </c>
      <c r="H906" s="174">
        <v>52.655000000000001</v>
      </c>
      <c r="I906" s="175"/>
      <c r="L906" s="171"/>
      <c r="M906" s="176"/>
      <c r="N906" s="177"/>
      <c r="O906" s="177"/>
      <c r="P906" s="177"/>
      <c r="Q906" s="177"/>
      <c r="R906" s="177"/>
      <c r="S906" s="177"/>
      <c r="T906" s="178"/>
      <c r="AT906" s="172" t="s">
        <v>160</v>
      </c>
      <c r="AU906" s="172" t="s">
        <v>82</v>
      </c>
      <c r="AV906" s="14" t="s">
        <v>82</v>
      </c>
      <c r="AW906" s="14" t="s">
        <v>30</v>
      </c>
      <c r="AX906" s="14" t="s">
        <v>73</v>
      </c>
      <c r="AY906" s="172" t="s">
        <v>150</v>
      </c>
    </row>
    <row r="907" spans="1:65" s="16" customFormat="1">
      <c r="B907" s="187"/>
      <c r="D907" s="164" t="s">
        <v>160</v>
      </c>
      <c r="E907" s="188" t="s">
        <v>1</v>
      </c>
      <c r="F907" s="189" t="s">
        <v>211</v>
      </c>
      <c r="H907" s="190">
        <v>252.67099999999999</v>
      </c>
      <c r="I907" s="191"/>
      <c r="L907" s="187"/>
      <c r="M907" s="192"/>
      <c r="N907" s="193"/>
      <c r="O907" s="193"/>
      <c r="P907" s="193"/>
      <c r="Q907" s="193"/>
      <c r="R907" s="193"/>
      <c r="S907" s="193"/>
      <c r="T907" s="194"/>
      <c r="AT907" s="188" t="s">
        <v>160</v>
      </c>
      <c r="AU907" s="188" t="s">
        <v>82</v>
      </c>
      <c r="AV907" s="16" t="s">
        <v>158</v>
      </c>
      <c r="AW907" s="16" t="s">
        <v>30</v>
      </c>
      <c r="AX907" s="16" t="s">
        <v>80</v>
      </c>
      <c r="AY907" s="188" t="s">
        <v>150</v>
      </c>
    </row>
    <row r="908" spans="1:65" s="2" customFormat="1" ht="24.15" customHeight="1">
      <c r="A908" s="33"/>
      <c r="B908" s="149"/>
      <c r="C908" s="195" t="s">
        <v>1049</v>
      </c>
      <c r="D908" s="195" t="s">
        <v>273</v>
      </c>
      <c r="E908" s="196" t="s">
        <v>1050</v>
      </c>
      <c r="F908" s="197" t="s">
        <v>1051</v>
      </c>
      <c r="G908" s="198" t="s">
        <v>156</v>
      </c>
      <c r="H908" s="199">
        <v>277.93799999999999</v>
      </c>
      <c r="I908" s="200"/>
      <c r="J908" s="201">
        <f>ROUND(I908*H908,2)</f>
        <v>0</v>
      </c>
      <c r="K908" s="197" t="s">
        <v>157</v>
      </c>
      <c r="L908" s="202"/>
      <c r="M908" s="203" t="s">
        <v>1</v>
      </c>
      <c r="N908" s="204" t="s">
        <v>38</v>
      </c>
      <c r="O908" s="59"/>
      <c r="P908" s="159">
        <f>O908*H908</f>
        <v>0</v>
      </c>
      <c r="Q908" s="159">
        <v>8.9999999999999993E-3</v>
      </c>
      <c r="R908" s="159">
        <f>Q908*H908</f>
        <v>2.5014419999999995</v>
      </c>
      <c r="S908" s="159">
        <v>0</v>
      </c>
      <c r="T908" s="160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61" t="s">
        <v>467</v>
      </c>
      <c r="AT908" s="161" t="s">
        <v>273</v>
      </c>
      <c r="AU908" s="161" t="s">
        <v>82</v>
      </c>
      <c r="AY908" s="18" t="s">
        <v>150</v>
      </c>
      <c r="BE908" s="162">
        <f>IF(N908="základní",J908,0)</f>
        <v>0</v>
      </c>
      <c r="BF908" s="162">
        <f>IF(N908="snížená",J908,0)</f>
        <v>0</v>
      </c>
      <c r="BG908" s="162">
        <f>IF(N908="zákl. přenesená",J908,0)</f>
        <v>0</v>
      </c>
      <c r="BH908" s="162">
        <f>IF(N908="sníž. přenesená",J908,0)</f>
        <v>0</v>
      </c>
      <c r="BI908" s="162">
        <f>IF(N908="nulová",J908,0)</f>
        <v>0</v>
      </c>
      <c r="BJ908" s="18" t="s">
        <v>80</v>
      </c>
      <c r="BK908" s="162">
        <f>ROUND(I908*H908,2)</f>
        <v>0</v>
      </c>
      <c r="BL908" s="18" t="s">
        <v>307</v>
      </c>
      <c r="BM908" s="161" t="s">
        <v>1052</v>
      </c>
    </row>
    <row r="909" spans="1:65" s="14" customFormat="1">
      <c r="B909" s="171"/>
      <c r="D909" s="164" t="s">
        <v>160</v>
      </c>
      <c r="E909" s="172" t="s">
        <v>1</v>
      </c>
      <c r="F909" s="173" t="s">
        <v>1053</v>
      </c>
      <c r="H909" s="174">
        <v>277.93799999999999</v>
      </c>
      <c r="I909" s="175"/>
      <c r="L909" s="171"/>
      <c r="M909" s="176"/>
      <c r="N909" s="177"/>
      <c r="O909" s="177"/>
      <c r="P909" s="177"/>
      <c r="Q909" s="177"/>
      <c r="R909" s="177"/>
      <c r="S909" s="177"/>
      <c r="T909" s="178"/>
      <c r="AT909" s="172" t="s">
        <v>160</v>
      </c>
      <c r="AU909" s="172" t="s">
        <v>82</v>
      </c>
      <c r="AV909" s="14" t="s">
        <v>82</v>
      </c>
      <c r="AW909" s="14" t="s">
        <v>30</v>
      </c>
      <c r="AX909" s="14" t="s">
        <v>80</v>
      </c>
      <c r="AY909" s="172" t="s">
        <v>150</v>
      </c>
    </row>
    <row r="910" spans="1:65" s="2" customFormat="1" ht="24.15" customHeight="1">
      <c r="A910" s="33"/>
      <c r="B910" s="149"/>
      <c r="C910" s="150" t="s">
        <v>1054</v>
      </c>
      <c r="D910" s="150" t="s">
        <v>153</v>
      </c>
      <c r="E910" s="151" t="s">
        <v>1055</v>
      </c>
      <c r="F910" s="152" t="s">
        <v>1056</v>
      </c>
      <c r="G910" s="153" t="s">
        <v>156</v>
      </c>
      <c r="H910" s="154">
        <v>3.79</v>
      </c>
      <c r="I910" s="155"/>
      <c r="J910" s="156">
        <f>ROUND(I910*H910,2)</f>
        <v>0</v>
      </c>
      <c r="K910" s="152" t="s">
        <v>157</v>
      </c>
      <c r="L910" s="34"/>
      <c r="M910" s="157" t="s">
        <v>1</v>
      </c>
      <c r="N910" s="158" t="s">
        <v>38</v>
      </c>
      <c r="O910" s="59"/>
      <c r="P910" s="159">
        <f>O910*H910</f>
        <v>0</v>
      </c>
      <c r="Q910" s="159">
        <v>1.8000000000000001E-4</v>
      </c>
      <c r="R910" s="159">
        <f>Q910*H910</f>
        <v>6.822000000000001E-4</v>
      </c>
      <c r="S910" s="159">
        <v>0</v>
      </c>
      <c r="T910" s="160">
        <f>S910*H910</f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61" t="s">
        <v>307</v>
      </c>
      <c r="AT910" s="161" t="s">
        <v>153</v>
      </c>
      <c r="AU910" s="161" t="s">
        <v>82</v>
      </c>
      <c r="AY910" s="18" t="s">
        <v>150</v>
      </c>
      <c r="BE910" s="162">
        <f>IF(N910="základní",J910,0)</f>
        <v>0</v>
      </c>
      <c r="BF910" s="162">
        <f>IF(N910="snížená",J910,0)</f>
        <v>0</v>
      </c>
      <c r="BG910" s="162">
        <f>IF(N910="zákl. přenesená",J910,0)</f>
        <v>0</v>
      </c>
      <c r="BH910" s="162">
        <f>IF(N910="sníž. přenesená",J910,0)</f>
        <v>0</v>
      </c>
      <c r="BI910" s="162">
        <f>IF(N910="nulová",J910,0)</f>
        <v>0</v>
      </c>
      <c r="BJ910" s="18" t="s">
        <v>80</v>
      </c>
      <c r="BK910" s="162">
        <f>ROUND(I910*H910,2)</f>
        <v>0</v>
      </c>
      <c r="BL910" s="18" t="s">
        <v>307</v>
      </c>
      <c r="BM910" s="161" t="s">
        <v>1057</v>
      </c>
    </row>
    <row r="911" spans="1:65" s="14" customFormat="1">
      <c r="B911" s="171"/>
      <c r="D911" s="164" t="s">
        <v>160</v>
      </c>
      <c r="E911" s="172" t="s">
        <v>1</v>
      </c>
      <c r="F911" s="173" t="s">
        <v>1058</v>
      </c>
      <c r="H911" s="174">
        <v>3.79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160</v>
      </c>
      <c r="AU911" s="172" t="s">
        <v>82</v>
      </c>
      <c r="AV911" s="14" t="s">
        <v>82</v>
      </c>
      <c r="AW911" s="14" t="s">
        <v>30</v>
      </c>
      <c r="AX911" s="14" t="s">
        <v>80</v>
      </c>
      <c r="AY911" s="172" t="s">
        <v>150</v>
      </c>
    </row>
    <row r="912" spans="1:65" s="2" customFormat="1" ht="24.15" customHeight="1">
      <c r="A912" s="33"/>
      <c r="B912" s="149"/>
      <c r="C912" s="150" t="s">
        <v>1059</v>
      </c>
      <c r="D912" s="150" t="s">
        <v>153</v>
      </c>
      <c r="E912" s="151" t="s">
        <v>1060</v>
      </c>
      <c r="F912" s="152" t="s">
        <v>1061</v>
      </c>
      <c r="G912" s="153" t="s">
        <v>245</v>
      </c>
      <c r="H912" s="154">
        <v>2.5019999999999998</v>
      </c>
      <c r="I912" s="155"/>
      <c r="J912" s="156">
        <f>ROUND(I912*H912,2)</f>
        <v>0</v>
      </c>
      <c r="K912" s="152" t="s">
        <v>157</v>
      </c>
      <c r="L912" s="34"/>
      <c r="M912" s="157" t="s">
        <v>1</v>
      </c>
      <c r="N912" s="158" t="s">
        <v>38</v>
      </c>
      <c r="O912" s="59"/>
      <c r="P912" s="159">
        <f>O912*H912</f>
        <v>0</v>
      </c>
      <c r="Q912" s="159">
        <v>0</v>
      </c>
      <c r="R912" s="159">
        <f>Q912*H912</f>
        <v>0</v>
      </c>
      <c r="S912" s="159">
        <v>0</v>
      </c>
      <c r="T912" s="160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1" t="s">
        <v>307</v>
      </c>
      <c r="AT912" s="161" t="s">
        <v>153</v>
      </c>
      <c r="AU912" s="161" t="s">
        <v>82</v>
      </c>
      <c r="AY912" s="18" t="s">
        <v>150</v>
      </c>
      <c r="BE912" s="162">
        <f>IF(N912="základní",J912,0)</f>
        <v>0</v>
      </c>
      <c r="BF912" s="162">
        <f>IF(N912="snížená",J912,0)</f>
        <v>0</v>
      </c>
      <c r="BG912" s="162">
        <f>IF(N912="zákl. přenesená",J912,0)</f>
        <v>0</v>
      </c>
      <c r="BH912" s="162">
        <f>IF(N912="sníž. přenesená",J912,0)</f>
        <v>0</v>
      </c>
      <c r="BI912" s="162">
        <f>IF(N912="nulová",J912,0)</f>
        <v>0</v>
      </c>
      <c r="BJ912" s="18" t="s">
        <v>80</v>
      </c>
      <c r="BK912" s="162">
        <f>ROUND(I912*H912,2)</f>
        <v>0</v>
      </c>
      <c r="BL912" s="18" t="s">
        <v>307</v>
      </c>
      <c r="BM912" s="161" t="s">
        <v>1062</v>
      </c>
    </row>
    <row r="913" spans="1:65" s="12" customFormat="1" ht="22.75" customHeight="1">
      <c r="B913" s="136"/>
      <c r="D913" s="137" t="s">
        <v>72</v>
      </c>
      <c r="E913" s="147" t="s">
        <v>1063</v>
      </c>
      <c r="F913" s="147" t="s">
        <v>1064</v>
      </c>
      <c r="I913" s="139"/>
      <c r="J913" s="148">
        <f>BK913</f>
        <v>0</v>
      </c>
      <c r="L913" s="136"/>
      <c r="M913" s="141"/>
      <c r="N913" s="142"/>
      <c r="O913" s="142"/>
      <c r="P913" s="143">
        <f>SUM(P914:P920)</f>
        <v>0</v>
      </c>
      <c r="Q913" s="142"/>
      <c r="R913" s="143">
        <f>SUM(R914:R920)</f>
        <v>0</v>
      </c>
      <c r="S913" s="142"/>
      <c r="T913" s="144">
        <f>SUM(T914:T920)</f>
        <v>0.1305135</v>
      </c>
      <c r="AR913" s="137" t="s">
        <v>82</v>
      </c>
      <c r="AT913" s="145" t="s">
        <v>72</v>
      </c>
      <c r="AU913" s="145" t="s">
        <v>80</v>
      </c>
      <c r="AY913" s="137" t="s">
        <v>150</v>
      </c>
      <c r="BK913" s="146">
        <f>SUM(BK914:BK920)</f>
        <v>0</v>
      </c>
    </row>
    <row r="914" spans="1:65" s="2" customFormat="1" ht="24.15" customHeight="1">
      <c r="A914" s="33"/>
      <c r="B914" s="149"/>
      <c r="C914" s="150" t="s">
        <v>1065</v>
      </c>
      <c r="D914" s="150" t="s">
        <v>153</v>
      </c>
      <c r="E914" s="151" t="s">
        <v>1066</v>
      </c>
      <c r="F914" s="152" t="s">
        <v>1067</v>
      </c>
      <c r="G914" s="153" t="s">
        <v>156</v>
      </c>
      <c r="H914" s="154">
        <v>7.5659999999999998</v>
      </c>
      <c r="I914" s="155"/>
      <c r="J914" s="156">
        <f>ROUND(I914*H914,2)</f>
        <v>0</v>
      </c>
      <c r="K914" s="152" t="s">
        <v>157</v>
      </c>
      <c r="L914" s="34"/>
      <c r="M914" s="157" t="s">
        <v>1</v>
      </c>
      <c r="N914" s="158" t="s">
        <v>38</v>
      </c>
      <c r="O914" s="59"/>
      <c r="P914" s="159">
        <f>O914*H914</f>
        <v>0</v>
      </c>
      <c r="Q914" s="159">
        <v>0</v>
      </c>
      <c r="R914" s="159">
        <f>Q914*H914</f>
        <v>0</v>
      </c>
      <c r="S914" s="159">
        <v>1.7250000000000001E-2</v>
      </c>
      <c r="T914" s="160">
        <f>S914*H914</f>
        <v>0.1305135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61" t="s">
        <v>307</v>
      </c>
      <c r="AT914" s="161" t="s">
        <v>153</v>
      </c>
      <c r="AU914" s="161" t="s">
        <v>82</v>
      </c>
      <c r="AY914" s="18" t="s">
        <v>150</v>
      </c>
      <c r="BE914" s="162">
        <f>IF(N914="základní",J914,0)</f>
        <v>0</v>
      </c>
      <c r="BF914" s="162">
        <f>IF(N914="snížená",J914,0)</f>
        <v>0</v>
      </c>
      <c r="BG914" s="162">
        <f>IF(N914="zákl. přenesená",J914,0)</f>
        <v>0</v>
      </c>
      <c r="BH914" s="162">
        <f>IF(N914="sníž. přenesená",J914,0)</f>
        <v>0</v>
      </c>
      <c r="BI914" s="162">
        <f>IF(N914="nulová",J914,0)</f>
        <v>0</v>
      </c>
      <c r="BJ914" s="18" t="s">
        <v>80</v>
      </c>
      <c r="BK914" s="162">
        <f>ROUND(I914*H914,2)</f>
        <v>0</v>
      </c>
      <c r="BL914" s="18" t="s">
        <v>307</v>
      </c>
      <c r="BM914" s="161" t="s">
        <v>1068</v>
      </c>
    </row>
    <row r="915" spans="1:65" s="13" customFormat="1">
      <c r="B915" s="163"/>
      <c r="D915" s="164" t="s">
        <v>160</v>
      </c>
      <c r="E915" s="165" t="s">
        <v>1</v>
      </c>
      <c r="F915" s="166" t="s">
        <v>1069</v>
      </c>
      <c r="H915" s="165" t="s">
        <v>1</v>
      </c>
      <c r="I915" s="167"/>
      <c r="L915" s="163"/>
      <c r="M915" s="168"/>
      <c r="N915" s="169"/>
      <c r="O915" s="169"/>
      <c r="P915" s="169"/>
      <c r="Q915" s="169"/>
      <c r="R915" s="169"/>
      <c r="S915" s="169"/>
      <c r="T915" s="170"/>
      <c r="AT915" s="165" t="s">
        <v>160</v>
      </c>
      <c r="AU915" s="165" t="s">
        <v>82</v>
      </c>
      <c r="AV915" s="13" t="s">
        <v>80</v>
      </c>
      <c r="AW915" s="13" t="s">
        <v>30</v>
      </c>
      <c r="AX915" s="13" t="s">
        <v>73</v>
      </c>
      <c r="AY915" s="165" t="s">
        <v>150</v>
      </c>
    </row>
    <row r="916" spans="1:65" s="13" customFormat="1">
      <c r="B916" s="163"/>
      <c r="D916" s="164" t="s">
        <v>160</v>
      </c>
      <c r="E916" s="165" t="s">
        <v>1</v>
      </c>
      <c r="F916" s="166" t="s">
        <v>1070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160</v>
      </c>
      <c r="AU916" s="165" t="s">
        <v>82</v>
      </c>
      <c r="AV916" s="13" t="s">
        <v>80</v>
      </c>
      <c r="AW916" s="13" t="s">
        <v>30</v>
      </c>
      <c r="AX916" s="13" t="s">
        <v>73</v>
      </c>
      <c r="AY916" s="165" t="s">
        <v>150</v>
      </c>
    </row>
    <row r="917" spans="1:65" s="14" customFormat="1">
      <c r="B917" s="171"/>
      <c r="D917" s="164" t="s">
        <v>160</v>
      </c>
      <c r="E917" s="172" t="s">
        <v>1</v>
      </c>
      <c r="F917" s="173" t="s">
        <v>1071</v>
      </c>
      <c r="H917" s="174">
        <v>3.3530000000000002</v>
      </c>
      <c r="I917" s="175"/>
      <c r="L917" s="171"/>
      <c r="M917" s="176"/>
      <c r="N917" s="177"/>
      <c r="O917" s="177"/>
      <c r="P917" s="177"/>
      <c r="Q917" s="177"/>
      <c r="R917" s="177"/>
      <c r="S917" s="177"/>
      <c r="T917" s="178"/>
      <c r="AT917" s="172" t="s">
        <v>160</v>
      </c>
      <c r="AU917" s="172" t="s">
        <v>82</v>
      </c>
      <c r="AV917" s="14" t="s">
        <v>82</v>
      </c>
      <c r="AW917" s="14" t="s">
        <v>30</v>
      </c>
      <c r="AX917" s="14" t="s">
        <v>73</v>
      </c>
      <c r="AY917" s="172" t="s">
        <v>150</v>
      </c>
    </row>
    <row r="918" spans="1:65" s="13" customFormat="1">
      <c r="B918" s="163"/>
      <c r="D918" s="164" t="s">
        <v>160</v>
      </c>
      <c r="E918" s="165" t="s">
        <v>1</v>
      </c>
      <c r="F918" s="166" t="s">
        <v>683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160</v>
      </c>
      <c r="AU918" s="165" t="s">
        <v>82</v>
      </c>
      <c r="AV918" s="13" t="s">
        <v>80</v>
      </c>
      <c r="AW918" s="13" t="s">
        <v>30</v>
      </c>
      <c r="AX918" s="13" t="s">
        <v>73</v>
      </c>
      <c r="AY918" s="165" t="s">
        <v>150</v>
      </c>
    </row>
    <row r="919" spans="1:65" s="14" customFormat="1">
      <c r="B919" s="171"/>
      <c r="D919" s="164" t="s">
        <v>160</v>
      </c>
      <c r="E919" s="172" t="s">
        <v>1</v>
      </c>
      <c r="F919" s="173" t="s">
        <v>1072</v>
      </c>
      <c r="H919" s="174">
        <v>4.2130000000000001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160</v>
      </c>
      <c r="AU919" s="172" t="s">
        <v>82</v>
      </c>
      <c r="AV919" s="14" t="s">
        <v>82</v>
      </c>
      <c r="AW919" s="14" t="s">
        <v>30</v>
      </c>
      <c r="AX919" s="14" t="s">
        <v>73</v>
      </c>
      <c r="AY919" s="172" t="s">
        <v>150</v>
      </c>
    </row>
    <row r="920" spans="1:65" s="16" customFormat="1">
      <c r="B920" s="187"/>
      <c r="D920" s="164" t="s">
        <v>160</v>
      </c>
      <c r="E920" s="188" t="s">
        <v>1</v>
      </c>
      <c r="F920" s="189" t="s">
        <v>211</v>
      </c>
      <c r="H920" s="190">
        <v>7.5660000000000007</v>
      </c>
      <c r="I920" s="191"/>
      <c r="L920" s="187"/>
      <c r="M920" s="192"/>
      <c r="N920" s="193"/>
      <c r="O920" s="193"/>
      <c r="P920" s="193"/>
      <c r="Q920" s="193"/>
      <c r="R920" s="193"/>
      <c r="S920" s="193"/>
      <c r="T920" s="194"/>
      <c r="AT920" s="188" t="s">
        <v>160</v>
      </c>
      <c r="AU920" s="188" t="s">
        <v>82</v>
      </c>
      <c r="AV920" s="16" t="s">
        <v>158</v>
      </c>
      <c r="AW920" s="16" t="s">
        <v>30</v>
      </c>
      <c r="AX920" s="16" t="s">
        <v>80</v>
      </c>
      <c r="AY920" s="188" t="s">
        <v>150</v>
      </c>
    </row>
    <row r="921" spans="1:65" s="12" customFormat="1" ht="22.75" customHeight="1">
      <c r="B921" s="136"/>
      <c r="D921" s="137" t="s">
        <v>72</v>
      </c>
      <c r="E921" s="147" t="s">
        <v>1073</v>
      </c>
      <c r="F921" s="147" t="s">
        <v>1074</v>
      </c>
      <c r="I921" s="139"/>
      <c r="J921" s="148">
        <f>BK921</f>
        <v>0</v>
      </c>
      <c r="L921" s="136"/>
      <c r="M921" s="141"/>
      <c r="N921" s="142"/>
      <c r="O921" s="142"/>
      <c r="P921" s="143">
        <f>SUM(P922:P926)</f>
        <v>0</v>
      </c>
      <c r="Q921" s="142"/>
      <c r="R921" s="143">
        <f>SUM(R922:R926)</f>
        <v>6.660000000000001E-3</v>
      </c>
      <c r="S921" s="142"/>
      <c r="T921" s="144">
        <f>SUM(T922:T926)</f>
        <v>0</v>
      </c>
      <c r="AR921" s="137" t="s">
        <v>82</v>
      </c>
      <c r="AT921" s="145" t="s">
        <v>72</v>
      </c>
      <c r="AU921" s="145" t="s">
        <v>80</v>
      </c>
      <c r="AY921" s="137" t="s">
        <v>150</v>
      </c>
      <c r="BK921" s="146">
        <f>SUM(BK922:BK926)</f>
        <v>0</v>
      </c>
    </row>
    <row r="922" spans="1:65" s="2" customFormat="1" ht="24.15" customHeight="1">
      <c r="A922" s="33"/>
      <c r="B922" s="149"/>
      <c r="C922" s="150" t="s">
        <v>1075</v>
      </c>
      <c r="D922" s="150" t="s">
        <v>153</v>
      </c>
      <c r="E922" s="151" t="s">
        <v>1076</v>
      </c>
      <c r="F922" s="152" t="s">
        <v>1077</v>
      </c>
      <c r="G922" s="153" t="s">
        <v>297</v>
      </c>
      <c r="H922" s="154">
        <v>1.8</v>
      </c>
      <c r="I922" s="155"/>
      <c r="J922" s="156">
        <f>ROUND(I922*H922,2)</f>
        <v>0</v>
      </c>
      <c r="K922" s="152" t="s">
        <v>1</v>
      </c>
      <c r="L922" s="34"/>
      <c r="M922" s="157" t="s">
        <v>1</v>
      </c>
      <c r="N922" s="158" t="s">
        <v>38</v>
      </c>
      <c r="O922" s="59"/>
      <c r="P922" s="159">
        <f>O922*H922</f>
        <v>0</v>
      </c>
      <c r="Q922" s="159">
        <v>1.48E-3</v>
      </c>
      <c r="R922" s="159">
        <f>Q922*H922</f>
        <v>2.6640000000000001E-3</v>
      </c>
      <c r="S922" s="159">
        <v>0</v>
      </c>
      <c r="T922" s="160">
        <f>S922*H922</f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61" t="s">
        <v>307</v>
      </c>
      <c r="AT922" s="161" t="s">
        <v>153</v>
      </c>
      <c r="AU922" s="161" t="s">
        <v>82</v>
      </c>
      <c r="AY922" s="18" t="s">
        <v>150</v>
      </c>
      <c r="BE922" s="162">
        <f>IF(N922="základní",J922,0)</f>
        <v>0</v>
      </c>
      <c r="BF922" s="162">
        <f>IF(N922="snížená",J922,0)</f>
        <v>0</v>
      </c>
      <c r="BG922" s="162">
        <f>IF(N922="zákl. přenesená",J922,0)</f>
        <v>0</v>
      </c>
      <c r="BH922" s="162">
        <f>IF(N922="sníž. přenesená",J922,0)</f>
        <v>0</v>
      </c>
      <c r="BI922" s="162">
        <f>IF(N922="nulová",J922,0)</f>
        <v>0</v>
      </c>
      <c r="BJ922" s="18" t="s">
        <v>80</v>
      </c>
      <c r="BK922" s="162">
        <f>ROUND(I922*H922,2)</f>
        <v>0</v>
      </c>
      <c r="BL922" s="18" t="s">
        <v>307</v>
      </c>
      <c r="BM922" s="161" t="s">
        <v>1078</v>
      </c>
    </row>
    <row r="923" spans="1:65" s="14" customFormat="1">
      <c r="B923" s="171"/>
      <c r="D923" s="164" t="s">
        <v>160</v>
      </c>
      <c r="E923" s="172" t="s">
        <v>1</v>
      </c>
      <c r="F923" s="173" t="s">
        <v>1079</v>
      </c>
      <c r="H923" s="174">
        <v>1.8</v>
      </c>
      <c r="I923" s="175"/>
      <c r="L923" s="171"/>
      <c r="M923" s="176"/>
      <c r="N923" s="177"/>
      <c r="O923" s="177"/>
      <c r="P923" s="177"/>
      <c r="Q923" s="177"/>
      <c r="R923" s="177"/>
      <c r="S923" s="177"/>
      <c r="T923" s="178"/>
      <c r="AT923" s="172" t="s">
        <v>160</v>
      </c>
      <c r="AU923" s="172" t="s">
        <v>82</v>
      </c>
      <c r="AV923" s="14" t="s">
        <v>82</v>
      </c>
      <c r="AW923" s="14" t="s">
        <v>30</v>
      </c>
      <c r="AX923" s="14" t="s">
        <v>80</v>
      </c>
      <c r="AY923" s="172" t="s">
        <v>150</v>
      </c>
    </row>
    <row r="924" spans="1:65" s="2" customFormat="1" ht="24.15" customHeight="1">
      <c r="A924" s="33"/>
      <c r="B924" s="149"/>
      <c r="C924" s="150" t="s">
        <v>1080</v>
      </c>
      <c r="D924" s="150" t="s">
        <v>153</v>
      </c>
      <c r="E924" s="151" t="s">
        <v>1081</v>
      </c>
      <c r="F924" s="152" t="s">
        <v>1082</v>
      </c>
      <c r="G924" s="153" t="s">
        <v>297</v>
      </c>
      <c r="H924" s="154">
        <v>2.7</v>
      </c>
      <c r="I924" s="155"/>
      <c r="J924" s="156">
        <f>ROUND(I924*H924,2)</f>
        <v>0</v>
      </c>
      <c r="K924" s="152" t="s">
        <v>1</v>
      </c>
      <c r="L924" s="34"/>
      <c r="M924" s="157" t="s">
        <v>1</v>
      </c>
      <c r="N924" s="158" t="s">
        <v>38</v>
      </c>
      <c r="O924" s="59"/>
      <c r="P924" s="159">
        <f>O924*H924</f>
        <v>0</v>
      </c>
      <c r="Q924" s="159">
        <v>1.48E-3</v>
      </c>
      <c r="R924" s="159">
        <f>Q924*H924</f>
        <v>3.9960000000000004E-3</v>
      </c>
      <c r="S924" s="159">
        <v>0</v>
      </c>
      <c r="T924" s="160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1" t="s">
        <v>307</v>
      </c>
      <c r="AT924" s="161" t="s">
        <v>153</v>
      </c>
      <c r="AU924" s="161" t="s">
        <v>82</v>
      </c>
      <c r="AY924" s="18" t="s">
        <v>150</v>
      </c>
      <c r="BE924" s="162">
        <f>IF(N924="základní",J924,0)</f>
        <v>0</v>
      </c>
      <c r="BF924" s="162">
        <f>IF(N924="snížená",J924,0)</f>
        <v>0</v>
      </c>
      <c r="BG924" s="162">
        <f>IF(N924="zákl. přenesená",J924,0)</f>
        <v>0</v>
      </c>
      <c r="BH924" s="162">
        <f>IF(N924="sníž. přenesená",J924,0)</f>
        <v>0</v>
      </c>
      <c r="BI924" s="162">
        <f>IF(N924="nulová",J924,0)</f>
        <v>0</v>
      </c>
      <c r="BJ924" s="18" t="s">
        <v>80</v>
      </c>
      <c r="BK924" s="162">
        <f>ROUND(I924*H924,2)</f>
        <v>0</v>
      </c>
      <c r="BL924" s="18" t="s">
        <v>307</v>
      </c>
      <c r="BM924" s="161" t="s">
        <v>1083</v>
      </c>
    </row>
    <row r="925" spans="1:65" s="14" customFormat="1">
      <c r="B925" s="171"/>
      <c r="D925" s="164" t="s">
        <v>160</v>
      </c>
      <c r="E925" s="172" t="s">
        <v>1</v>
      </c>
      <c r="F925" s="173" t="s">
        <v>1084</v>
      </c>
      <c r="H925" s="174">
        <v>2.7</v>
      </c>
      <c r="I925" s="175"/>
      <c r="L925" s="171"/>
      <c r="M925" s="176"/>
      <c r="N925" s="177"/>
      <c r="O925" s="177"/>
      <c r="P925" s="177"/>
      <c r="Q925" s="177"/>
      <c r="R925" s="177"/>
      <c r="S925" s="177"/>
      <c r="T925" s="178"/>
      <c r="AT925" s="172" t="s">
        <v>160</v>
      </c>
      <c r="AU925" s="172" t="s">
        <v>82</v>
      </c>
      <c r="AV925" s="14" t="s">
        <v>82</v>
      </c>
      <c r="AW925" s="14" t="s">
        <v>30</v>
      </c>
      <c r="AX925" s="14" t="s">
        <v>80</v>
      </c>
      <c r="AY925" s="172" t="s">
        <v>150</v>
      </c>
    </row>
    <row r="926" spans="1:65" s="2" customFormat="1" ht="24.15" customHeight="1">
      <c r="A926" s="33"/>
      <c r="B926" s="149"/>
      <c r="C926" s="150" t="s">
        <v>1085</v>
      </c>
      <c r="D926" s="150" t="s">
        <v>153</v>
      </c>
      <c r="E926" s="151" t="s">
        <v>1086</v>
      </c>
      <c r="F926" s="152" t="s">
        <v>1087</v>
      </c>
      <c r="G926" s="153" t="s">
        <v>245</v>
      </c>
      <c r="H926" s="154">
        <v>7.0000000000000001E-3</v>
      </c>
      <c r="I926" s="155"/>
      <c r="J926" s="156">
        <f>ROUND(I926*H926,2)</f>
        <v>0</v>
      </c>
      <c r="K926" s="152" t="s">
        <v>157</v>
      </c>
      <c r="L926" s="34"/>
      <c r="M926" s="157" t="s">
        <v>1</v>
      </c>
      <c r="N926" s="158" t="s">
        <v>38</v>
      </c>
      <c r="O926" s="59"/>
      <c r="P926" s="159">
        <f>O926*H926</f>
        <v>0</v>
      </c>
      <c r="Q926" s="159">
        <v>0</v>
      </c>
      <c r="R926" s="159">
        <f>Q926*H926</f>
        <v>0</v>
      </c>
      <c r="S926" s="159">
        <v>0</v>
      </c>
      <c r="T926" s="160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61" t="s">
        <v>307</v>
      </c>
      <c r="AT926" s="161" t="s">
        <v>153</v>
      </c>
      <c r="AU926" s="161" t="s">
        <v>82</v>
      </c>
      <c r="AY926" s="18" t="s">
        <v>150</v>
      </c>
      <c r="BE926" s="162">
        <f>IF(N926="základní",J926,0)</f>
        <v>0</v>
      </c>
      <c r="BF926" s="162">
        <f>IF(N926="snížená",J926,0)</f>
        <v>0</v>
      </c>
      <c r="BG926" s="162">
        <f>IF(N926="zákl. přenesená",J926,0)</f>
        <v>0</v>
      </c>
      <c r="BH926" s="162">
        <f>IF(N926="sníž. přenesená",J926,0)</f>
        <v>0</v>
      </c>
      <c r="BI926" s="162">
        <f>IF(N926="nulová",J926,0)</f>
        <v>0</v>
      </c>
      <c r="BJ926" s="18" t="s">
        <v>80</v>
      </c>
      <c r="BK926" s="162">
        <f>ROUND(I926*H926,2)</f>
        <v>0</v>
      </c>
      <c r="BL926" s="18" t="s">
        <v>307</v>
      </c>
      <c r="BM926" s="161" t="s">
        <v>1088</v>
      </c>
    </row>
    <row r="927" spans="1:65" s="12" customFormat="1" ht="22.75" customHeight="1">
      <c r="B927" s="136"/>
      <c r="D927" s="137" t="s">
        <v>72</v>
      </c>
      <c r="E927" s="147" t="s">
        <v>1089</v>
      </c>
      <c r="F927" s="147" t="s">
        <v>1090</v>
      </c>
      <c r="I927" s="139"/>
      <c r="J927" s="148">
        <f>BK927</f>
        <v>0</v>
      </c>
      <c r="L927" s="136"/>
      <c r="M927" s="141"/>
      <c r="N927" s="142"/>
      <c r="O927" s="142"/>
      <c r="P927" s="143">
        <f>SUM(P928:P932)</f>
        <v>0</v>
      </c>
      <c r="Q927" s="142"/>
      <c r="R927" s="143">
        <f>SUM(R928:R932)</f>
        <v>0</v>
      </c>
      <c r="S927" s="142"/>
      <c r="T927" s="144">
        <f>SUM(T928:T932)</f>
        <v>3.0752250000000002E-2</v>
      </c>
      <c r="AR927" s="137" t="s">
        <v>82</v>
      </c>
      <c r="AT927" s="145" t="s">
        <v>72</v>
      </c>
      <c r="AU927" s="145" t="s">
        <v>80</v>
      </c>
      <c r="AY927" s="137" t="s">
        <v>150</v>
      </c>
      <c r="BK927" s="146">
        <f>SUM(BK928:BK932)</f>
        <v>0</v>
      </c>
    </row>
    <row r="928" spans="1:65" s="2" customFormat="1" ht="24.15" customHeight="1">
      <c r="A928" s="33"/>
      <c r="B928" s="149"/>
      <c r="C928" s="150" t="s">
        <v>1091</v>
      </c>
      <c r="D928" s="150" t="s">
        <v>153</v>
      </c>
      <c r="E928" s="151" t="s">
        <v>1092</v>
      </c>
      <c r="F928" s="152" t="s">
        <v>1093</v>
      </c>
      <c r="G928" s="153" t="s">
        <v>297</v>
      </c>
      <c r="H928" s="154">
        <v>1.5649999999999999</v>
      </c>
      <c r="I928" s="155"/>
      <c r="J928" s="156">
        <f>ROUND(I928*H928,2)</f>
        <v>0</v>
      </c>
      <c r="K928" s="152" t="s">
        <v>157</v>
      </c>
      <c r="L928" s="34"/>
      <c r="M928" s="157" t="s">
        <v>1</v>
      </c>
      <c r="N928" s="158" t="s">
        <v>38</v>
      </c>
      <c r="O928" s="59"/>
      <c r="P928" s="159">
        <f>O928*H928</f>
        <v>0</v>
      </c>
      <c r="Q928" s="159">
        <v>0</v>
      </c>
      <c r="R928" s="159">
        <f>Q928*H928</f>
        <v>0</v>
      </c>
      <c r="S928" s="159">
        <v>1.9650000000000001E-2</v>
      </c>
      <c r="T928" s="160">
        <f>S928*H928</f>
        <v>3.0752250000000002E-2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1" t="s">
        <v>307</v>
      </c>
      <c r="AT928" s="161" t="s">
        <v>153</v>
      </c>
      <c r="AU928" s="161" t="s">
        <v>82</v>
      </c>
      <c r="AY928" s="18" t="s">
        <v>150</v>
      </c>
      <c r="BE928" s="162">
        <f>IF(N928="základní",J928,0)</f>
        <v>0</v>
      </c>
      <c r="BF928" s="162">
        <f>IF(N928="snížená",J928,0)</f>
        <v>0</v>
      </c>
      <c r="BG928" s="162">
        <f>IF(N928="zákl. přenesená",J928,0)</f>
        <v>0</v>
      </c>
      <c r="BH928" s="162">
        <f>IF(N928="sníž. přenesená",J928,0)</f>
        <v>0</v>
      </c>
      <c r="BI928" s="162">
        <f>IF(N928="nulová",J928,0)</f>
        <v>0</v>
      </c>
      <c r="BJ928" s="18" t="s">
        <v>80</v>
      </c>
      <c r="BK928" s="162">
        <f>ROUND(I928*H928,2)</f>
        <v>0</v>
      </c>
      <c r="BL928" s="18" t="s">
        <v>307</v>
      </c>
      <c r="BM928" s="161" t="s">
        <v>1094</v>
      </c>
    </row>
    <row r="929" spans="1:65" s="13" customFormat="1">
      <c r="B929" s="163"/>
      <c r="D929" s="164" t="s">
        <v>160</v>
      </c>
      <c r="E929" s="165" t="s">
        <v>1</v>
      </c>
      <c r="F929" s="166" t="s">
        <v>1095</v>
      </c>
      <c r="H929" s="165" t="s">
        <v>1</v>
      </c>
      <c r="I929" s="167"/>
      <c r="L929" s="163"/>
      <c r="M929" s="168"/>
      <c r="N929" s="169"/>
      <c r="O929" s="169"/>
      <c r="P929" s="169"/>
      <c r="Q929" s="169"/>
      <c r="R929" s="169"/>
      <c r="S929" s="169"/>
      <c r="T929" s="170"/>
      <c r="AT929" s="165" t="s">
        <v>160</v>
      </c>
      <c r="AU929" s="165" t="s">
        <v>82</v>
      </c>
      <c r="AV929" s="13" t="s">
        <v>80</v>
      </c>
      <c r="AW929" s="13" t="s">
        <v>30</v>
      </c>
      <c r="AX929" s="13" t="s">
        <v>73</v>
      </c>
      <c r="AY929" s="165" t="s">
        <v>150</v>
      </c>
    </row>
    <row r="930" spans="1:65" s="13" customFormat="1">
      <c r="B930" s="163"/>
      <c r="D930" s="164" t="s">
        <v>160</v>
      </c>
      <c r="E930" s="165" t="s">
        <v>1</v>
      </c>
      <c r="F930" s="166" t="s">
        <v>1096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160</v>
      </c>
      <c r="AU930" s="165" t="s">
        <v>82</v>
      </c>
      <c r="AV930" s="13" t="s">
        <v>80</v>
      </c>
      <c r="AW930" s="13" t="s">
        <v>30</v>
      </c>
      <c r="AX930" s="13" t="s">
        <v>73</v>
      </c>
      <c r="AY930" s="165" t="s">
        <v>150</v>
      </c>
    </row>
    <row r="931" spans="1:65" s="13" customFormat="1">
      <c r="B931" s="163"/>
      <c r="D931" s="164" t="s">
        <v>160</v>
      </c>
      <c r="E931" s="165" t="s">
        <v>1</v>
      </c>
      <c r="F931" s="166" t="s">
        <v>659</v>
      </c>
      <c r="H931" s="165" t="s">
        <v>1</v>
      </c>
      <c r="I931" s="167"/>
      <c r="L931" s="163"/>
      <c r="M931" s="168"/>
      <c r="N931" s="169"/>
      <c r="O931" s="169"/>
      <c r="P931" s="169"/>
      <c r="Q931" s="169"/>
      <c r="R931" s="169"/>
      <c r="S931" s="169"/>
      <c r="T931" s="170"/>
      <c r="AT931" s="165" t="s">
        <v>160</v>
      </c>
      <c r="AU931" s="165" t="s">
        <v>82</v>
      </c>
      <c r="AV931" s="13" t="s">
        <v>80</v>
      </c>
      <c r="AW931" s="13" t="s">
        <v>30</v>
      </c>
      <c r="AX931" s="13" t="s">
        <v>73</v>
      </c>
      <c r="AY931" s="165" t="s">
        <v>150</v>
      </c>
    </row>
    <row r="932" spans="1:65" s="14" customFormat="1">
      <c r="B932" s="171"/>
      <c r="D932" s="164" t="s">
        <v>160</v>
      </c>
      <c r="E932" s="172" t="s">
        <v>1</v>
      </c>
      <c r="F932" s="173" t="s">
        <v>1097</v>
      </c>
      <c r="H932" s="174">
        <v>1.5649999999999999</v>
      </c>
      <c r="I932" s="175"/>
      <c r="L932" s="171"/>
      <c r="M932" s="176"/>
      <c r="N932" s="177"/>
      <c r="O932" s="177"/>
      <c r="P932" s="177"/>
      <c r="Q932" s="177"/>
      <c r="R932" s="177"/>
      <c r="S932" s="177"/>
      <c r="T932" s="178"/>
      <c r="AT932" s="172" t="s">
        <v>160</v>
      </c>
      <c r="AU932" s="172" t="s">
        <v>82</v>
      </c>
      <c r="AV932" s="14" t="s">
        <v>82</v>
      </c>
      <c r="AW932" s="14" t="s">
        <v>30</v>
      </c>
      <c r="AX932" s="14" t="s">
        <v>80</v>
      </c>
      <c r="AY932" s="172" t="s">
        <v>150</v>
      </c>
    </row>
    <row r="933" spans="1:65" s="12" customFormat="1" ht="22.75" customHeight="1">
      <c r="B933" s="136"/>
      <c r="D933" s="137" t="s">
        <v>72</v>
      </c>
      <c r="E933" s="147" t="s">
        <v>1098</v>
      </c>
      <c r="F933" s="147" t="s">
        <v>1099</v>
      </c>
      <c r="I933" s="139"/>
      <c r="J933" s="148">
        <f>BK933</f>
        <v>0</v>
      </c>
      <c r="L933" s="136"/>
      <c r="M933" s="141"/>
      <c r="N933" s="142"/>
      <c r="O933" s="142"/>
      <c r="P933" s="143">
        <f>SUM(P934:P946)</f>
        <v>0</v>
      </c>
      <c r="Q933" s="142"/>
      <c r="R933" s="143">
        <f>SUM(R934:R946)</f>
        <v>0</v>
      </c>
      <c r="S933" s="142"/>
      <c r="T933" s="144">
        <f>SUM(T934:T946)</f>
        <v>0.349713</v>
      </c>
      <c r="AR933" s="137" t="s">
        <v>82</v>
      </c>
      <c r="AT933" s="145" t="s">
        <v>72</v>
      </c>
      <c r="AU933" s="145" t="s">
        <v>80</v>
      </c>
      <c r="AY933" s="137" t="s">
        <v>150</v>
      </c>
      <c r="BK933" s="146">
        <f>SUM(BK934:BK946)</f>
        <v>0</v>
      </c>
    </row>
    <row r="934" spans="1:65" s="2" customFormat="1" ht="44.25" customHeight="1">
      <c r="A934" s="33"/>
      <c r="B934" s="149"/>
      <c r="C934" s="150" t="s">
        <v>1100</v>
      </c>
      <c r="D934" s="150" t="s">
        <v>153</v>
      </c>
      <c r="E934" s="151" t="s">
        <v>1101</v>
      </c>
      <c r="F934" s="152" t="s">
        <v>1102</v>
      </c>
      <c r="G934" s="153" t="s">
        <v>297</v>
      </c>
      <c r="H934" s="154">
        <v>3.22</v>
      </c>
      <c r="I934" s="155"/>
      <c r="J934" s="156">
        <f>ROUND(I934*H934,2)</f>
        <v>0</v>
      </c>
      <c r="K934" s="152" t="s">
        <v>1</v>
      </c>
      <c r="L934" s="34"/>
      <c r="M934" s="157" t="s">
        <v>1</v>
      </c>
      <c r="N934" s="158" t="s">
        <v>38</v>
      </c>
      <c r="O934" s="59"/>
      <c r="P934" s="159">
        <f>O934*H934</f>
        <v>0</v>
      </c>
      <c r="Q934" s="159">
        <v>0</v>
      </c>
      <c r="R934" s="159">
        <f>Q934*H934</f>
        <v>0</v>
      </c>
      <c r="S934" s="159">
        <v>0</v>
      </c>
      <c r="T934" s="160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61" t="s">
        <v>307</v>
      </c>
      <c r="AT934" s="161" t="s">
        <v>153</v>
      </c>
      <c r="AU934" s="161" t="s">
        <v>82</v>
      </c>
      <c r="AY934" s="18" t="s">
        <v>150</v>
      </c>
      <c r="BE934" s="162">
        <f>IF(N934="základní",J934,0)</f>
        <v>0</v>
      </c>
      <c r="BF934" s="162">
        <f>IF(N934="snížená",J934,0)</f>
        <v>0</v>
      </c>
      <c r="BG934" s="162">
        <f>IF(N934="zákl. přenesená",J934,0)</f>
        <v>0</v>
      </c>
      <c r="BH934" s="162">
        <f>IF(N934="sníž. přenesená",J934,0)</f>
        <v>0</v>
      </c>
      <c r="BI934" s="162">
        <f>IF(N934="nulová",J934,0)</f>
        <v>0</v>
      </c>
      <c r="BJ934" s="18" t="s">
        <v>80</v>
      </c>
      <c r="BK934" s="162">
        <f>ROUND(I934*H934,2)</f>
        <v>0</v>
      </c>
      <c r="BL934" s="18" t="s">
        <v>307</v>
      </c>
      <c r="BM934" s="161" t="s">
        <v>1103</v>
      </c>
    </row>
    <row r="935" spans="1:65" s="13" customFormat="1">
      <c r="B935" s="163"/>
      <c r="D935" s="164" t="s">
        <v>160</v>
      </c>
      <c r="E935" s="165" t="s">
        <v>1</v>
      </c>
      <c r="F935" s="166" t="s">
        <v>1104</v>
      </c>
      <c r="H935" s="165" t="s">
        <v>1</v>
      </c>
      <c r="I935" s="167"/>
      <c r="L935" s="163"/>
      <c r="M935" s="168"/>
      <c r="N935" s="169"/>
      <c r="O935" s="169"/>
      <c r="P935" s="169"/>
      <c r="Q935" s="169"/>
      <c r="R935" s="169"/>
      <c r="S935" s="169"/>
      <c r="T935" s="170"/>
      <c r="AT935" s="165" t="s">
        <v>160</v>
      </c>
      <c r="AU935" s="165" t="s">
        <v>82</v>
      </c>
      <c r="AV935" s="13" t="s">
        <v>80</v>
      </c>
      <c r="AW935" s="13" t="s">
        <v>30</v>
      </c>
      <c r="AX935" s="13" t="s">
        <v>73</v>
      </c>
      <c r="AY935" s="165" t="s">
        <v>150</v>
      </c>
    </row>
    <row r="936" spans="1:65" s="14" customFormat="1">
      <c r="B936" s="171"/>
      <c r="D936" s="164" t="s">
        <v>160</v>
      </c>
      <c r="E936" s="172" t="s">
        <v>1</v>
      </c>
      <c r="F936" s="173" t="s">
        <v>1105</v>
      </c>
      <c r="H936" s="174">
        <v>3.22</v>
      </c>
      <c r="I936" s="175"/>
      <c r="L936" s="171"/>
      <c r="M936" s="176"/>
      <c r="N936" s="177"/>
      <c r="O936" s="177"/>
      <c r="P936" s="177"/>
      <c r="Q936" s="177"/>
      <c r="R936" s="177"/>
      <c r="S936" s="177"/>
      <c r="T936" s="178"/>
      <c r="AT936" s="172" t="s">
        <v>160</v>
      </c>
      <c r="AU936" s="172" t="s">
        <v>82</v>
      </c>
      <c r="AV936" s="14" t="s">
        <v>82</v>
      </c>
      <c r="AW936" s="14" t="s">
        <v>30</v>
      </c>
      <c r="AX936" s="14" t="s">
        <v>80</v>
      </c>
      <c r="AY936" s="172" t="s">
        <v>150</v>
      </c>
    </row>
    <row r="937" spans="1:65" s="2" customFormat="1" ht="44.25" customHeight="1">
      <c r="A937" s="33"/>
      <c r="B937" s="149"/>
      <c r="C937" s="150" t="s">
        <v>1106</v>
      </c>
      <c r="D937" s="150" t="s">
        <v>153</v>
      </c>
      <c r="E937" s="151" t="s">
        <v>1107</v>
      </c>
      <c r="F937" s="152" t="s">
        <v>1108</v>
      </c>
      <c r="G937" s="153" t="s">
        <v>297</v>
      </c>
      <c r="H937" s="154">
        <v>2.5649999999999999</v>
      </c>
      <c r="I937" s="155"/>
      <c r="J937" s="156">
        <f>ROUND(I937*H937,2)</f>
        <v>0</v>
      </c>
      <c r="K937" s="152" t="s">
        <v>1</v>
      </c>
      <c r="L937" s="34"/>
      <c r="M937" s="157" t="s">
        <v>1</v>
      </c>
      <c r="N937" s="158" t="s">
        <v>38</v>
      </c>
      <c r="O937" s="59"/>
      <c r="P937" s="159">
        <f>O937*H937</f>
        <v>0</v>
      </c>
      <c r="Q937" s="159">
        <v>0</v>
      </c>
      <c r="R937" s="159">
        <f>Q937*H937</f>
        <v>0</v>
      </c>
      <c r="S937" s="159">
        <v>0</v>
      </c>
      <c r="T937" s="160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61" t="s">
        <v>307</v>
      </c>
      <c r="AT937" s="161" t="s">
        <v>153</v>
      </c>
      <c r="AU937" s="161" t="s">
        <v>82</v>
      </c>
      <c r="AY937" s="18" t="s">
        <v>150</v>
      </c>
      <c r="BE937" s="162">
        <f>IF(N937="základní",J937,0)</f>
        <v>0</v>
      </c>
      <c r="BF937" s="162">
        <f>IF(N937="snížená",J937,0)</f>
        <v>0</v>
      </c>
      <c r="BG937" s="162">
        <f>IF(N937="zákl. přenesená",J937,0)</f>
        <v>0</v>
      </c>
      <c r="BH937" s="162">
        <f>IF(N937="sníž. přenesená",J937,0)</f>
        <v>0</v>
      </c>
      <c r="BI937" s="162">
        <f>IF(N937="nulová",J937,0)</f>
        <v>0</v>
      </c>
      <c r="BJ937" s="18" t="s">
        <v>80</v>
      </c>
      <c r="BK937" s="162">
        <f>ROUND(I937*H937,2)</f>
        <v>0</v>
      </c>
      <c r="BL937" s="18" t="s">
        <v>307</v>
      </c>
      <c r="BM937" s="161" t="s">
        <v>1109</v>
      </c>
    </row>
    <row r="938" spans="1:65" s="2" customFormat="1" ht="44.25" customHeight="1">
      <c r="A938" s="33"/>
      <c r="B938" s="149"/>
      <c r="C938" s="150" t="s">
        <v>1110</v>
      </c>
      <c r="D938" s="150" t="s">
        <v>153</v>
      </c>
      <c r="E938" s="151" t="s">
        <v>1111</v>
      </c>
      <c r="F938" s="152" t="s">
        <v>1112</v>
      </c>
      <c r="G938" s="153" t="s">
        <v>297</v>
      </c>
      <c r="H938" s="154">
        <v>2.5649999999999999</v>
      </c>
      <c r="I938" s="155"/>
      <c r="J938" s="156">
        <f>ROUND(I938*H938,2)</f>
        <v>0</v>
      </c>
      <c r="K938" s="152" t="s">
        <v>1</v>
      </c>
      <c r="L938" s="34"/>
      <c r="M938" s="157" t="s">
        <v>1</v>
      </c>
      <c r="N938" s="158" t="s">
        <v>38</v>
      </c>
      <c r="O938" s="59"/>
      <c r="P938" s="159">
        <f>O938*H938</f>
        <v>0</v>
      </c>
      <c r="Q938" s="159">
        <v>0</v>
      </c>
      <c r="R938" s="159">
        <f>Q938*H938</f>
        <v>0</v>
      </c>
      <c r="S938" s="159">
        <v>0</v>
      </c>
      <c r="T938" s="160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61" t="s">
        <v>307</v>
      </c>
      <c r="AT938" s="161" t="s">
        <v>153</v>
      </c>
      <c r="AU938" s="161" t="s">
        <v>82</v>
      </c>
      <c r="AY938" s="18" t="s">
        <v>150</v>
      </c>
      <c r="BE938" s="162">
        <f>IF(N938="základní",J938,0)</f>
        <v>0</v>
      </c>
      <c r="BF938" s="162">
        <f>IF(N938="snížená",J938,0)</f>
        <v>0</v>
      </c>
      <c r="BG938" s="162">
        <f>IF(N938="zákl. přenesená",J938,0)</f>
        <v>0</v>
      </c>
      <c r="BH938" s="162">
        <f>IF(N938="sníž. přenesená",J938,0)</f>
        <v>0</v>
      </c>
      <c r="BI938" s="162">
        <f>IF(N938="nulová",J938,0)</f>
        <v>0</v>
      </c>
      <c r="BJ938" s="18" t="s">
        <v>80</v>
      </c>
      <c r="BK938" s="162">
        <f>ROUND(I938*H938,2)</f>
        <v>0</v>
      </c>
      <c r="BL938" s="18" t="s">
        <v>307</v>
      </c>
      <c r="BM938" s="161" t="s">
        <v>1113</v>
      </c>
    </row>
    <row r="939" spans="1:65" s="2" customFormat="1" ht="44.25" customHeight="1">
      <c r="A939" s="33"/>
      <c r="B939" s="149"/>
      <c r="C939" s="150" t="s">
        <v>1114</v>
      </c>
      <c r="D939" s="150" t="s">
        <v>153</v>
      </c>
      <c r="E939" s="151" t="s">
        <v>1115</v>
      </c>
      <c r="F939" s="152" t="s">
        <v>1116</v>
      </c>
      <c r="G939" s="153" t="s">
        <v>297</v>
      </c>
      <c r="H939" s="154">
        <v>2.5649999999999999</v>
      </c>
      <c r="I939" s="155"/>
      <c r="J939" s="156">
        <f>ROUND(I939*H939,2)</f>
        <v>0</v>
      </c>
      <c r="K939" s="152" t="s">
        <v>1</v>
      </c>
      <c r="L939" s="34"/>
      <c r="M939" s="157" t="s">
        <v>1</v>
      </c>
      <c r="N939" s="158" t="s">
        <v>38</v>
      </c>
      <c r="O939" s="59"/>
      <c r="P939" s="159">
        <f>O939*H939</f>
        <v>0</v>
      </c>
      <c r="Q939" s="159">
        <v>0</v>
      </c>
      <c r="R939" s="159">
        <f>Q939*H939</f>
        <v>0</v>
      </c>
      <c r="S939" s="159">
        <v>0</v>
      </c>
      <c r="T939" s="160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61" t="s">
        <v>307</v>
      </c>
      <c r="AT939" s="161" t="s">
        <v>153</v>
      </c>
      <c r="AU939" s="161" t="s">
        <v>82</v>
      </c>
      <c r="AY939" s="18" t="s">
        <v>150</v>
      </c>
      <c r="BE939" s="162">
        <f>IF(N939="základní",J939,0)</f>
        <v>0</v>
      </c>
      <c r="BF939" s="162">
        <f>IF(N939="snížená",J939,0)</f>
        <v>0</v>
      </c>
      <c r="BG939" s="162">
        <f>IF(N939="zákl. přenesená",J939,0)</f>
        <v>0</v>
      </c>
      <c r="BH939" s="162">
        <f>IF(N939="sníž. přenesená",J939,0)</f>
        <v>0</v>
      </c>
      <c r="BI939" s="162">
        <f>IF(N939="nulová",J939,0)</f>
        <v>0</v>
      </c>
      <c r="BJ939" s="18" t="s">
        <v>80</v>
      </c>
      <c r="BK939" s="162">
        <f>ROUND(I939*H939,2)</f>
        <v>0</v>
      </c>
      <c r="BL939" s="18" t="s">
        <v>307</v>
      </c>
      <c r="BM939" s="161" t="s">
        <v>1117</v>
      </c>
    </row>
    <row r="940" spans="1:65" s="2" customFormat="1" ht="24.15" customHeight="1">
      <c r="A940" s="33"/>
      <c r="B940" s="149"/>
      <c r="C940" s="150" t="s">
        <v>1118</v>
      </c>
      <c r="D940" s="150" t="s">
        <v>153</v>
      </c>
      <c r="E940" s="151" t="s">
        <v>1119</v>
      </c>
      <c r="F940" s="152" t="s">
        <v>1120</v>
      </c>
      <c r="G940" s="153" t="s">
        <v>297</v>
      </c>
      <c r="H940" s="154">
        <v>11.275</v>
      </c>
      <c r="I940" s="155"/>
      <c r="J940" s="156">
        <f>ROUND(I940*H940,2)</f>
        <v>0</v>
      </c>
      <c r="K940" s="152" t="s">
        <v>157</v>
      </c>
      <c r="L940" s="34"/>
      <c r="M940" s="157" t="s">
        <v>1</v>
      </c>
      <c r="N940" s="158" t="s">
        <v>38</v>
      </c>
      <c r="O940" s="59"/>
      <c r="P940" s="159">
        <f>O940*H940</f>
        <v>0</v>
      </c>
      <c r="Q940" s="159">
        <v>0</v>
      </c>
      <c r="R940" s="159">
        <f>Q940*H940</f>
        <v>0</v>
      </c>
      <c r="S940" s="159">
        <v>1.6E-2</v>
      </c>
      <c r="T940" s="160">
        <f>S940*H940</f>
        <v>0.1804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1" t="s">
        <v>307</v>
      </c>
      <c r="AT940" s="161" t="s">
        <v>153</v>
      </c>
      <c r="AU940" s="161" t="s">
        <v>82</v>
      </c>
      <c r="AY940" s="18" t="s">
        <v>150</v>
      </c>
      <c r="BE940" s="162">
        <f>IF(N940="základní",J940,0)</f>
        <v>0</v>
      </c>
      <c r="BF940" s="162">
        <f>IF(N940="snížená",J940,0)</f>
        <v>0</v>
      </c>
      <c r="BG940" s="162">
        <f>IF(N940="zákl. přenesená",J940,0)</f>
        <v>0</v>
      </c>
      <c r="BH940" s="162">
        <f>IF(N940="sníž. přenesená",J940,0)</f>
        <v>0</v>
      </c>
      <c r="BI940" s="162">
        <f>IF(N940="nulová",J940,0)</f>
        <v>0</v>
      </c>
      <c r="BJ940" s="18" t="s">
        <v>80</v>
      </c>
      <c r="BK940" s="162">
        <f>ROUND(I940*H940,2)</f>
        <v>0</v>
      </c>
      <c r="BL940" s="18" t="s">
        <v>307</v>
      </c>
      <c r="BM940" s="161" t="s">
        <v>1121</v>
      </c>
    </row>
    <row r="941" spans="1:65" s="13" customFormat="1">
      <c r="B941" s="163"/>
      <c r="D941" s="164" t="s">
        <v>160</v>
      </c>
      <c r="E941" s="165" t="s">
        <v>1</v>
      </c>
      <c r="F941" s="166" t="s">
        <v>836</v>
      </c>
      <c r="H941" s="165" t="s">
        <v>1</v>
      </c>
      <c r="I941" s="167"/>
      <c r="L941" s="163"/>
      <c r="M941" s="168"/>
      <c r="N941" s="169"/>
      <c r="O941" s="169"/>
      <c r="P941" s="169"/>
      <c r="Q941" s="169"/>
      <c r="R941" s="169"/>
      <c r="S941" s="169"/>
      <c r="T941" s="170"/>
      <c r="AT941" s="165" t="s">
        <v>160</v>
      </c>
      <c r="AU941" s="165" t="s">
        <v>82</v>
      </c>
      <c r="AV941" s="13" t="s">
        <v>80</v>
      </c>
      <c r="AW941" s="13" t="s">
        <v>30</v>
      </c>
      <c r="AX941" s="13" t="s">
        <v>73</v>
      </c>
      <c r="AY941" s="165" t="s">
        <v>150</v>
      </c>
    </row>
    <row r="942" spans="1:65" s="14" customFormat="1">
      <c r="B942" s="171"/>
      <c r="D942" s="164" t="s">
        <v>160</v>
      </c>
      <c r="E942" s="172" t="s">
        <v>1</v>
      </c>
      <c r="F942" s="173" t="s">
        <v>1122</v>
      </c>
      <c r="H942" s="174">
        <v>11.275</v>
      </c>
      <c r="I942" s="175"/>
      <c r="L942" s="171"/>
      <c r="M942" s="176"/>
      <c r="N942" s="177"/>
      <c r="O942" s="177"/>
      <c r="P942" s="177"/>
      <c r="Q942" s="177"/>
      <c r="R942" s="177"/>
      <c r="S942" s="177"/>
      <c r="T942" s="178"/>
      <c r="AT942" s="172" t="s">
        <v>160</v>
      </c>
      <c r="AU942" s="172" t="s">
        <v>82</v>
      </c>
      <c r="AV942" s="14" t="s">
        <v>82</v>
      </c>
      <c r="AW942" s="14" t="s">
        <v>30</v>
      </c>
      <c r="AX942" s="14" t="s">
        <v>80</v>
      </c>
      <c r="AY942" s="172" t="s">
        <v>150</v>
      </c>
    </row>
    <row r="943" spans="1:65" s="2" customFormat="1" ht="24.15" customHeight="1">
      <c r="A943" s="33"/>
      <c r="B943" s="149"/>
      <c r="C943" s="150" t="s">
        <v>1123</v>
      </c>
      <c r="D943" s="150" t="s">
        <v>153</v>
      </c>
      <c r="E943" s="151" t="s">
        <v>1124</v>
      </c>
      <c r="F943" s="152" t="s">
        <v>1125</v>
      </c>
      <c r="G943" s="153" t="s">
        <v>355</v>
      </c>
      <c r="H943" s="154">
        <v>169.31299999999999</v>
      </c>
      <c r="I943" s="155"/>
      <c r="J943" s="156">
        <f>ROUND(I943*H943,2)</f>
        <v>0</v>
      </c>
      <c r="K943" s="152" t="s">
        <v>157</v>
      </c>
      <c r="L943" s="34"/>
      <c r="M943" s="157" t="s">
        <v>1</v>
      </c>
      <c r="N943" s="158" t="s">
        <v>38</v>
      </c>
      <c r="O943" s="59"/>
      <c r="P943" s="159">
        <f>O943*H943</f>
        <v>0</v>
      </c>
      <c r="Q943" s="159">
        <v>0</v>
      </c>
      <c r="R943" s="159">
        <f>Q943*H943</f>
        <v>0</v>
      </c>
      <c r="S943" s="159">
        <v>1E-3</v>
      </c>
      <c r="T943" s="160">
        <f>S943*H943</f>
        <v>0.16931299999999999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1" t="s">
        <v>307</v>
      </c>
      <c r="AT943" s="161" t="s">
        <v>153</v>
      </c>
      <c r="AU943" s="161" t="s">
        <v>82</v>
      </c>
      <c r="AY943" s="18" t="s">
        <v>150</v>
      </c>
      <c r="BE943" s="162">
        <f>IF(N943="základní",J943,0)</f>
        <v>0</v>
      </c>
      <c r="BF943" s="162">
        <f>IF(N943="snížená",J943,0)</f>
        <v>0</v>
      </c>
      <c r="BG943" s="162">
        <f>IF(N943="zákl. přenesená",J943,0)</f>
        <v>0</v>
      </c>
      <c r="BH943" s="162">
        <f>IF(N943="sníž. přenesená",J943,0)</f>
        <v>0</v>
      </c>
      <c r="BI943" s="162">
        <f>IF(N943="nulová",J943,0)</f>
        <v>0</v>
      </c>
      <c r="BJ943" s="18" t="s">
        <v>80</v>
      </c>
      <c r="BK943" s="162">
        <f>ROUND(I943*H943,2)</f>
        <v>0</v>
      </c>
      <c r="BL943" s="18" t="s">
        <v>307</v>
      </c>
      <c r="BM943" s="161" t="s">
        <v>1126</v>
      </c>
    </row>
    <row r="944" spans="1:65" s="13" customFormat="1">
      <c r="B944" s="163"/>
      <c r="D944" s="164" t="s">
        <v>160</v>
      </c>
      <c r="E944" s="165" t="s">
        <v>1</v>
      </c>
      <c r="F944" s="166" t="s">
        <v>1127</v>
      </c>
      <c r="H944" s="165" t="s">
        <v>1</v>
      </c>
      <c r="I944" s="167"/>
      <c r="L944" s="163"/>
      <c r="M944" s="168"/>
      <c r="N944" s="169"/>
      <c r="O944" s="169"/>
      <c r="P944" s="169"/>
      <c r="Q944" s="169"/>
      <c r="R944" s="169"/>
      <c r="S944" s="169"/>
      <c r="T944" s="170"/>
      <c r="AT944" s="165" t="s">
        <v>160</v>
      </c>
      <c r="AU944" s="165" t="s">
        <v>82</v>
      </c>
      <c r="AV944" s="13" t="s">
        <v>80</v>
      </c>
      <c r="AW944" s="13" t="s">
        <v>30</v>
      </c>
      <c r="AX944" s="13" t="s">
        <v>73</v>
      </c>
      <c r="AY944" s="165" t="s">
        <v>150</v>
      </c>
    </row>
    <row r="945" spans="1:65" s="14" customFormat="1">
      <c r="B945" s="171"/>
      <c r="D945" s="164" t="s">
        <v>160</v>
      </c>
      <c r="E945" s="172" t="s">
        <v>1</v>
      </c>
      <c r="F945" s="173" t="s">
        <v>1128</v>
      </c>
      <c r="H945" s="174">
        <v>169.31299999999999</v>
      </c>
      <c r="I945" s="175"/>
      <c r="L945" s="171"/>
      <c r="M945" s="176"/>
      <c r="N945" s="177"/>
      <c r="O945" s="177"/>
      <c r="P945" s="177"/>
      <c r="Q945" s="177"/>
      <c r="R945" s="177"/>
      <c r="S945" s="177"/>
      <c r="T945" s="178"/>
      <c r="AT945" s="172" t="s">
        <v>160</v>
      </c>
      <c r="AU945" s="172" t="s">
        <v>82</v>
      </c>
      <c r="AV945" s="14" t="s">
        <v>82</v>
      </c>
      <c r="AW945" s="14" t="s">
        <v>30</v>
      </c>
      <c r="AX945" s="14" t="s">
        <v>80</v>
      </c>
      <c r="AY945" s="172" t="s">
        <v>150</v>
      </c>
    </row>
    <row r="946" spans="1:65" s="2" customFormat="1" ht="24.15" customHeight="1">
      <c r="A946" s="33"/>
      <c r="B946" s="149"/>
      <c r="C946" s="150" t="s">
        <v>1129</v>
      </c>
      <c r="D946" s="150" t="s">
        <v>153</v>
      </c>
      <c r="E946" s="151" t="s">
        <v>1130</v>
      </c>
      <c r="F946" s="152" t="s">
        <v>1131</v>
      </c>
      <c r="G946" s="153" t="s">
        <v>1132</v>
      </c>
      <c r="H946" s="205"/>
      <c r="I946" s="155"/>
      <c r="J946" s="156">
        <f>ROUND(I946*H946,2)</f>
        <v>0</v>
      </c>
      <c r="K946" s="152" t="s">
        <v>157</v>
      </c>
      <c r="L946" s="34"/>
      <c r="M946" s="157" t="s">
        <v>1</v>
      </c>
      <c r="N946" s="158" t="s">
        <v>38</v>
      </c>
      <c r="O946" s="59"/>
      <c r="P946" s="159">
        <f>O946*H946</f>
        <v>0</v>
      </c>
      <c r="Q946" s="159">
        <v>0</v>
      </c>
      <c r="R946" s="159">
        <f>Q946*H946</f>
        <v>0</v>
      </c>
      <c r="S946" s="159">
        <v>0</v>
      </c>
      <c r="T946" s="160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61" t="s">
        <v>307</v>
      </c>
      <c r="AT946" s="161" t="s">
        <v>153</v>
      </c>
      <c r="AU946" s="161" t="s">
        <v>82</v>
      </c>
      <c r="AY946" s="18" t="s">
        <v>150</v>
      </c>
      <c r="BE946" s="162">
        <f>IF(N946="základní",J946,0)</f>
        <v>0</v>
      </c>
      <c r="BF946" s="162">
        <f>IF(N946="snížená",J946,0)</f>
        <v>0</v>
      </c>
      <c r="BG946" s="162">
        <f>IF(N946="zákl. přenesená",J946,0)</f>
        <v>0</v>
      </c>
      <c r="BH946" s="162">
        <f>IF(N946="sníž. přenesená",J946,0)</f>
        <v>0</v>
      </c>
      <c r="BI946" s="162">
        <f>IF(N946="nulová",J946,0)</f>
        <v>0</v>
      </c>
      <c r="BJ946" s="18" t="s">
        <v>80</v>
      </c>
      <c r="BK946" s="162">
        <f>ROUND(I946*H946,2)</f>
        <v>0</v>
      </c>
      <c r="BL946" s="18" t="s">
        <v>307</v>
      </c>
      <c r="BM946" s="161" t="s">
        <v>1133</v>
      </c>
    </row>
    <row r="947" spans="1:65" s="12" customFormat="1" ht="22.75" customHeight="1">
      <c r="B947" s="136"/>
      <c r="D947" s="137" t="s">
        <v>72</v>
      </c>
      <c r="E947" s="147" t="s">
        <v>1134</v>
      </c>
      <c r="F947" s="147" t="s">
        <v>1135</v>
      </c>
      <c r="I947" s="139"/>
      <c r="J947" s="148">
        <f>BK947</f>
        <v>0</v>
      </c>
      <c r="L947" s="136"/>
      <c r="M947" s="141"/>
      <c r="N947" s="142"/>
      <c r="O947" s="142"/>
      <c r="P947" s="143">
        <f>SUM(P948:P954)</f>
        <v>0</v>
      </c>
      <c r="Q947" s="142"/>
      <c r="R947" s="143">
        <f>SUM(R948:R954)</f>
        <v>0.75000000000000011</v>
      </c>
      <c r="S947" s="142"/>
      <c r="T947" s="144">
        <f>SUM(T948:T954)</f>
        <v>0</v>
      </c>
      <c r="AR947" s="137" t="s">
        <v>82</v>
      </c>
      <c r="AT947" s="145" t="s">
        <v>72</v>
      </c>
      <c r="AU947" s="145" t="s">
        <v>80</v>
      </c>
      <c r="AY947" s="137" t="s">
        <v>150</v>
      </c>
      <c r="BK947" s="146">
        <f>SUM(BK948:BK954)</f>
        <v>0</v>
      </c>
    </row>
    <row r="948" spans="1:65" s="2" customFormat="1" ht="24.15" customHeight="1">
      <c r="A948" s="33"/>
      <c r="B948" s="149"/>
      <c r="C948" s="150" t="s">
        <v>1136</v>
      </c>
      <c r="D948" s="150" t="s">
        <v>153</v>
      </c>
      <c r="E948" s="151" t="s">
        <v>1137</v>
      </c>
      <c r="F948" s="152" t="s">
        <v>1138</v>
      </c>
      <c r="G948" s="153" t="s">
        <v>156</v>
      </c>
      <c r="H948" s="154">
        <v>4</v>
      </c>
      <c r="I948" s="155"/>
      <c r="J948" s="156">
        <f>ROUND(I948*H948,2)</f>
        <v>0</v>
      </c>
      <c r="K948" s="152" t="s">
        <v>157</v>
      </c>
      <c r="L948" s="34"/>
      <c r="M948" s="157" t="s">
        <v>1</v>
      </c>
      <c r="N948" s="158" t="s">
        <v>38</v>
      </c>
      <c r="O948" s="59"/>
      <c r="P948" s="159">
        <f>O948*H948</f>
        <v>0</v>
      </c>
      <c r="Q948" s="159">
        <v>3.9E-2</v>
      </c>
      <c r="R948" s="159">
        <f>Q948*H948</f>
        <v>0.156</v>
      </c>
      <c r="S948" s="159">
        <v>0</v>
      </c>
      <c r="T948" s="160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61" t="s">
        <v>307</v>
      </c>
      <c r="AT948" s="161" t="s">
        <v>153</v>
      </c>
      <c r="AU948" s="161" t="s">
        <v>82</v>
      </c>
      <c r="AY948" s="18" t="s">
        <v>150</v>
      </c>
      <c r="BE948" s="162">
        <f>IF(N948="základní",J948,0)</f>
        <v>0</v>
      </c>
      <c r="BF948" s="162">
        <f>IF(N948="snížená",J948,0)</f>
        <v>0</v>
      </c>
      <c r="BG948" s="162">
        <f>IF(N948="zákl. přenesená",J948,0)</f>
        <v>0</v>
      </c>
      <c r="BH948" s="162">
        <f>IF(N948="sníž. přenesená",J948,0)</f>
        <v>0</v>
      </c>
      <c r="BI948" s="162">
        <f>IF(N948="nulová",J948,0)</f>
        <v>0</v>
      </c>
      <c r="BJ948" s="18" t="s">
        <v>80</v>
      </c>
      <c r="BK948" s="162">
        <f>ROUND(I948*H948,2)</f>
        <v>0</v>
      </c>
      <c r="BL948" s="18" t="s">
        <v>307</v>
      </c>
      <c r="BM948" s="161" t="s">
        <v>1139</v>
      </c>
    </row>
    <row r="949" spans="1:65" s="13" customFormat="1">
      <c r="B949" s="163"/>
      <c r="D949" s="164" t="s">
        <v>160</v>
      </c>
      <c r="E949" s="165" t="s">
        <v>1</v>
      </c>
      <c r="F949" s="166" t="s">
        <v>1140</v>
      </c>
      <c r="H949" s="165" t="s">
        <v>1</v>
      </c>
      <c r="I949" s="167"/>
      <c r="L949" s="163"/>
      <c r="M949" s="168"/>
      <c r="N949" s="169"/>
      <c r="O949" s="169"/>
      <c r="P949" s="169"/>
      <c r="Q949" s="169"/>
      <c r="R949" s="169"/>
      <c r="S949" s="169"/>
      <c r="T949" s="170"/>
      <c r="AT949" s="165" t="s">
        <v>160</v>
      </c>
      <c r="AU949" s="165" t="s">
        <v>82</v>
      </c>
      <c r="AV949" s="13" t="s">
        <v>80</v>
      </c>
      <c r="AW949" s="13" t="s">
        <v>30</v>
      </c>
      <c r="AX949" s="13" t="s">
        <v>73</v>
      </c>
      <c r="AY949" s="165" t="s">
        <v>150</v>
      </c>
    </row>
    <row r="950" spans="1:65" s="14" customFormat="1">
      <c r="B950" s="171"/>
      <c r="D950" s="164" t="s">
        <v>160</v>
      </c>
      <c r="E950" s="172" t="s">
        <v>1</v>
      </c>
      <c r="F950" s="173" t="s">
        <v>158</v>
      </c>
      <c r="H950" s="174">
        <v>4</v>
      </c>
      <c r="I950" s="175"/>
      <c r="L950" s="171"/>
      <c r="M950" s="176"/>
      <c r="N950" s="177"/>
      <c r="O950" s="177"/>
      <c r="P950" s="177"/>
      <c r="Q950" s="177"/>
      <c r="R950" s="177"/>
      <c r="S950" s="177"/>
      <c r="T950" s="178"/>
      <c r="AT950" s="172" t="s">
        <v>160</v>
      </c>
      <c r="AU950" s="172" t="s">
        <v>82</v>
      </c>
      <c r="AV950" s="14" t="s">
        <v>82</v>
      </c>
      <c r="AW950" s="14" t="s">
        <v>30</v>
      </c>
      <c r="AX950" s="14" t="s">
        <v>73</v>
      </c>
      <c r="AY950" s="172" t="s">
        <v>150</v>
      </c>
    </row>
    <row r="951" spans="1:65" s="16" customFormat="1">
      <c r="B951" s="187"/>
      <c r="D951" s="164" t="s">
        <v>160</v>
      </c>
      <c r="E951" s="188" t="s">
        <v>1</v>
      </c>
      <c r="F951" s="189" t="s">
        <v>211</v>
      </c>
      <c r="H951" s="190">
        <v>4</v>
      </c>
      <c r="I951" s="191"/>
      <c r="L951" s="187"/>
      <c r="M951" s="192"/>
      <c r="N951" s="193"/>
      <c r="O951" s="193"/>
      <c r="P951" s="193"/>
      <c r="Q951" s="193"/>
      <c r="R951" s="193"/>
      <c r="S951" s="193"/>
      <c r="T951" s="194"/>
      <c r="AT951" s="188" t="s">
        <v>160</v>
      </c>
      <c r="AU951" s="188" t="s">
        <v>82</v>
      </c>
      <c r="AV951" s="16" t="s">
        <v>158</v>
      </c>
      <c r="AW951" s="16" t="s">
        <v>30</v>
      </c>
      <c r="AX951" s="16" t="s">
        <v>80</v>
      </c>
      <c r="AY951" s="188" t="s">
        <v>150</v>
      </c>
    </row>
    <row r="952" spans="1:65" s="2" customFormat="1" ht="16.5" customHeight="1">
      <c r="A952" s="33"/>
      <c r="B952" s="149"/>
      <c r="C952" s="195" t="s">
        <v>1141</v>
      </c>
      <c r="D952" s="195" t="s">
        <v>273</v>
      </c>
      <c r="E952" s="196" t="s">
        <v>1142</v>
      </c>
      <c r="F952" s="197" t="s">
        <v>1143</v>
      </c>
      <c r="G952" s="198" t="s">
        <v>156</v>
      </c>
      <c r="H952" s="199">
        <v>4.4000000000000004</v>
      </c>
      <c r="I952" s="200"/>
      <c r="J952" s="201">
        <f>ROUND(I952*H952,2)</f>
        <v>0</v>
      </c>
      <c r="K952" s="197" t="s">
        <v>157</v>
      </c>
      <c r="L952" s="202"/>
      <c r="M952" s="203" t="s">
        <v>1</v>
      </c>
      <c r="N952" s="204" t="s">
        <v>38</v>
      </c>
      <c r="O952" s="59"/>
      <c r="P952" s="159">
        <f>O952*H952</f>
        <v>0</v>
      </c>
      <c r="Q952" s="159">
        <v>0.13500000000000001</v>
      </c>
      <c r="R952" s="159">
        <f>Q952*H952</f>
        <v>0.59400000000000008</v>
      </c>
      <c r="S952" s="159">
        <v>0</v>
      </c>
      <c r="T952" s="160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61" t="s">
        <v>467</v>
      </c>
      <c r="AT952" s="161" t="s">
        <v>273</v>
      </c>
      <c r="AU952" s="161" t="s">
        <v>82</v>
      </c>
      <c r="AY952" s="18" t="s">
        <v>150</v>
      </c>
      <c r="BE952" s="162">
        <f>IF(N952="základní",J952,0)</f>
        <v>0</v>
      </c>
      <c r="BF952" s="162">
        <f>IF(N952="snížená",J952,0)</f>
        <v>0</v>
      </c>
      <c r="BG952" s="162">
        <f>IF(N952="zákl. přenesená",J952,0)</f>
        <v>0</v>
      </c>
      <c r="BH952" s="162">
        <f>IF(N952="sníž. přenesená",J952,0)</f>
        <v>0</v>
      </c>
      <c r="BI952" s="162">
        <f>IF(N952="nulová",J952,0)</f>
        <v>0</v>
      </c>
      <c r="BJ952" s="18" t="s">
        <v>80</v>
      </c>
      <c r="BK952" s="162">
        <f>ROUND(I952*H952,2)</f>
        <v>0</v>
      </c>
      <c r="BL952" s="18" t="s">
        <v>307</v>
      </c>
      <c r="BM952" s="161" t="s">
        <v>1144</v>
      </c>
    </row>
    <row r="953" spans="1:65" s="14" customFormat="1">
      <c r="B953" s="171"/>
      <c r="D953" s="164" t="s">
        <v>160</v>
      </c>
      <c r="E953" s="172" t="s">
        <v>1</v>
      </c>
      <c r="F953" s="173" t="s">
        <v>1145</v>
      </c>
      <c r="H953" s="174">
        <v>4.4000000000000004</v>
      </c>
      <c r="I953" s="175"/>
      <c r="L953" s="171"/>
      <c r="M953" s="176"/>
      <c r="N953" s="177"/>
      <c r="O953" s="177"/>
      <c r="P953" s="177"/>
      <c r="Q953" s="177"/>
      <c r="R953" s="177"/>
      <c r="S953" s="177"/>
      <c r="T953" s="178"/>
      <c r="AT953" s="172" t="s">
        <v>160</v>
      </c>
      <c r="AU953" s="172" t="s">
        <v>82</v>
      </c>
      <c r="AV953" s="14" t="s">
        <v>82</v>
      </c>
      <c r="AW953" s="14" t="s">
        <v>30</v>
      </c>
      <c r="AX953" s="14" t="s">
        <v>80</v>
      </c>
      <c r="AY953" s="172" t="s">
        <v>150</v>
      </c>
    </row>
    <row r="954" spans="1:65" s="2" customFormat="1" ht="24.15" customHeight="1">
      <c r="A954" s="33"/>
      <c r="B954" s="149"/>
      <c r="C954" s="150" t="s">
        <v>1146</v>
      </c>
      <c r="D954" s="150" t="s">
        <v>153</v>
      </c>
      <c r="E954" s="151" t="s">
        <v>1147</v>
      </c>
      <c r="F954" s="152" t="s">
        <v>1148</v>
      </c>
      <c r="G954" s="153" t="s">
        <v>245</v>
      </c>
      <c r="H954" s="154">
        <v>0.75</v>
      </c>
      <c r="I954" s="155"/>
      <c r="J954" s="156">
        <f>ROUND(I954*H954,2)</f>
        <v>0</v>
      </c>
      <c r="K954" s="152" t="s">
        <v>157</v>
      </c>
      <c r="L954" s="34"/>
      <c r="M954" s="157" t="s">
        <v>1</v>
      </c>
      <c r="N954" s="158" t="s">
        <v>38</v>
      </c>
      <c r="O954" s="59"/>
      <c r="P954" s="159">
        <f>O954*H954</f>
        <v>0</v>
      </c>
      <c r="Q954" s="159">
        <v>0</v>
      </c>
      <c r="R954" s="159">
        <f>Q954*H954</f>
        <v>0</v>
      </c>
      <c r="S954" s="159">
        <v>0</v>
      </c>
      <c r="T954" s="160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61" t="s">
        <v>307</v>
      </c>
      <c r="AT954" s="161" t="s">
        <v>153</v>
      </c>
      <c r="AU954" s="161" t="s">
        <v>82</v>
      </c>
      <c r="AY954" s="18" t="s">
        <v>150</v>
      </c>
      <c r="BE954" s="162">
        <f>IF(N954="základní",J954,0)</f>
        <v>0</v>
      </c>
      <c r="BF954" s="162">
        <f>IF(N954="snížená",J954,0)</f>
        <v>0</v>
      </c>
      <c r="BG954" s="162">
        <f>IF(N954="zákl. přenesená",J954,0)</f>
        <v>0</v>
      </c>
      <c r="BH954" s="162">
        <f>IF(N954="sníž. přenesená",J954,0)</f>
        <v>0</v>
      </c>
      <c r="BI954" s="162">
        <f>IF(N954="nulová",J954,0)</f>
        <v>0</v>
      </c>
      <c r="BJ954" s="18" t="s">
        <v>80</v>
      </c>
      <c r="BK954" s="162">
        <f>ROUND(I954*H954,2)</f>
        <v>0</v>
      </c>
      <c r="BL954" s="18" t="s">
        <v>307</v>
      </c>
      <c r="BM954" s="161" t="s">
        <v>1149</v>
      </c>
    </row>
    <row r="955" spans="1:65" s="12" customFormat="1" ht="22.75" customHeight="1">
      <c r="B955" s="136"/>
      <c r="D955" s="137" t="s">
        <v>72</v>
      </c>
      <c r="E955" s="147" t="s">
        <v>1150</v>
      </c>
      <c r="F955" s="147" t="s">
        <v>1151</v>
      </c>
      <c r="I955" s="139"/>
      <c r="J955" s="148">
        <f>BK955</f>
        <v>0</v>
      </c>
      <c r="L955" s="136"/>
      <c r="M955" s="141"/>
      <c r="N955" s="142"/>
      <c r="O955" s="142"/>
      <c r="P955" s="143">
        <f>SUM(P956:P958)</f>
        <v>0</v>
      </c>
      <c r="Q955" s="142"/>
      <c r="R955" s="143">
        <f>SUM(R956:R958)</f>
        <v>0</v>
      </c>
      <c r="S955" s="142"/>
      <c r="T955" s="144">
        <f>SUM(T956:T958)</f>
        <v>4.0200000000000007E-2</v>
      </c>
      <c r="AR955" s="137" t="s">
        <v>82</v>
      </c>
      <c r="AT955" s="145" t="s">
        <v>72</v>
      </c>
      <c r="AU955" s="145" t="s">
        <v>80</v>
      </c>
      <c r="AY955" s="137" t="s">
        <v>150</v>
      </c>
      <c r="BK955" s="146">
        <f>SUM(BK956:BK958)</f>
        <v>0</v>
      </c>
    </row>
    <row r="956" spans="1:65" s="2" customFormat="1" ht="24.15" customHeight="1">
      <c r="A956" s="33"/>
      <c r="B956" s="149"/>
      <c r="C956" s="150" t="s">
        <v>1152</v>
      </c>
      <c r="D956" s="150" t="s">
        <v>153</v>
      </c>
      <c r="E956" s="151" t="s">
        <v>1153</v>
      </c>
      <c r="F956" s="152" t="s">
        <v>1154</v>
      </c>
      <c r="G956" s="153" t="s">
        <v>297</v>
      </c>
      <c r="H956" s="154">
        <v>40.200000000000003</v>
      </c>
      <c r="I956" s="155"/>
      <c r="J956" s="156">
        <f>ROUND(I956*H956,2)</f>
        <v>0</v>
      </c>
      <c r="K956" s="152" t="s">
        <v>157</v>
      </c>
      <c r="L956" s="34"/>
      <c r="M956" s="157" t="s">
        <v>1</v>
      </c>
      <c r="N956" s="158" t="s">
        <v>38</v>
      </c>
      <c r="O956" s="59"/>
      <c r="P956" s="159">
        <f>O956*H956</f>
        <v>0</v>
      </c>
      <c r="Q956" s="159">
        <v>0</v>
      </c>
      <c r="R956" s="159">
        <f>Q956*H956</f>
        <v>0</v>
      </c>
      <c r="S956" s="159">
        <v>1E-3</v>
      </c>
      <c r="T956" s="160">
        <f>S956*H956</f>
        <v>4.0200000000000007E-2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61" t="s">
        <v>307</v>
      </c>
      <c r="AT956" s="161" t="s">
        <v>153</v>
      </c>
      <c r="AU956" s="161" t="s">
        <v>82</v>
      </c>
      <c r="AY956" s="18" t="s">
        <v>150</v>
      </c>
      <c r="BE956" s="162">
        <f>IF(N956="základní",J956,0)</f>
        <v>0</v>
      </c>
      <c r="BF956" s="162">
        <f>IF(N956="snížená",J956,0)</f>
        <v>0</v>
      </c>
      <c r="BG956" s="162">
        <f>IF(N956="zákl. přenesená",J956,0)</f>
        <v>0</v>
      </c>
      <c r="BH956" s="162">
        <f>IF(N956="sníž. přenesená",J956,0)</f>
        <v>0</v>
      </c>
      <c r="BI956" s="162">
        <f>IF(N956="nulová",J956,0)</f>
        <v>0</v>
      </c>
      <c r="BJ956" s="18" t="s">
        <v>80</v>
      </c>
      <c r="BK956" s="162">
        <f>ROUND(I956*H956,2)</f>
        <v>0</v>
      </c>
      <c r="BL956" s="18" t="s">
        <v>307</v>
      </c>
      <c r="BM956" s="161" t="s">
        <v>1155</v>
      </c>
    </row>
    <row r="957" spans="1:65" s="13" customFormat="1">
      <c r="B957" s="163"/>
      <c r="D957" s="164" t="s">
        <v>160</v>
      </c>
      <c r="E957" s="165" t="s">
        <v>1</v>
      </c>
      <c r="F957" s="166" t="s">
        <v>1156</v>
      </c>
      <c r="H957" s="165" t="s">
        <v>1</v>
      </c>
      <c r="I957" s="167"/>
      <c r="L957" s="163"/>
      <c r="M957" s="168"/>
      <c r="N957" s="169"/>
      <c r="O957" s="169"/>
      <c r="P957" s="169"/>
      <c r="Q957" s="169"/>
      <c r="R957" s="169"/>
      <c r="S957" s="169"/>
      <c r="T957" s="170"/>
      <c r="AT957" s="165" t="s">
        <v>160</v>
      </c>
      <c r="AU957" s="165" t="s">
        <v>82</v>
      </c>
      <c r="AV957" s="13" t="s">
        <v>80</v>
      </c>
      <c r="AW957" s="13" t="s">
        <v>30</v>
      </c>
      <c r="AX957" s="13" t="s">
        <v>73</v>
      </c>
      <c r="AY957" s="165" t="s">
        <v>150</v>
      </c>
    </row>
    <row r="958" spans="1:65" s="14" customFormat="1">
      <c r="B958" s="171"/>
      <c r="D958" s="164" t="s">
        <v>160</v>
      </c>
      <c r="E958" s="172" t="s">
        <v>1</v>
      </c>
      <c r="F958" s="173" t="s">
        <v>1157</v>
      </c>
      <c r="H958" s="174">
        <v>40.200000000000003</v>
      </c>
      <c r="I958" s="175"/>
      <c r="L958" s="171"/>
      <c r="M958" s="176"/>
      <c r="N958" s="177"/>
      <c r="O958" s="177"/>
      <c r="P958" s="177"/>
      <c r="Q958" s="177"/>
      <c r="R958" s="177"/>
      <c r="S958" s="177"/>
      <c r="T958" s="178"/>
      <c r="AT958" s="172" t="s">
        <v>160</v>
      </c>
      <c r="AU958" s="172" t="s">
        <v>82</v>
      </c>
      <c r="AV958" s="14" t="s">
        <v>82</v>
      </c>
      <c r="AW958" s="14" t="s">
        <v>30</v>
      </c>
      <c r="AX958" s="14" t="s">
        <v>80</v>
      </c>
      <c r="AY958" s="172" t="s">
        <v>150</v>
      </c>
    </row>
    <row r="959" spans="1:65" s="12" customFormat="1" ht="22.75" customHeight="1">
      <c r="B959" s="136"/>
      <c r="D959" s="137" t="s">
        <v>72</v>
      </c>
      <c r="E959" s="147" t="s">
        <v>1158</v>
      </c>
      <c r="F959" s="147" t="s">
        <v>1159</v>
      </c>
      <c r="I959" s="139"/>
      <c r="J959" s="148">
        <f>BK959</f>
        <v>0</v>
      </c>
      <c r="L959" s="136"/>
      <c r="M959" s="141"/>
      <c r="N959" s="142"/>
      <c r="O959" s="142"/>
      <c r="P959" s="143">
        <f>SUM(P960:P968)</f>
        <v>0</v>
      </c>
      <c r="Q959" s="142"/>
      <c r="R959" s="143">
        <f>SUM(R960:R968)</f>
        <v>0.21465000000000001</v>
      </c>
      <c r="S959" s="142"/>
      <c r="T959" s="144">
        <f>SUM(T960:T968)</f>
        <v>0.1431</v>
      </c>
      <c r="AR959" s="137" t="s">
        <v>82</v>
      </c>
      <c r="AT959" s="145" t="s">
        <v>72</v>
      </c>
      <c r="AU959" s="145" t="s">
        <v>80</v>
      </c>
      <c r="AY959" s="137" t="s">
        <v>150</v>
      </c>
      <c r="BK959" s="146">
        <f>SUM(BK960:BK968)</f>
        <v>0</v>
      </c>
    </row>
    <row r="960" spans="1:65" s="2" customFormat="1" ht="24.15" customHeight="1">
      <c r="A960" s="33"/>
      <c r="B960" s="149"/>
      <c r="C960" s="150" t="s">
        <v>1160</v>
      </c>
      <c r="D960" s="150" t="s">
        <v>153</v>
      </c>
      <c r="E960" s="151" t="s">
        <v>1161</v>
      </c>
      <c r="F960" s="152" t="s">
        <v>1162</v>
      </c>
      <c r="G960" s="153" t="s">
        <v>156</v>
      </c>
      <c r="H960" s="154">
        <v>47.7</v>
      </c>
      <c r="I960" s="155"/>
      <c r="J960" s="156">
        <f>ROUND(I960*H960,2)</f>
        <v>0</v>
      </c>
      <c r="K960" s="152" t="s">
        <v>157</v>
      </c>
      <c r="L960" s="34"/>
      <c r="M960" s="157" t="s">
        <v>1</v>
      </c>
      <c r="N960" s="158" t="s">
        <v>38</v>
      </c>
      <c r="O960" s="59"/>
      <c r="P960" s="159">
        <f>O960*H960</f>
        <v>0</v>
      </c>
      <c r="Q960" s="159">
        <v>0</v>
      </c>
      <c r="R960" s="159">
        <f>Q960*H960</f>
        <v>0</v>
      </c>
      <c r="S960" s="159">
        <v>3.0000000000000001E-3</v>
      </c>
      <c r="T960" s="160">
        <f>S960*H960</f>
        <v>0.1431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61" t="s">
        <v>307</v>
      </c>
      <c r="AT960" s="161" t="s">
        <v>153</v>
      </c>
      <c r="AU960" s="161" t="s">
        <v>82</v>
      </c>
      <c r="AY960" s="18" t="s">
        <v>150</v>
      </c>
      <c r="BE960" s="162">
        <f>IF(N960="základní",J960,0)</f>
        <v>0</v>
      </c>
      <c r="BF960" s="162">
        <f>IF(N960="snížená",J960,0)</f>
        <v>0</v>
      </c>
      <c r="BG960" s="162">
        <f>IF(N960="zákl. přenesená",J960,0)</f>
        <v>0</v>
      </c>
      <c r="BH960" s="162">
        <f>IF(N960="sníž. přenesená",J960,0)</f>
        <v>0</v>
      </c>
      <c r="BI960" s="162">
        <f>IF(N960="nulová",J960,0)</f>
        <v>0</v>
      </c>
      <c r="BJ960" s="18" t="s">
        <v>80</v>
      </c>
      <c r="BK960" s="162">
        <f>ROUND(I960*H960,2)</f>
        <v>0</v>
      </c>
      <c r="BL960" s="18" t="s">
        <v>307</v>
      </c>
      <c r="BM960" s="161" t="s">
        <v>1163</v>
      </c>
    </row>
    <row r="961" spans="1:65" s="13" customFormat="1">
      <c r="B961" s="163"/>
      <c r="D961" s="164" t="s">
        <v>160</v>
      </c>
      <c r="E961" s="165" t="s">
        <v>1</v>
      </c>
      <c r="F961" s="166" t="s">
        <v>707</v>
      </c>
      <c r="H961" s="165" t="s">
        <v>1</v>
      </c>
      <c r="I961" s="167"/>
      <c r="L961" s="163"/>
      <c r="M961" s="168"/>
      <c r="N961" s="169"/>
      <c r="O961" s="169"/>
      <c r="P961" s="169"/>
      <c r="Q961" s="169"/>
      <c r="R961" s="169"/>
      <c r="S961" s="169"/>
      <c r="T961" s="170"/>
      <c r="AT961" s="165" t="s">
        <v>160</v>
      </c>
      <c r="AU961" s="165" t="s">
        <v>82</v>
      </c>
      <c r="AV961" s="13" t="s">
        <v>80</v>
      </c>
      <c r="AW961" s="13" t="s">
        <v>30</v>
      </c>
      <c r="AX961" s="13" t="s">
        <v>73</v>
      </c>
      <c r="AY961" s="165" t="s">
        <v>150</v>
      </c>
    </row>
    <row r="962" spans="1:65" s="13" customFormat="1">
      <c r="B962" s="163"/>
      <c r="D962" s="164" t="s">
        <v>160</v>
      </c>
      <c r="E962" s="165" t="s">
        <v>1</v>
      </c>
      <c r="F962" s="166" t="s">
        <v>1164</v>
      </c>
      <c r="H962" s="165" t="s">
        <v>1</v>
      </c>
      <c r="I962" s="167"/>
      <c r="L962" s="163"/>
      <c r="M962" s="168"/>
      <c r="N962" s="169"/>
      <c r="O962" s="169"/>
      <c r="P962" s="169"/>
      <c r="Q962" s="169"/>
      <c r="R962" s="169"/>
      <c r="S962" s="169"/>
      <c r="T962" s="170"/>
      <c r="AT962" s="165" t="s">
        <v>160</v>
      </c>
      <c r="AU962" s="165" t="s">
        <v>82</v>
      </c>
      <c r="AV962" s="13" t="s">
        <v>80</v>
      </c>
      <c r="AW962" s="13" t="s">
        <v>30</v>
      </c>
      <c r="AX962" s="13" t="s">
        <v>73</v>
      </c>
      <c r="AY962" s="165" t="s">
        <v>150</v>
      </c>
    </row>
    <row r="963" spans="1:65" s="14" customFormat="1">
      <c r="B963" s="171"/>
      <c r="D963" s="164" t="s">
        <v>160</v>
      </c>
      <c r="E963" s="172" t="s">
        <v>1</v>
      </c>
      <c r="F963" s="173" t="s">
        <v>1165</v>
      </c>
      <c r="H963" s="174">
        <v>47.7</v>
      </c>
      <c r="I963" s="175"/>
      <c r="L963" s="171"/>
      <c r="M963" s="176"/>
      <c r="N963" s="177"/>
      <c r="O963" s="177"/>
      <c r="P963" s="177"/>
      <c r="Q963" s="177"/>
      <c r="R963" s="177"/>
      <c r="S963" s="177"/>
      <c r="T963" s="178"/>
      <c r="AT963" s="172" t="s">
        <v>160</v>
      </c>
      <c r="AU963" s="172" t="s">
        <v>82</v>
      </c>
      <c r="AV963" s="14" t="s">
        <v>82</v>
      </c>
      <c r="AW963" s="14" t="s">
        <v>30</v>
      </c>
      <c r="AX963" s="14" t="s">
        <v>80</v>
      </c>
      <c r="AY963" s="172" t="s">
        <v>150</v>
      </c>
    </row>
    <row r="964" spans="1:65" s="2" customFormat="1" ht="24.15" customHeight="1">
      <c r="A964" s="33"/>
      <c r="B964" s="149"/>
      <c r="C964" s="150" t="s">
        <v>1166</v>
      </c>
      <c r="D964" s="150" t="s">
        <v>153</v>
      </c>
      <c r="E964" s="151" t="s">
        <v>1167</v>
      </c>
      <c r="F964" s="152" t="s">
        <v>1168</v>
      </c>
      <c r="G964" s="153" t="s">
        <v>156</v>
      </c>
      <c r="H964" s="154">
        <v>47.7</v>
      </c>
      <c r="I964" s="155"/>
      <c r="J964" s="156">
        <f>ROUND(I964*H964,2)</f>
        <v>0</v>
      </c>
      <c r="K964" s="152" t="s">
        <v>157</v>
      </c>
      <c r="L964" s="34"/>
      <c r="M964" s="157" t="s">
        <v>1</v>
      </c>
      <c r="N964" s="158" t="s">
        <v>38</v>
      </c>
      <c r="O964" s="59"/>
      <c r="P964" s="159">
        <f>O964*H964</f>
        <v>0</v>
      </c>
      <c r="Q964" s="159">
        <v>0</v>
      </c>
      <c r="R964" s="159">
        <f>Q964*H964</f>
        <v>0</v>
      </c>
      <c r="S964" s="159">
        <v>0</v>
      </c>
      <c r="T964" s="160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61" t="s">
        <v>307</v>
      </c>
      <c r="AT964" s="161" t="s">
        <v>153</v>
      </c>
      <c r="AU964" s="161" t="s">
        <v>82</v>
      </c>
      <c r="AY964" s="18" t="s">
        <v>150</v>
      </c>
      <c r="BE964" s="162">
        <f>IF(N964="základní",J964,0)</f>
        <v>0</v>
      </c>
      <c r="BF964" s="162">
        <f>IF(N964="snížená",J964,0)</f>
        <v>0</v>
      </c>
      <c r="BG964" s="162">
        <f>IF(N964="zákl. přenesená",J964,0)</f>
        <v>0</v>
      </c>
      <c r="BH964" s="162">
        <f>IF(N964="sníž. přenesená",J964,0)</f>
        <v>0</v>
      </c>
      <c r="BI964" s="162">
        <f>IF(N964="nulová",J964,0)</f>
        <v>0</v>
      </c>
      <c r="BJ964" s="18" t="s">
        <v>80</v>
      </c>
      <c r="BK964" s="162">
        <f>ROUND(I964*H964,2)</f>
        <v>0</v>
      </c>
      <c r="BL964" s="18" t="s">
        <v>307</v>
      </c>
      <c r="BM964" s="161" t="s">
        <v>1169</v>
      </c>
    </row>
    <row r="965" spans="1:65" s="13" customFormat="1">
      <c r="B965" s="163"/>
      <c r="D965" s="164" t="s">
        <v>160</v>
      </c>
      <c r="E965" s="165" t="s">
        <v>1</v>
      </c>
      <c r="F965" s="166" t="s">
        <v>1164</v>
      </c>
      <c r="H965" s="165" t="s">
        <v>1</v>
      </c>
      <c r="I965" s="167"/>
      <c r="L965" s="163"/>
      <c r="M965" s="168"/>
      <c r="N965" s="169"/>
      <c r="O965" s="169"/>
      <c r="P965" s="169"/>
      <c r="Q965" s="169"/>
      <c r="R965" s="169"/>
      <c r="S965" s="169"/>
      <c r="T965" s="170"/>
      <c r="AT965" s="165" t="s">
        <v>160</v>
      </c>
      <c r="AU965" s="165" t="s">
        <v>82</v>
      </c>
      <c r="AV965" s="13" t="s">
        <v>80</v>
      </c>
      <c r="AW965" s="13" t="s">
        <v>30</v>
      </c>
      <c r="AX965" s="13" t="s">
        <v>73</v>
      </c>
      <c r="AY965" s="165" t="s">
        <v>150</v>
      </c>
    </row>
    <row r="966" spans="1:65" s="14" customFormat="1">
      <c r="B966" s="171"/>
      <c r="D966" s="164" t="s">
        <v>160</v>
      </c>
      <c r="E966" s="172" t="s">
        <v>1</v>
      </c>
      <c r="F966" s="173" t="s">
        <v>1165</v>
      </c>
      <c r="H966" s="174">
        <v>47.7</v>
      </c>
      <c r="I966" s="175"/>
      <c r="L966" s="171"/>
      <c r="M966" s="176"/>
      <c r="N966" s="177"/>
      <c r="O966" s="177"/>
      <c r="P966" s="177"/>
      <c r="Q966" s="177"/>
      <c r="R966" s="177"/>
      <c r="S966" s="177"/>
      <c r="T966" s="178"/>
      <c r="AT966" s="172" t="s">
        <v>160</v>
      </c>
      <c r="AU966" s="172" t="s">
        <v>82</v>
      </c>
      <c r="AV966" s="14" t="s">
        <v>82</v>
      </c>
      <c r="AW966" s="14" t="s">
        <v>30</v>
      </c>
      <c r="AX966" s="14" t="s">
        <v>80</v>
      </c>
      <c r="AY966" s="172" t="s">
        <v>150</v>
      </c>
    </row>
    <row r="967" spans="1:65" s="2" customFormat="1" ht="16.5" customHeight="1">
      <c r="A967" s="33"/>
      <c r="B967" s="149"/>
      <c r="C967" s="195" t="s">
        <v>1170</v>
      </c>
      <c r="D967" s="195" t="s">
        <v>273</v>
      </c>
      <c r="E967" s="196" t="s">
        <v>1171</v>
      </c>
      <c r="F967" s="197" t="s">
        <v>1172</v>
      </c>
      <c r="G967" s="198" t="s">
        <v>156</v>
      </c>
      <c r="H967" s="199">
        <v>47.7</v>
      </c>
      <c r="I967" s="200"/>
      <c r="J967" s="201">
        <f>ROUND(I967*H967,2)</f>
        <v>0</v>
      </c>
      <c r="K967" s="197" t="s">
        <v>157</v>
      </c>
      <c r="L967" s="202"/>
      <c r="M967" s="203" t="s">
        <v>1</v>
      </c>
      <c r="N967" s="204" t="s">
        <v>38</v>
      </c>
      <c r="O967" s="59"/>
      <c r="P967" s="159">
        <f>O967*H967</f>
        <v>0</v>
      </c>
      <c r="Q967" s="159">
        <v>4.4999999999999997E-3</v>
      </c>
      <c r="R967" s="159">
        <f>Q967*H967</f>
        <v>0.21465000000000001</v>
      </c>
      <c r="S967" s="159">
        <v>0</v>
      </c>
      <c r="T967" s="160">
        <f>S967*H967</f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61" t="s">
        <v>467</v>
      </c>
      <c r="AT967" s="161" t="s">
        <v>273</v>
      </c>
      <c r="AU967" s="161" t="s">
        <v>82</v>
      </c>
      <c r="AY967" s="18" t="s">
        <v>150</v>
      </c>
      <c r="BE967" s="162">
        <f>IF(N967="základní",J967,0)</f>
        <v>0</v>
      </c>
      <c r="BF967" s="162">
        <f>IF(N967="snížená",J967,0)</f>
        <v>0</v>
      </c>
      <c r="BG967" s="162">
        <f>IF(N967="zákl. přenesená",J967,0)</f>
        <v>0</v>
      </c>
      <c r="BH967" s="162">
        <f>IF(N967="sníž. přenesená",J967,0)</f>
        <v>0</v>
      </c>
      <c r="BI967" s="162">
        <f>IF(N967="nulová",J967,0)</f>
        <v>0</v>
      </c>
      <c r="BJ967" s="18" t="s">
        <v>80</v>
      </c>
      <c r="BK967" s="162">
        <f>ROUND(I967*H967,2)</f>
        <v>0</v>
      </c>
      <c r="BL967" s="18" t="s">
        <v>307</v>
      </c>
      <c r="BM967" s="161" t="s">
        <v>1173</v>
      </c>
    </row>
    <row r="968" spans="1:65" s="2" customFormat="1" ht="24.15" customHeight="1">
      <c r="A968" s="33"/>
      <c r="B968" s="149"/>
      <c r="C968" s="150" t="s">
        <v>1174</v>
      </c>
      <c r="D968" s="150" t="s">
        <v>153</v>
      </c>
      <c r="E968" s="151" t="s">
        <v>1175</v>
      </c>
      <c r="F968" s="152" t="s">
        <v>1176</v>
      </c>
      <c r="G968" s="153" t="s">
        <v>245</v>
      </c>
      <c r="H968" s="154">
        <v>0.215</v>
      </c>
      <c r="I968" s="155"/>
      <c r="J968" s="156">
        <f>ROUND(I968*H968,2)</f>
        <v>0</v>
      </c>
      <c r="K968" s="152" t="s">
        <v>157</v>
      </c>
      <c r="L968" s="34"/>
      <c r="M968" s="157" t="s">
        <v>1</v>
      </c>
      <c r="N968" s="158" t="s">
        <v>38</v>
      </c>
      <c r="O968" s="59"/>
      <c r="P968" s="159">
        <f>O968*H968</f>
        <v>0</v>
      </c>
      <c r="Q968" s="159">
        <v>0</v>
      </c>
      <c r="R968" s="159">
        <f>Q968*H968</f>
        <v>0</v>
      </c>
      <c r="S968" s="159">
        <v>0</v>
      </c>
      <c r="T968" s="160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61" t="s">
        <v>307</v>
      </c>
      <c r="AT968" s="161" t="s">
        <v>153</v>
      </c>
      <c r="AU968" s="161" t="s">
        <v>82</v>
      </c>
      <c r="AY968" s="18" t="s">
        <v>150</v>
      </c>
      <c r="BE968" s="162">
        <f>IF(N968="základní",J968,0)</f>
        <v>0</v>
      </c>
      <c r="BF968" s="162">
        <f>IF(N968="snížená",J968,0)</f>
        <v>0</v>
      </c>
      <c r="BG968" s="162">
        <f>IF(N968="zákl. přenesená",J968,0)</f>
        <v>0</v>
      </c>
      <c r="BH968" s="162">
        <f>IF(N968="sníž. přenesená",J968,0)</f>
        <v>0</v>
      </c>
      <c r="BI968" s="162">
        <f>IF(N968="nulová",J968,0)</f>
        <v>0</v>
      </c>
      <c r="BJ968" s="18" t="s">
        <v>80</v>
      </c>
      <c r="BK968" s="162">
        <f>ROUND(I968*H968,2)</f>
        <v>0</v>
      </c>
      <c r="BL968" s="18" t="s">
        <v>307</v>
      </c>
      <c r="BM968" s="161" t="s">
        <v>1177</v>
      </c>
    </row>
    <row r="969" spans="1:65" s="12" customFormat="1" ht="22.75" customHeight="1">
      <c r="B969" s="136"/>
      <c r="D969" s="137" t="s">
        <v>72</v>
      </c>
      <c r="E969" s="147" t="s">
        <v>1178</v>
      </c>
      <c r="F969" s="147" t="s">
        <v>1179</v>
      </c>
      <c r="I969" s="139"/>
      <c r="J969" s="148">
        <f>BK969</f>
        <v>0</v>
      </c>
      <c r="L969" s="136"/>
      <c r="M969" s="141"/>
      <c r="N969" s="142"/>
      <c r="O969" s="142"/>
      <c r="P969" s="143">
        <f>SUM(P970:P971)</f>
        <v>0</v>
      </c>
      <c r="Q969" s="142"/>
      <c r="R969" s="143">
        <f>SUM(R970:R971)</f>
        <v>0</v>
      </c>
      <c r="S969" s="142"/>
      <c r="T969" s="144">
        <f>SUM(T970:T971)</f>
        <v>0</v>
      </c>
      <c r="AR969" s="137" t="s">
        <v>82</v>
      </c>
      <c r="AT969" s="145" t="s">
        <v>72</v>
      </c>
      <c r="AU969" s="145" t="s">
        <v>80</v>
      </c>
      <c r="AY969" s="137" t="s">
        <v>150</v>
      </c>
      <c r="BK969" s="146">
        <f>SUM(BK970:BK971)</f>
        <v>0</v>
      </c>
    </row>
    <row r="970" spans="1:65" s="2" customFormat="1" ht="16.5" customHeight="1">
      <c r="A970" s="33"/>
      <c r="B970" s="149"/>
      <c r="C970" s="150" t="s">
        <v>1180</v>
      </c>
      <c r="D970" s="150" t="s">
        <v>153</v>
      </c>
      <c r="E970" s="151" t="s">
        <v>1181</v>
      </c>
      <c r="F970" s="152" t="s">
        <v>1182</v>
      </c>
      <c r="G970" s="153" t="s">
        <v>669</v>
      </c>
      <c r="H970" s="154">
        <v>2</v>
      </c>
      <c r="I970" s="155"/>
      <c r="J970" s="156">
        <f>ROUND(I970*H970,2)</f>
        <v>0</v>
      </c>
      <c r="K970" s="152" t="s">
        <v>1</v>
      </c>
      <c r="L970" s="34"/>
      <c r="M970" s="157" t="s">
        <v>1</v>
      </c>
      <c r="N970" s="158" t="s">
        <v>38</v>
      </c>
      <c r="O970" s="59"/>
      <c r="P970" s="159">
        <f>O970*H970</f>
        <v>0</v>
      </c>
      <c r="Q970" s="159">
        <v>0</v>
      </c>
      <c r="R970" s="159">
        <f>Q970*H970</f>
        <v>0</v>
      </c>
      <c r="S970" s="159">
        <v>0</v>
      </c>
      <c r="T970" s="160">
        <f>S970*H970</f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61" t="s">
        <v>307</v>
      </c>
      <c r="AT970" s="161" t="s">
        <v>153</v>
      </c>
      <c r="AU970" s="161" t="s">
        <v>82</v>
      </c>
      <c r="AY970" s="18" t="s">
        <v>150</v>
      </c>
      <c r="BE970" s="162">
        <f>IF(N970="základní",J970,0)</f>
        <v>0</v>
      </c>
      <c r="BF970" s="162">
        <f>IF(N970="snížená",J970,0)</f>
        <v>0</v>
      </c>
      <c r="BG970" s="162">
        <f>IF(N970="zákl. přenesená",J970,0)</f>
        <v>0</v>
      </c>
      <c r="BH970" s="162">
        <f>IF(N970="sníž. přenesená",J970,0)</f>
        <v>0</v>
      </c>
      <c r="BI970" s="162">
        <f>IF(N970="nulová",J970,0)</f>
        <v>0</v>
      </c>
      <c r="BJ970" s="18" t="s">
        <v>80</v>
      </c>
      <c r="BK970" s="162">
        <f>ROUND(I970*H970,2)</f>
        <v>0</v>
      </c>
      <c r="BL970" s="18" t="s">
        <v>307</v>
      </c>
      <c r="BM970" s="161" t="s">
        <v>1183</v>
      </c>
    </row>
    <row r="971" spans="1:65" s="2" customFormat="1" ht="16.5" customHeight="1">
      <c r="A971" s="33"/>
      <c r="B971" s="149"/>
      <c r="C971" s="150" t="s">
        <v>1184</v>
      </c>
      <c r="D971" s="150" t="s">
        <v>153</v>
      </c>
      <c r="E971" s="151" t="s">
        <v>1185</v>
      </c>
      <c r="F971" s="152" t="s">
        <v>1186</v>
      </c>
      <c r="G971" s="153" t="s">
        <v>669</v>
      </c>
      <c r="H971" s="154">
        <v>1</v>
      </c>
      <c r="I971" s="155"/>
      <c r="J971" s="156">
        <f>ROUND(I971*H971,2)</f>
        <v>0</v>
      </c>
      <c r="K971" s="152" t="s">
        <v>1</v>
      </c>
      <c r="L971" s="34"/>
      <c r="M971" s="157" t="s">
        <v>1</v>
      </c>
      <c r="N971" s="158" t="s">
        <v>38</v>
      </c>
      <c r="O971" s="59"/>
      <c r="P971" s="159">
        <f>O971*H971</f>
        <v>0</v>
      </c>
      <c r="Q971" s="159">
        <v>0</v>
      </c>
      <c r="R971" s="159">
        <f>Q971*H971</f>
        <v>0</v>
      </c>
      <c r="S971" s="159">
        <v>0</v>
      </c>
      <c r="T971" s="160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61" t="s">
        <v>307</v>
      </c>
      <c r="AT971" s="161" t="s">
        <v>153</v>
      </c>
      <c r="AU971" s="161" t="s">
        <v>82</v>
      </c>
      <c r="AY971" s="18" t="s">
        <v>150</v>
      </c>
      <c r="BE971" s="162">
        <f>IF(N971="základní",J971,0)</f>
        <v>0</v>
      </c>
      <c r="BF971" s="162">
        <f>IF(N971="snížená",J971,0)</f>
        <v>0</v>
      </c>
      <c r="BG971" s="162">
        <f>IF(N971="zákl. přenesená",J971,0)</f>
        <v>0</v>
      </c>
      <c r="BH971" s="162">
        <f>IF(N971="sníž. přenesená",J971,0)</f>
        <v>0</v>
      </c>
      <c r="BI971" s="162">
        <f>IF(N971="nulová",J971,0)</f>
        <v>0</v>
      </c>
      <c r="BJ971" s="18" t="s">
        <v>80</v>
      </c>
      <c r="BK971" s="162">
        <f>ROUND(I971*H971,2)</f>
        <v>0</v>
      </c>
      <c r="BL971" s="18" t="s">
        <v>307</v>
      </c>
      <c r="BM971" s="161" t="s">
        <v>1187</v>
      </c>
    </row>
    <row r="972" spans="1:65" s="12" customFormat="1" ht="22.75" customHeight="1">
      <c r="B972" s="136"/>
      <c r="D972" s="137" t="s">
        <v>72</v>
      </c>
      <c r="E972" s="147" t="s">
        <v>1188</v>
      </c>
      <c r="F972" s="147" t="s">
        <v>1189</v>
      </c>
      <c r="I972" s="139"/>
      <c r="J972" s="148">
        <f>BK972</f>
        <v>0</v>
      </c>
      <c r="L972" s="136"/>
      <c r="M972" s="141"/>
      <c r="N972" s="142"/>
      <c r="O972" s="142"/>
      <c r="P972" s="143">
        <f>SUM(P973:P987)</f>
        <v>0</v>
      </c>
      <c r="Q972" s="142"/>
      <c r="R972" s="143">
        <f>SUM(R973:R987)</f>
        <v>3.5374999999999998E-3</v>
      </c>
      <c r="S972" s="142"/>
      <c r="T972" s="144">
        <f>SUM(T973:T987)</f>
        <v>0</v>
      </c>
      <c r="AR972" s="137" t="s">
        <v>82</v>
      </c>
      <c r="AT972" s="145" t="s">
        <v>72</v>
      </c>
      <c r="AU972" s="145" t="s">
        <v>80</v>
      </c>
      <c r="AY972" s="137" t="s">
        <v>150</v>
      </c>
      <c r="BK972" s="146">
        <f>SUM(BK973:BK987)</f>
        <v>0</v>
      </c>
    </row>
    <row r="973" spans="1:65" s="2" customFormat="1" ht="16.5" customHeight="1">
      <c r="A973" s="33"/>
      <c r="B973" s="149"/>
      <c r="C973" s="150" t="s">
        <v>292</v>
      </c>
      <c r="D973" s="150" t="s">
        <v>153</v>
      </c>
      <c r="E973" s="151" t="s">
        <v>1190</v>
      </c>
      <c r="F973" s="152" t="s">
        <v>1191</v>
      </c>
      <c r="G973" s="153" t="s">
        <v>156</v>
      </c>
      <c r="H973" s="154">
        <v>22</v>
      </c>
      <c r="I973" s="155"/>
      <c r="J973" s="156">
        <f>ROUND(I973*H973,2)</f>
        <v>0</v>
      </c>
      <c r="K973" s="152" t="s">
        <v>157</v>
      </c>
      <c r="L973" s="34"/>
      <c r="M973" s="157" t="s">
        <v>1</v>
      </c>
      <c r="N973" s="158" t="s">
        <v>38</v>
      </c>
      <c r="O973" s="59"/>
      <c r="P973" s="159">
        <f>O973*H973</f>
        <v>0</v>
      </c>
      <c r="Q973" s="159">
        <v>0</v>
      </c>
      <c r="R973" s="159">
        <f>Q973*H973</f>
        <v>0</v>
      </c>
      <c r="S973" s="159">
        <v>0</v>
      </c>
      <c r="T973" s="160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61" t="s">
        <v>307</v>
      </c>
      <c r="AT973" s="161" t="s">
        <v>153</v>
      </c>
      <c r="AU973" s="161" t="s">
        <v>82</v>
      </c>
      <c r="AY973" s="18" t="s">
        <v>150</v>
      </c>
      <c r="BE973" s="162">
        <f>IF(N973="základní",J973,0)</f>
        <v>0</v>
      </c>
      <c r="BF973" s="162">
        <f>IF(N973="snížená",J973,0)</f>
        <v>0</v>
      </c>
      <c r="BG973" s="162">
        <f>IF(N973="zákl. přenesená",J973,0)</f>
        <v>0</v>
      </c>
      <c r="BH973" s="162">
        <f>IF(N973="sníž. přenesená",J973,0)</f>
        <v>0</v>
      </c>
      <c r="BI973" s="162">
        <f>IF(N973="nulová",J973,0)</f>
        <v>0</v>
      </c>
      <c r="BJ973" s="18" t="s">
        <v>80</v>
      </c>
      <c r="BK973" s="162">
        <f>ROUND(I973*H973,2)</f>
        <v>0</v>
      </c>
      <c r="BL973" s="18" t="s">
        <v>307</v>
      </c>
      <c r="BM973" s="161" t="s">
        <v>1192</v>
      </c>
    </row>
    <row r="974" spans="1:65" s="13" customFormat="1">
      <c r="B974" s="163"/>
      <c r="D974" s="164" t="s">
        <v>160</v>
      </c>
      <c r="E974" s="165" t="s">
        <v>1</v>
      </c>
      <c r="F974" s="166" t="s">
        <v>1193</v>
      </c>
      <c r="H974" s="165" t="s">
        <v>1</v>
      </c>
      <c r="I974" s="167"/>
      <c r="L974" s="163"/>
      <c r="M974" s="168"/>
      <c r="N974" s="169"/>
      <c r="O974" s="169"/>
      <c r="P974" s="169"/>
      <c r="Q974" s="169"/>
      <c r="R974" s="169"/>
      <c r="S974" s="169"/>
      <c r="T974" s="170"/>
      <c r="AT974" s="165" t="s">
        <v>160</v>
      </c>
      <c r="AU974" s="165" t="s">
        <v>82</v>
      </c>
      <c r="AV974" s="13" t="s">
        <v>80</v>
      </c>
      <c r="AW974" s="13" t="s">
        <v>30</v>
      </c>
      <c r="AX974" s="13" t="s">
        <v>73</v>
      </c>
      <c r="AY974" s="165" t="s">
        <v>150</v>
      </c>
    </row>
    <row r="975" spans="1:65" s="13" customFormat="1">
      <c r="B975" s="163"/>
      <c r="D975" s="164" t="s">
        <v>160</v>
      </c>
      <c r="E975" s="165" t="s">
        <v>1</v>
      </c>
      <c r="F975" s="166" t="s">
        <v>683</v>
      </c>
      <c r="H975" s="165" t="s">
        <v>1</v>
      </c>
      <c r="I975" s="167"/>
      <c r="L975" s="163"/>
      <c r="M975" s="168"/>
      <c r="N975" s="169"/>
      <c r="O975" s="169"/>
      <c r="P975" s="169"/>
      <c r="Q975" s="169"/>
      <c r="R975" s="169"/>
      <c r="S975" s="169"/>
      <c r="T975" s="170"/>
      <c r="AT975" s="165" t="s">
        <v>160</v>
      </c>
      <c r="AU975" s="165" t="s">
        <v>82</v>
      </c>
      <c r="AV975" s="13" t="s">
        <v>80</v>
      </c>
      <c r="AW975" s="13" t="s">
        <v>30</v>
      </c>
      <c r="AX975" s="13" t="s">
        <v>73</v>
      </c>
      <c r="AY975" s="165" t="s">
        <v>150</v>
      </c>
    </row>
    <row r="976" spans="1:65" s="14" customFormat="1">
      <c r="B976" s="171"/>
      <c r="D976" s="164" t="s">
        <v>160</v>
      </c>
      <c r="E976" s="172" t="s">
        <v>1</v>
      </c>
      <c r="F976" s="173" t="s">
        <v>372</v>
      </c>
      <c r="H976" s="174">
        <v>22</v>
      </c>
      <c r="I976" s="175"/>
      <c r="L976" s="171"/>
      <c r="M976" s="176"/>
      <c r="N976" s="177"/>
      <c r="O976" s="177"/>
      <c r="P976" s="177"/>
      <c r="Q976" s="177"/>
      <c r="R976" s="177"/>
      <c r="S976" s="177"/>
      <c r="T976" s="178"/>
      <c r="AT976" s="172" t="s">
        <v>160</v>
      </c>
      <c r="AU976" s="172" t="s">
        <v>82</v>
      </c>
      <c r="AV976" s="14" t="s">
        <v>82</v>
      </c>
      <c r="AW976" s="14" t="s">
        <v>30</v>
      </c>
      <c r="AX976" s="14" t="s">
        <v>80</v>
      </c>
      <c r="AY976" s="172" t="s">
        <v>150</v>
      </c>
    </row>
    <row r="977" spans="1:65" s="2" customFormat="1" ht="16.5" customHeight="1">
      <c r="A977" s="33"/>
      <c r="B977" s="149"/>
      <c r="C977" s="195" t="s">
        <v>1194</v>
      </c>
      <c r="D977" s="195" t="s">
        <v>273</v>
      </c>
      <c r="E977" s="196" t="s">
        <v>1195</v>
      </c>
      <c r="F977" s="197" t="s">
        <v>1196</v>
      </c>
      <c r="G977" s="198" t="s">
        <v>156</v>
      </c>
      <c r="H977" s="199">
        <v>26.565000000000001</v>
      </c>
      <c r="I977" s="200"/>
      <c r="J977" s="201">
        <f>ROUND(I977*H977,2)</f>
        <v>0</v>
      </c>
      <c r="K977" s="197" t="s">
        <v>157</v>
      </c>
      <c r="L977" s="202"/>
      <c r="M977" s="203" t="s">
        <v>1</v>
      </c>
      <c r="N977" s="204" t="s">
        <v>38</v>
      </c>
      <c r="O977" s="59"/>
      <c r="P977" s="159">
        <f>O977*H977</f>
        <v>0</v>
      </c>
      <c r="Q977" s="159">
        <v>0</v>
      </c>
      <c r="R977" s="159">
        <f>Q977*H977</f>
        <v>0</v>
      </c>
      <c r="S977" s="159">
        <v>0</v>
      </c>
      <c r="T977" s="160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61" t="s">
        <v>467</v>
      </c>
      <c r="AT977" s="161" t="s">
        <v>273</v>
      </c>
      <c r="AU977" s="161" t="s">
        <v>82</v>
      </c>
      <c r="AY977" s="18" t="s">
        <v>150</v>
      </c>
      <c r="BE977" s="162">
        <f>IF(N977="základní",J977,0)</f>
        <v>0</v>
      </c>
      <c r="BF977" s="162">
        <f>IF(N977="snížená",J977,0)</f>
        <v>0</v>
      </c>
      <c r="BG977" s="162">
        <f>IF(N977="zákl. přenesená",J977,0)</f>
        <v>0</v>
      </c>
      <c r="BH977" s="162">
        <f>IF(N977="sníž. přenesená",J977,0)</f>
        <v>0</v>
      </c>
      <c r="BI977" s="162">
        <f>IF(N977="nulová",J977,0)</f>
        <v>0</v>
      </c>
      <c r="BJ977" s="18" t="s">
        <v>80</v>
      </c>
      <c r="BK977" s="162">
        <f>ROUND(I977*H977,2)</f>
        <v>0</v>
      </c>
      <c r="BL977" s="18" t="s">
        <v>307</v>
      </c>
      <c r="BM977" s="161" t="s">
        <v>1197</v>
      </c>
    </row>
    <row r="978" spans="1:65" s="14" customFormat="1">
      <c r="B978" s="171"/>
      <c r="D978" s="164" t="s">
        <v>160</v>
      </c>
      <c r="E978" s="172" t="s">
        <v>1</v>
      </c>
      <c r="F978" s="173" t="s">
        <v>1198</v>
      </c>
      <c r="H978" s="174">
        <v>25.3</v>
      </c>
      <c r="I978" s="175"/>
      <c r="L978" s="171"/>
      <c r="M978" s="176"/>
      <c r="N978" s="177"/>
      <c r="O978" s="177"/>
      <c r="P978" s="177"/>
      <c r="Q978" s="177"/>
      <c r="R978" s="177"/>
      <c r="S978" s="177"/>
      <c r="T978" s="178"/>
      <c r="AT978" s="172" t="s">
        <v>160</v>
      </c>
      <c r="AU978" s="172" t="s">
        <v>82</v>
      </c>
      <c r="AV978" s="14" t="s">
        <v>82</v>
      </c>
      <c r="AW978" s="14" t="s">
        <v>30</v>
      </c>
      <c r="AX978" s="14" t="s">
        <v>80</v>
      </c>
      <c r="AY978" s="172" t="s">
        <v>150</v>
      </c>
    </row>
    <row r="979" spans="1:65" s="14" customFormat="1">
      <c r="B979" s="171"/>
      <c r="D979" s="164" t="s">
        <v>160</v>
      </c>
      <c r="F979" s="173" t="s">
        <v>1199</v>
      </c>
      <c r="H979" s="174">
        <v>26.565000000000001</v>
      </c>
      <c r="I979" s="175"/>
      <c r="L979" s="171"/>
      <c r="M979" s="176"/>
      <c r="N979" s="177"/>
      <c r="O979" s="177"/>
      <c r="P979" s="177"/>
      <c r="Q979" s="177"/>
      <c r="R979" s="177"/>
      <c r="S979" s="177"/>
      <c r="T979" s="178"/>
      <c r="AT979" s="172" t="s">
        <v>160</v>
      </c>
      <c r="AU979" s="172" t="s">
        <v>82</v>
      </c>
      <c r="AV979" s="14" t="s">
        <v>82</v>
      </c>
      <c r="AW979" s="14" t="s">
        <v>3</v>
      </c>
      <c r="AX979" s="14" t="s">
        <v>80</v>
      </c>
      <c r="AY979" s="172" t="s">
        <v>150</v>
      </c>
    </row>
    <row r="980" spans="1:65" s="2" customFormat="1" ht="24.15" customHeight="1">
      <c r="A980" s="33"/>
      <c r="B980" s="149"/>
      <c r="C980" s="195" t="s">
        <v>1200</v>
      </c>
      <c r="D980" s="195" t="s">
        <v>273</v>
      </c>
      <c r="E980" s="196" t="s">
        <v>1201</v>
      </c>
      <c r="F980" s="197" t="s">
        <v>1202</v>
      </c>
      <c r="G980" s="198" t="s">
        <v>297</v>
      </c>
      <c r="H980" s="199">
        <v>30.25</v>
      </c>
      <c r="I980" s="200"/>
      <c r="J980" s="201">
        <f>ROUND(I980*H980,2)</f>
        <v>0</v>
      </c>
      <c r="K980" s="197" t="s">
        <v>157</v>
      </c>
      <c r="L980" s="202"/>
      <c r="M980" s="203" t="s">
        <v>1</v>
      </c>
      <c r="N980" s="204" t="s">
        <v>38</v>
      </c>
      <c r="O980" s="59"/>
      <c r="P980" s="159">
        <f>O980*H980</f>
        <v>0</v>
      </c>
      <c r="Q980" s="159">
        <v>2.0000000000000002E-5</v>
      </c>
      <c r="R980" s="159">
        <f>Q980*H980</f>
        <v>6.0500000000000007E-4</v>
      </c>
      <c r="S980" s="159">
        <v>0</v>
      </c>
      <c r="T980" s="160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61" t="s">
        <v>467</v>
      </c>
      <c r="AT980" s="161" t="s">
        <v>273</v>
      </c>
      <c r="AU980" s="161" t="s">
        <v>82</v>
      </c>
      <c r="AY980" s="18" t="s">
        <v>150</v>
      </c>
      <c r="BE980" s="162">
        <f>IF(N980="základní",J980,0)</f>
        <v>0</v>
      </c>
      <c r="BF980" s="162">
        <f>IF(N980="snížená",J980,0)</f>
        <v>0</v>
      </c>
      <c r="BG980" s="162">
        <f>IF(N980="zákl. přenesená",J980,0)</f>
        <v>0</v>
      </c>
      <c r="BH980" s="162">
        <f>IF(N980="sníž. přenesená",J980,0)</f>
        <v>0</v>
      </c>
      <c r="BI980" s="162">
        <f>IF(N980="nulová",J980,0)</f>
        <v>0</v>
      </c>
      <c r="BJ980" s="18" t="s">
        <v>80</v>
      </c>
      <c r="BK980" s="162">
        <f>ROUND(I980*H980,2)</f>
        <v>0</v>
      </c>
      <c r="BL980" s="18" t="s">
        <v>307</v>
      </c>
      <c r="BM980" s="161" t="s">
        <v>1203</v>
      </c>
    </row>
    <row r="981" spans="1:65" s="14" customFormat="1">
      <c r="B981" s="171"/>
      <c r="D981" s="164" t="s">
        <v>160</v>
      </c>
      <c r="E981" s="172" t="s">
        <v>1</v>
      </c>
      <c r="F981" s="173" t="s">
        <v>1204</v>
      </c>
      <c r="H981" s="174">
        <v>30.25</v>
      </c>
      <c r="I981" s="175"/>
      <c r="L981" s="171"/>
      <c r="M981" s="176"/>
      <c r="N981" s="177"/>
      <c r="O981" s="177"/>
      <c r="P981" s="177"/>
      <c r="Q981" s="177"/>
      <c r="R981" s="177"/>
      <c r="S981" s="177"/>
      <c r="T981" s="178"/>
      <c r="AT981" s="172" t="s">
        <v>160</v>
      </c>
      <c r="AU981" s="172" t="s">
        <v>82</v>
      </c>
      <c r="AV981" s="14" t="s">
        <v>82</v>
      </c>
      <c r="AW981" s="14" t="s">
        <v>30</v>
      </c>
      <c r="AX981" s="14" t="s">
        <v>80</v>
      </c>
      <c r="AY981" s="172" t="s">
        <v>150</v>
      </c>
    </row>
    <row r="982" spans="1:65" s="2" customFormat="1" ht="21.75" customHeight="1">
      <c r="A982" s="33"/>
      <c r="B982" s="149"/>
      <c r="C982" s="150" t="s">
        <v>1205</v>
      </c>
      <c r="D982" s="150" t="s">
        <v>153</v>
      </c>
      <c r="E982" s="151" t="s">
        <v>1206</v>
      </c>
      <c r="F982" s="152" t="s">
        <v>1207</v>
      </c>
      <c r="G982" s="153" t="s">
        <v>156</v>
      </c>
      <c r="H982" s="154">
        <v>8.5</v>
      </c>
      <c r="I982" s="155"/>
      <c r="J982" s="156">
        <f>ROUND(I982*H982,2)</f>
        <v>0</v>
      </c>
      <c r="K982" s="152" t="s">
        <v>157</v>
      </c>
      <c r="L982" s="34"/>
      <c r="M982" s="157" t="s">
        <v>1</v>
      </c>
      <c r="N982" s="158" t="s">
        <v>38</v>
      </c>
      <c r="O982" s="59"/>
      <c r="P982" s="159">
        <f>O982*H982</f>
        <v>0</v>
      </c>
      <c r="Q982" s="159">
        <v>0</v>
      </c>
      <c r="R982" s="159">
        <f>Q982*H982</f>
        <v>0</v>
      </c>
      <c r="S982" s="159">
        <v>0</v>
      </c>
      <c r="T982" s="160">
        <f>S982*H982</f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61" t="s">
        <v>307</v>
      </c>
      <c r="AT982" s="161" t="s">
        <v>153</v>
      </c>
      <c r="AU982" s="161" t="s">
        <v>82</v>
      </c>
      <c r="AY982" s="18" t="s">
        <v>150</v>
      </c>
      <c r="BE982" s="162">
        <f>IF(N982="základní",J982,0)</f>
        <v>0</v>
      </c>
      <c r="BF982" s="162">
        <f>IF(N982="snížená",J982,0)</f>
        <v>0</v>
      </c>
      <c r="BG982" s="162">
        <f>IF(N982="zákl. přenesená",J982,0)</f>
        <v>0</v>
      </c>
      <c r="BH982" s="162">
        <f>IF(N982="sníž. přenesená",J982,0)</f>
        <v>0</v>
      </c>
      <c r="BI982" s="162">
        <f>IF(N982="nulová",J982,0)</f>
        <v>0</v>
      </c>
      <c r="BJ982" s="18" t="s">
        <v>80</v>
      </c>
      <c r="BK982" s="162">
        <f>ROUND(I982*H982,2)</f>
        <v>0</v>
      </c>
      <c r="BL982" s="18" t="s">
        <v>307</v>
      </c>
      <c r="BM982" s="161" t="s">
        <v>1208</v>
      </c>
    </row>
    <row r="983" spans="1:65" s="13" customFormat="1">
      <c r="B983" s="163"/>
      <c r="D983" s="164" t="s">
        <v>160</v>
      </c>
      <c r="E983" s="165" t="s">
        <v>1</v>
      </c>
      <c r="F983" s="166" t="s">
        <v>683</v>
      </c>
      <c r="H983" s="165" t="s">
        <v>1</v>
      </c>
      <c r="I983" s="167"/>
      <c r="L983" s="163"/>
      <c r="M983" s="168"/>
      <c r="N983" s="169"/>
      <c r="O983" s="169"/>
      <c r="P983" s="169"/>
      <c r="Q983" s="169"/>
      <c r="R983" s="169"/>
      <c r="S983" s="169"/>
      <c r="T983" s="170"/>
      <c r="AT983" s="165" t="s">
        <v>160</v>
      </c>
      <c r="AU983" s="165" t="s">
        <v>82</v>
      </c>
      <c r="AV983" s="13" t="s">
        <v>80</v>
      </c>
      <c r="AW983" s="13" t="s">
        <v>30</v>
      </c>
      <c r="AX983" s="13" t="s">
        <v>73</v>
      </c>
      <c r="AY983" s="165" t="s">
        <v>150</v>
      </c>
    </row>
    <row r="984" spans="1:65" s="13" customFormat="1">
      <c r="B984" s="163"/>
      <c r="D984" s="164" t="s">
        <v>160</v>
      </c>
      <c r="E984" s="165" t="s">
        <v>1</v>
      </c>
      <c r="F984" s="166" t="s">
        <v>1209</v>
      </c>
      <c r="H984" s="165" t="s">
        <v>1</v>
      </c>
      <c r="I984" s="167"/>
      <c r="L984" s="163"/>
      <c r="M984" s="168"/>
      <c r="N984" s="169"/>
      <c r="O984" s="169"/>
      <c r="P984" s="169"/>
      <c r="Q984" s="169"/>
      <c r="R984" s="169"/>
      <c r="S984" s="169"/>
      <c r="T984" s="170"/>
      <c r="AT984" s="165" t="s">
        <v>160</v>
      </c>
      <c r="AU984" s="165" t="s">
        <v>82</v>
      </c>
      <c r="AV984" s="13" t="s">
        <v>80</v>
      </c>
      <c r="AW984" s="13" t="s">
        <v>30</v>
      </c>
      <c r="AX984" s="13" t="s">
        <v>73</v>
      </c>
      <c r="AY984" s="165" t="s">
        <v>150</v>
      </c>
    </row>
    <row r="985" spans="1:65" s="14" customFormat="1">
      <c r="B985" s="171"/>
      <c r="D985" s="164" t="s">
        <v>160</v>
      </c>
      <c r="E985" s="172" t="s">
        <v>1</v>
      </c>
      <c r="F985" s="173" t="s">
        <v>1210</v>
      </c>
      <c r="H985" s="174">
        <v>8.5</v>
      </c>
      <c r="I985" s="175"/>
      <c r="L985" s="171"/>
      <c r="M985" s="176"/>
      <c r="N985" s="177"/>
      <c r="O985" s="177"/>
      <c r="P985" s="177"/>
      <c r="Q985" s="177"/>
      <c r="R985" s="177"/>
      <c r="S985" s="177"/>
      <c r="T985" s="178"/>
      <c r="AT985" s="172" t="s">
        <v>160</v>
      </c>
      <c r="AU985" s="172" t="s">
        <v>82</v>
      </c>
      <c r="AV985" s="14" t="s">
        <v>82</v>
      </c>
      <c r="AW985" s="14" t="s">
        <v>30</v>
      </c>
      <c r="AX985" s="14" t="s">
        <v>80</v>
      </c>
      <c r="AY985" s="172" t="s">
        <v>150</v>
      </c>
    </row>
    <row r="986" spans="1:65" s="2" customFormat="1" ht="16.5" customHeight="1">
      <c r="A986" s="33"/>
      <c r="B986" s="149"/>
      <c r="C986" s="195" t="s">
        <v>1211</v>
      </c>
      <c r="D986" s="195" t="s">
        <v>273</v>
      </c>
      <c r="E986" s="196" t="s">
        <v>1212</v>
      </c>
      <c r="F986" s="197" t="s">
        <v>1213</v>
      </c>
      <c r="G986" s="198" t="s">
        <v>156</v>
      </c>
      <c r="H986" s="199">
        <v>9.7750000000000004</v>
      </c>
      <c r="I986" s="200"/>
      <c r="J986" s="201">
        <f>ROUND(I986*H986,2)</f>
        <v>0</v>
      </c>
      <c r="K986" s="197" t="s">
        <v>1</v>
      </c>
      <c r="L986" s="202"/>
      <c r="M986" s="203" t="s">
        <v>1</v>
      </c>
      <c r="N986" s="204" t="s">
        <v>38</v>
      </c>
      <c r="O986" s="59"/>
      <c r="P986" s="159">
        <f>O986*H986</f>
        <v>0</v>
      </c>
      <c r="Q986" s="159">
        <v>2.9999999999999997E-4</v>
      </c>
      <c r="R986" s="159">
        <f>Q986*H986</f>
        <v>2.9324999999999998E-3</v>
      </c>
      <c r="S986" s="159">
        <v>0</v>
      </c>
      <c r="T986" s="160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61" t="s">
        <v>467</v>
      </c>
      <c r="AT986" s="161" t="s">
        <v>273</v>
      </c>
      <c r="AU986" s="161" t="s">
        <v>82</v>
      </c>
      <c r="AY986" s="18" t="s">
        <v>150</v>
      </c>
      <c r="BE986" s="162">
        <f>IF(N986="základní",J986,0)</f>
        <v>0</v>
      </c>
      <c r="BF986" s="162">
        <f>IF(N986="snížená",J986,0)</f>
        <v>0</v>
      </c>
      <c r="BG986" s="162">
        <f>IF(N986="zákl. přenesená",J986,0)</f>
        <v>0</v>
      </c>
      <c r="BH986" s="162">
        <f>IF(N986="sníž. přenesená",J986,0)</f>
        <v>0</v>
      </c>
      <c r="BI986" s="162">
        <f>IF(N986="nulová",J986,0)</f>
        <v>0</v>
      </c>
      <c r="BJ986" s="18" t="s">
        <v>80</v>
      </c>
      <c r="BK986" s="162">
        <f>ROUND(I986*H986,2)</f>
        <v>0</v>
      </c>
      <c r="BL986" s="18" t="s">
        <v>307</v>
      </c>
      <c r="BM986" s="161" t="s">
        <v>1214</v>
      </c>
    </row>
    <row r="987" spans="1:65" s="14" customFormat="1">
      <c r="B987" s="171"/>
      <c r="D987" s="164" t="s">
        <v>160</v>
      </c>
      <c r="E987" s="172" t="s">
        <v>1</v>
      </c>
      <c r="F987" s="173" t="s">
        <v>1215</v>
      </c>
      <c r="H987" s="174">
        <v>9.7750000000000004</v>
      </c>
      <c r="I987" s="175"/>
      <c r="L987" s="171"/>
      <c r="M987" s="206"/>
      <c r="N987" s="207"/>
      <c r="O987" s="207"/>
      <c r="P987" s="207"/>
      <c r="Q987" s="207"/>
      <c r="R987" s="207"/>
      <c r="S987" s="207"/>
      <c r="T987" s="208"/>
      <c r="AT987" s="172" t="s">
        <v>160</v>
      </c>
      <c r="AU987" s="172" t="s">
        <v>82</v>
      </c>
      <c r="AV987" s="14" t="s">
        <v>82</v>
      </c>
      <c r="AW987" s="14" t="s">
        <v>30</v>
      </c>
      <c r="AX987" s="14" t="s">
        <v>80</v>
      </c>
      <c r="AY987" s="172" t="s">
        <v>150</v>
      </c>
    </row>
    <row r="988" spans="1:65" s="2" customFormat="1" ht="6.9" customHeight="1">
      <c r="A988" s="33"/>
      <c r="B988" s="48"/>
      <c r="C988" s="49"/>
      <c r="D988" s="49"/>
      <c r="E988" s="49"/>
      <c r="F988" s="49"/>
      <c r="G988" s="49"/>
      <c r="H988" s="49"/>
      <c r="I988" s="49"/>
      <c r="J988" s="49"/>
      <c r="K988" s="49"/>
      <c r="L988" s="34"/>
      <c r="M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</row>
  </sheetData>
  <autoFilter ref="C144:K987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opLeftCell="A121" workbookViewId="0">
      <selection activeCell="X135" sqref="X135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.44140625" style="1" customWidth="1"/>
    <col min="8" max="8" width="14" style="1" customWidth="1"/>
    <col min="9" max="9" width="15.88671875" style="1" customWidth="1"/>
    <col min="10" max="11" width="22.33203125" style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100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>Oprava hydroizolace budovy ČNB, Roosveltova 18, Brno-revize3</v>
      </c>
      <c r="F7" s="259"/>
      <c r="G7" s="259"/>
      <c r="H7" s="259"/>
      <c r="L7" s="21"/>
    </row>
    <row r="8" spans="1:46" s="1" customFormat="1" ht="12" customHeight="1">
      <c r="B8" s="21"/>
      <c r="D8" s="28" t="s">
        <v>101</v>
      </c>
      <c r="L8" s="21"/>
    </row>
    <row r="9" spans="1:46" s="2" customFormat="1" ht="16.5" customHeight="1">
      <c r="A9" s="33"/>
      <c r="B9" s="34"/>
      <c r="C9" s="33"/>
      <c r="D9" s="33"/>
      <c r="E9" s="258" t="s">
        <v>102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7" t="s">
        <v>1216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20. 10. 2023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7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4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ROUND((SUM(BE125:BE161)),  2)</f>
        <v>0</v>
      </c>
      <c r="G35" s="33"/>
      <c r="H35" s="33"/>
      <c r="I35" s="106">
        <v>0.21</v>
      </c>
      <c r="J35" s="105">
        <f>ROUND(((SUM(BE125:BE161))*I35),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ROUND((SUM(BF125:BF161)),  2)</f>
        <v>0</v>
      </c>
      <c r="G36" s="33"/>
      <c r="H36" s="33"/>
      <c r="I36" s="106">
        <v>0.12</v>
      </c>
      <c r="J36" s="105">
        <f>ROUND(((SUM(BF125:BF161))*I36),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ROUND((SUM(BG125:BG161)),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ROUND((SUM(BH125:BH161)),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ROUND((SUM(BI125:BI161)),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4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Oprava hydroizolace budovy ČNB, Roosveltova 18, Brno-revize3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101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102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7" t="str">
        <f>E11</f>
        <v>102 - 1.etapa - vedlejší rozpočtové náklady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20. 10. 2023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4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106</v>
      </c>
      <c r="D96" s="107"/>
      <c r="E96" s="107"/>
      <c r="F96" s="107"/>
      <c r="G96" s="107"/>
      <c r="H96" s="107"/>
      <c r="I96" s="107"/>
      <c r="J96" s="116" t="s">
        <v>107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4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75" customHeight="1">
      <c r="A98" s="33"/>
      <c r="B98" s="34"/>
      <c r="C98" s="117" t="s">
        <v>108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109</v>
      </c>
    </row>
    <row r="99" spans="1:47" s="9" customFormat="1" ht="24.9" customHeight="1">
      <c r="B99" s="118"/>
      <c r="D99" s="119" t="s">
        <v>1217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20" customHeight="1">
      <c r="B100" s="122"/>
      <c r="D100" s="123" t="s">
        <v>1218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20" customHeight="1">
      <c r="B101" s="122"/>
      <c r="D101" s="123" t="s">
        <v>1219</v>
      </c>
      <c r="E101" s="124"/>
      <c r="F101" s="124"/>
      <c r="G101" s="124"/>
      <c r="H101" s="124"/>
      <c r="I101" s="124"/>
      <c r="J101" s="125">
        <f>J135</f>
        <v>0</v>
      </c>
      <c r="L101" s="122"/>
    </row>
    <row r="102" spans="1:47" s="10" customFormat="1" ht="20" customHeight="1">
      <c r="B102" s="122"/>
      <c r="D102" s="123" t="s">
        <v>1220</v>
      </c>
      <c r="E102" s="124"/>
      <c r="F102" s="124"/>
      <c r="G102" s="124"/>
      <c r="H102" s="124"/>
      <c r="I102" s="124"/>
      <c r="J102" s="125">
        <f>J141</f>
        <v>0</v>
      </c>
      <c r="L102" s="122"/>
    </row>
    <row r="103" spans="1:47" s="10" customFormat="1" ht="20" customHeight="1">
      <c r="B103" s="122"/>
      <c r="D103" s="123" t="s">
        <v>1221</v>
      </c>
      <c r="E103" s="124"/>
      <c r="F103" s="124"/>
      <c r="G103" s="124"/>
      <c r="H103" s="124"/>
      <c r="I103" s="124"/>
      <c r="J103" s="125">
        <f>J143</f>
        <v>0</v>
      </c>
      <c r="L103" s="12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" customHeight="1">
      <c r="A110" s="33"/>
      <c r="B110" s="34"/>
      <c r="C110" s="22" t="s">
        <v>135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8" t="str">
        <f>E7</f>
        <v>Oprava hydroizolace budovy ČNB, Roosveltova 18, Brno-revize3</v>
      </c>
      <c r="F113" s="259"/>
      <c r="G113" s="259"/>
      <c r="H113" s="25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101</v>
      </c>
      <c r="L114" s="21"/>
    </row>
    <row r="115" spans="1:65" s="2" customFormat="1" ht="16.5" customHeight="1">
      <c r="A115" s="33"/>
      <c r="B115" s="34"/>
      <c r="C115" s="33"/>
      <c r="D115" s="33"/>
      <c r="E115" s="258" t="s">
        <v>102</v>
      </c>
      <c r="F115" s="257"/>
      <c r="G115" s="257"/>
      <c r="H115" s="25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7" t="str">
        <f>E11</f>
        <v>102 - 1.etapa - vedlejší rozpočtové náklady</v>
      </c>
      <c r="F117" s="257"/>
      <c r="G117" s="257"/>
      <c r="H117" s="25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F14</f>
        <v xml:space="preserve"> </v>
      </c>
      <c r="G119" s="33"/>
      <c r="H119" s="33"/>
      <c r="I119" s="28" t="s">
        <v>22</v>
      </c>
      <c r="J119" s="56" t="str">
        <f>IF(J14="","",J14)</f>
        <v>20. 10. 2023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24</v>
      </c>
      <c r="D121" s="33"/>
      <c r="E121" s="33"/>
      <c r="F121" s="26" t="str">
        <f>E17</f>
        <v xml:space="preserve"> </v>
      </c>
      <c r="G121" s="33"/>
      <c r="H121" s="33"/>
      <c r="I121" s="28" t="s">
        <v>29</v>
      </c>
      <c r="J121" s="31" t="str">
        <f>E23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27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4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136</v>
      </c>
      <c r="D124" s="129" t="s">
        <v>58</v>
      </c>
      <c r="E124" s="129" t="s">
        <v>54</v>
      </c>
      <c r="F124" s="129" t="s">
        <v>55</v>
      </c>
      <c r="G124" s="129" t="s">
        <v>137</v>
      </c>
      <c r="H124" s="129" t="s">
        <v>138</v>
      </c>
      <c r="I124" s="129" t="s">
        <v>139</v>
      </c>
      <c r="J124" s="129" t="s">
        <v>107</v>
      </c>
      <c r="K124" s="130" t="s">
        <v>140</v>
      </c>
      <c r="L124" s="131"/>
      <c r="M124" s="63" t="s">
        <v>1</v>
      </c>
      <c r="N124" s="64" t="s">
        <v>37</v>
      </c>
      <c r="O124" s="64" t="s">
        <v>141</v>
      </c>
      <c r="P124" s="64" t="s">
        <v>142</v>
      </c>
      <c r="Q124" s="64" t="s">
        <v>143</v>
      </c>
      <c r="R124" s="64" t="s">
        <v>144</v>
      </c>
      <c r="S124" s="64" t="s">
        <v>145</v>
      </c>
      <c r="T124" s="65" t="s">
        <v>146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75" customHeight="1">
      <c r="A125" s="33"/>
      <c r="B125" s="34"/>
      <c r="C125" s="70" t="s">
        <v>147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72</v>
      </c>
      <c r="AU125" s="18" t="s">
        <v>109</v>
      </c>
      <c r="BK125" s="135">
        <f>BK126</f>
        <v>0</v>
      </c>
    </row>
    <row r="126" spans="1:65" s="12" customFormat="1" ht="26" customHeight="1">
      <c r="B126" s="136"/>
      <c r="D126" s="137" t="s">
        <v>72</v>
      </c>
      <c r="E126" s="138" t="s">
        <v>1222</v>
      </c>
      <c r="F126" s="138" t="s">
        <v>1223</v>
      </c>
      <c r="I126" s="139"/>
      <c r="J126" s="140">
        <f>BK126</f>
        <v>0</v>
      </c>
      <c r="L126" s="136"/>
      <c r="M126" s="141"/>
      <c r="N126" s="142"/>
      <c r="O126" s="142"/>
      <c r="P126" s="143">
        <f>P127+P135+P141+P143</f>
        <v>0</v>
      </c>
      <c r="Q126" s="142"/>
      <c r="R126" s="143">
        <f>R127+R135+R141+R143</f>
        <v>0</v>
      </c>
      <c r="S126" s="142"/>
      <c r="T126" s="144">
        <f>T127+T135+T141+T143</f>
        <v>0</v>
      </c>
      <c r="AR126" s="137" t="s">
        <v>188</v>
      </c>
      <c r="AT126" s="145" t="s">
        <v>72</v>
      </c>
      <c r="AU126" s="145" t="s">
        <v>73</v>
      </c>
      <c r="AY126" s="137" t="s">
        <v>150</v>
      </c>
      <c r="BK126" s="146">
        <f>BK127+BK135+BK141+BK143</f>
        <v>0</v>
      </c>
    </row>
    <row r="127" spans="1:65" s="12" customFormat="1" ht="22.75" customHeight="1">
      <c r="B127" s="136"/>
      <c r="D127" s="137" t="s">
        <v>72</v>
      </c>
      <c r="E127" s="147" t="s">
        <v>1224</v>
      </c>
      <c r="F127" s="147" t="s">
        <v>1225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SUM(P128:P134)</f>
        <v>0</v>
      </c>
      <c r="Q127" s="142"/>
      <c r="R127" s="143">
        <f>SUM(R128:R134)</f>
        <v>0</v>
      </c>
      <c r="S127" s="142"/>
      <c r="T127" s="144">
        <f>SUM(T128:T134)</f>
        <v>0</v>
      </c>
      <c r="AR127" s="137" t="s">
        <v>188</v>
      </c>
      <c r="AT127" s="145" t="s">
        <v>72</v>
      </c>
      <c r="AU127" s="145" t="s">
        <v>80</v>
      </c>
      <c r="AY127" s="137" t="s">
        <v>150</v>
      </c>
      <c r="BK127" s="146">
        <f>SUM(BK128:BK134)</f>
        <v>0</v>
      </c>
    </row>
    <row r="128" spans="1:65" s="2" customFormat="1" ht="33" customHeight="1">
      <c r="A128" s="33"/>
      <c r="B128" s="149"/>
      <c r="C128" s="150" t="s">
        <v>80</v>
      </c>
      <c r="D128" s="150" t="s">
        <v>153</v>
      </c>
      <c r="E128" s="151" t="s">
        <v>1226</v>
      </c>
      <c r="F128" s="152" t="s">
        <v>1227</v>
      </c>
      <c r="G128" s="153" t="s">
        <v>379</v>
      </c>
      <c r="H128" s="154">
        <v>1</v>
      </c>
      <c r="I128" s="155"/>
      <c r="J128" s="156">
        <f t="shared" ref="J128:J134" si="0">ROUND(I128*H128,2)</f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 t="shared" ref="P128:P134" si="1">O128*H128</f>
        <v>0</v>
      </c>
      <c r="Q128" s="159">
        <v>0</v>
      </c>
      <c r="R128" s="159">
        <f t="shared" ref="R128:R134" si="2">Q128*H128</f>
        <v>0</v>
      </c>
      <c r="S128" s="159">
        <v>0</v>
      </c>
      <c r="T128" s="160">
        <f t="shared" ref="T128:T134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158</v>
      </c>
      <c r="AT128" s="161" t="s">
        <v>153</v>
      </c>
      <c r="AU128" s="161" t="s">
        <v>82</v>
      </c>
      <c r="AY128" s="18" t="s">
        <v>150</v>
      </c>
      <c r="BE128" s="162">
        <f t="shared" ref="BE128:BE134" si="4">IF(N128="základní",J128,0)</f>
        <v>0</v>
      </c>
      <c r="BF128" s="162">
        <f t="shared" ref="BF128:BF134" si="5">IF(N128="snížená",J128,0)</f>
        <v>0</v>
      </c>
      <c r="BG128" s="162">
        <f t="shared" ref="BG128:BG134" si="6">IF(N128="zákl. přenesená",J128,0)</f>
        <v>0</v>
      </c>
      <c r="BH128" s="162">
        <f t="shared" ref="BH128:BH134" si="7">IF(N128="sníž. přenesená",J128,0)</f>
        <v>0</v>
      </c>
      <c r="BI128" s="162">
        <f t="shared" ref="BI128:BI134" si="8">IF(N128="nulová",J128,0)</f>
        <v>0</v>
      </c>
      <c r="BJ128" s="18" t="s">
        <v>80</v>
      </c>
      <c r="BK128" s="162">
        <f t="shared" ref="BK128:BK134" si="9">ROUND(I128*H128,2)</f>
        <v>0</v>
      </c>
      <c r="BL128" s="18" t="s">
        <v>158</v>
      </c>
      <c r="BM128" s="161" t="s">
        <v>1228</v>
      </c>
    </row>
    <row r="129" spans="1:65" s="2" customFormat="1" ht="37.75" customHeight="1">
      <c r="A129" s="33"/>
      <c r="B129" s="149"/>
      <c r="C129" s="150" t="s">
        <v>82</v>
      </c>
      <c r="D129" s="150" t="s">
        <v>153</v>
      </c>
      <c r="E129" s="151" t="s">
        <v>1229</v>
      </c>
      <c r="F129" s="152" t="s">
        <v>1230</v>
      </c>
      <c r="G129" s="153" t="s">
        <v>379</v>
      </c>
      <c r="H129" s="154">
        <v>1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38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158</v>
      </c>
      <c r="AT129" s="161" t="s">
        <v>153</v>
      </c>
      <c r="AU129" s="161" t="s">
        <v>82</v>
      </c>
      <c r="AY129" s="18" t="s">
        <v>150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80</v>
      </c>
      <c r="BK129" s="162">
        <f t="shared" si="9"/>
        <v>0</v>
      </c>
      <c r="BL129" s="18" t="s">
        <v>158</v>
      </c>
      <c r="BM129" s="161" t="s">
        <v>1231</v>
      </c>
    </row>
    <row r="130" spans="1:65" s="2" customFormat="1" ht="16.5" customHeight="1">
      <c r="A130" s="33"/>
      <c r="B130" s="149"/>
      <c r="C130" s="150" t="s">
        <v>196</v>
      </c>
      <c r="D130" s="150" t="s">
        <v>153</v>
      </c>
      <c r="E130" s="151" t="s">
        <v>1232</v>
      </c>
      <c r="F130" s="152" t="s">
        <v>1233</v>
      </c>
      <c r="G130" s="153" t="s">
        <v>379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38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158</v>
      </c>
      <c r="AT130" s="161" t="s">
        <v>153</v>
      </c>
      <c r="AU130" s="161" t="s">
        <v>82</v>
      </c>
      <c r="AY130" s="18" t="s">
        <v>150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80</v>
      </c>
      <c r="BK130" s="162">
        <f t="shared" si="9"/>
        <v>0</v>
      </c>
      <c r="BL130" s="18" t="s">
        <v>158</v>
      </c>
      <c r="BM130" s="161" t="s">
        <v>1234</v>
      </c>
    </row>
    <row r="131" spans="1:65" s="2" customFormat="1" ht="16.5" customHeight="1">
      <c r="A131" s="33"/>
      <c r="B131" s="149"/>
      <c r="C131" s="150" t="s">
        <v>158</v>
      </c>
      <c r="D131" s="150" t="s">
        <v>153</v>
      </c>
      <c r="E131" s="151" t="s">
        <v>1235</v>
      </c>
      <c r="F131" s="152" t="s">
        <v>1236</v>
      </c>
      <c r="G131" s="153" t="s">
        <v>379</v>
      </c>
      <c r="H131" s="154">
        <v>1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38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158</v>
      </c>
      <c r="AT131" s="161" t="s">
        <v>153</v>
      </c>
      <c r="AU131" s="161" t="s">
        <v>82</v>
      </c>
      <c r="AY131" s="18" t="s">
        <v>150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80</v>
      </c>
      <c r="BK131" s="162">
        <f t="shared" si="9"/>
        <v>0</v>
      </c>
      <c r="BL131" s="18" t="s">
        <v>158</v>
      </c>
      <c r="BM131" s="161" t="s">
        <v>1237</v>
      </c>
    </row>
    <row r="132" spans="1:65" s="2" customFormat="1" ht="37.75" customHeight="1">
      <c r="A132" s="33"/>
      <c r="B132" s="149"/>
      <c r="C132" s="150" t="s">
        <v>188</v>
      </c>
      <c r="D132" s="150" t="s">
        <v>153</v>
      </c>
      <c r="E132" s="151" t="s">
        <v>1238</v>
      </c>
      <c r="F132" s="152" t="s">
        <v>1239</v>
      </c>
      <c r="G132" s="153" t="s">
        <v>379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38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158</v>
      </c>
      <c r="AT132" s="161" t="s">
        <v>153</v>
      </c>
      <c r="AU132" s="161" t="s">
        <v>82</v>
      </c>
      <c r="AY132" s="18" t="s">
        <v>150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80</v>
      </c>
      <c r="BK132" s="162">
        <f t="shared" si="9"/>
        <v>0</v>
      </c>
      <c r="BL132" s="18" t="s">
        <v>158</v>
      </c>
      <c r="BM132" s="161" t="s">
        <v>1240</v>
      </c>
    </row>
    <row r="133" spans="1:65" s="2" customFormat="1" ht="33" customHeight="1">
      <c r="A133" s="33"/>
      <c r="B133" s="149"/>
      <c r="C133" s="150" t="s">
        <v>228</v>
      </c>
      <c r="D133" s="150" t="s">
        <v>153</v>
      </c>
      <c r="E133" s="151" t="s">
        <v>1241</v>
      </c>
      <c r="F133" s="152" t="s">
        <v>1242</v>
      </c>
      <c r="G133" s="153" t="s">
        <v>379</v>
      </c>
      <c r="H133" s="154">
        <v>1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38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158</v>
      </c>
      <c r="AT133" s="161" t="s">
        <v>153</v>
      </c>
      <c r="AU133" s="161" t="s">
        <v>82</v>
      </c>
      <c r="AY133" s="18" t="s">
        <v>150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80</v>
      </c>
      <c r="BK133" s="162">
        <f t="shared" si="9"/>
        <v>0</v>
      </c>
      <c r="BL133" s="18" t="s">
        <v>158</v>
      </c>
      <c r="BM133" s="161" t="s">
        <v>1243</v>
      </c>
    </row>
    <row r="134" spans="1:65" s="2" customFormat="1" ht="48" customHeight="1">
      <c r="A134" s="33"/>
      <c r="B134" s="149"/>
      <c r="C134" s="150" t="s">
        <v>237</v>
      </c>
      <c r="D134" s="150" t="s">
        <v>153</v>
      </c>
      <c r="E134" s="151" t="s">
        <v>1244</v>
      </c>
      <c r="F134" s="152" t="s">
        <v>1570</v>
      </c>
      <c r="G134" s="153" t="s">
        <v>379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38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158</v>
      </c>
      <c r="AT134" s="161" t="s">
        <v>153</v>
      </c>
      <c r="AU134" s="161" t="s">
        <v>82</v>
      </c>
      <c r="AY134" s="18" t="s">
        <v>150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80</v>
      </c>
      <c r="BK134" s="162">
        <f t="shared" si="9"/>
        <v>0</v>
      </c>
      <c r="BL134" s="18" t="s">
        <v>158</v>
      </c>
      <c r="BM134" s="161" t="s">
        <v>1245</v>
      </c>
    </row>
    <row r="135" spans="1:65" s="12" customFormat="1" ht="22.75" customHeight="1">
      <c r="B135" s="136"/>
      <c r="D135" s="137" t="s">
        <v>72</v>
      </c>
      <c r="E135" s="147" t="s">
        <v>1246</v>
      </c>
      <c r="F135" s="147" t="s">
        <v>1247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SUM(P136:P140)</f>
        <v>0</v>
      </c>
      <c r="Q135" s="142"/>
      <c r="R135" s="143">
        <f>SUM(R136:R140)</f>
        <v>0</v>
      </c>
      <c r="S135" s="142"/>
      <c r="T135" s="144">
        <f>SUM(T136:T140)</f>
        <v>0</v>
      </c>
      <c r="AR135" s="137" t="s">
        <v>188</v>
      </c>
      <c r="AT135" s="145" t="s">
        <v>72</v>
      </c>
      <c r="AU135" s="145" t="s">
        <v>80</v>
      </c>
      <c r="AY135" s="137" t="s">
        <v>150</v>
      </c>
      <c r="BK135" s="146">
        <f>SUM(BK136:BK140)</f>
        <v>0</v>
      </c>
    </row>
    <row r="136" spans="1:65" s="2" customFormat="1" ht="37.75" customHeight="1">
      <c r="A136" s="33"/>
      <c r="B136" s="149"/>
      <c r="C136" s="150" t="s">
        <v>242</v>
      </c>
      <c r="D136" s="150" t="s">
        <v>153</v>
      </c>
      <c r="E136" s="151" t="s">
        <v>1248</v>
      </c>
      <c r="F136" s="152" t="s">
        <v>1249</v>
      </c>
      <c r="G136" s="153" t="s">
        <v>379</v>
      </c>
      <c r="H136" s="154">
        <v>1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38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158</v>
      </c>
      <c r="AT136" s="161" t="s">
        <v>153</v>
      </c>
      <c r="AU136" s="161" t="s">
        <v>82</v>
      </c>
      <c r="AY136" s="18" t="s">
        <v>150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80</v>
      </c>
      <c r="BK136" s="162">
        <f>ROUND(I136*H136,2)</f>
        <v>0</v>
      </c>
      <c r="BL136" s="18" t="s">
        <v>158</v>
      </c>
      <c r="BM136" s="161" t="s">
        <v>1250</v>
      </c>
    </row>
    <row r="137" spans="1:65" s="2" customFormat="1" ht="24.15" customHeight="1">
      <c r="A137" s="33"/>
      <c r="B137" s="149"/>
      <c r="C137" s="150" t="s">
        <v>248</v>
      </c>
      <c r="D137" s="150" t="s">
        <v>153</v>
      </c>
      <c r="E137" s="151" t="s">
        <v>1251</v>
      </c>
      <c r="F137" s="152" t="s">
        <v>1252</v>
      </c>
      <c r="G137" s="153" t="s">
        <v>297</v>
      </c>
      <c r="H137" s="154">
        <v>150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158</v>
      </c>
      <c r="AT137" s="161" t="s">
        <v>153</v>
      </c>
      <c r="AU137" s="161" t="s">
        <v>82</v>
      </c>
      <c r="AY137" s="18" t="s">
        <v>150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80</v>
      </c>
      <c r="BK137" s="162">
        <f>ROUND(I137*H137,2)</f>
        <v>0</v>
      </c>
      <c r="BL137" s="18" t="s">
        <v>158</v>
      </c>
      <c r="BM137" s="161" t="s">
        <v>1253</v>
      </c>
    </row>
    <row r="138" spans="1:65" s="14" customFormat="1" ht="20">
      <c r="B138" s="171"/>
      <c r="D138" s="164" t="s">
        <v>160</v>
      </c>
      <c r="E138" s="172" t="s">
        <v>1</v>
      </c>
      <c r="F138" s="173" t="s">
        <v>1254</v>
      </c>
      <c r="H138" s="174">
        <v>115.7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160</v>
      </c>
      <c r="AU138" s="172" t="s">
        <v>82</v>
      </c>
      <c r="AV138" s="14" t="s">
        <v>82</v>
      </c>
      <c r="AW138" s="14" t="s">
        <v>30</v>
      </c>
      <c r="AX138" s="14" t="s">
        <v>73</v>
      </c>
      <c r="AY138" s="172" t="s">
        <v>150</v>
      </c>
    </row>
    <row r="139" spans="1:65" s="14" customFormat="1">
      <c r="B139" s="171"/>
      <c r="D139" s="164" t="s">
        <v>160</v>
      </c>
      <c r="E139" s="172" t="s">
        <v>1</v>
      </c>
      <c r="F139" s="173" t="s">
        <v>1255</v>
      </c>
      <c r="H139" s="174">
        <v>34.299999999999997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160</v>
      </c>
      <c r="AU139" s="172" t="s">
        <v>82</v>
      </c>
      <c r="AV139" s="14" t="s">
        <v>82</v>
      </c>
      <c r="AW139" s="14" t="s">
        <v>30</v>
      </c>
      <c r="AX139" s="14" t="s">
        <v>73</v>
      </c>
      <c r="AY139" s="172" t="s">
        <v>150</v>
      </c>
    </row>
    <row r="140" spans="1:65" s="16" customFormat="1">
      <c r="B140" s="187"/>
      <c r="D140" s="164" t="s">
        <v>160</v>
      </c>
      <c r="E140" s="188" t="s">
        <v>1</v>
      </c>
      <c r="F140" s="189" t="s">
        <v>211</v>
      </c>
      <c r="H140" s="190">
        <v>150</v>
      </c>
      <c r="I140" s="191"/>
      <c r="L140" s="187"/>
      <c r="M140" s="192"/>
      <c r="N140" s="193"/>
      <c r="O140" s="193"/>
      <c r="P140" s="193"/>
      <c r="Q140" s="193"/>
      <c r="R140" s="193"/>
      <c r="S140" s="193"/>
      <c r="T140" s="194"/>
      <c r="AT140" s="188" t="s">
        <v>160</v>
      </c>
      <c r="AU140" s="188" t="s">
        <v>82</v>
      </c>
      <c r="AV140" s="16" t="s">
        <v>158</v>
      </c>
      <c r="AW140" s="16" t="s">
        <v>30</v>
      </c>
      <c r="AX140" s="16" t="s">
        <v>80</v>
      </c>
      <c r="AY140" s="188" t="s">
        <v>150</v>
      </c>
    </row>
    <row r="141" spans="1:65" s="12" customFormat="1" ht="22.75" customHeight="1">
      <c r="B141" s="136"/>
      <c r="D141" s="137" t="s">
        <v>72</v>
      </c>
      <c r="E141" s="147" t="s">
        <v>1256</v>
      </c>
      <c r="F141" s="147" t="s">
        <v>1257</v>
      </c>
      <c r="I141" s="139"/>
      <c r="J141" s="148">
        <f>BK141</f>
        <v>0</v>
      </c>
      <c r="L141" s="136"/>
      <c r="M141" s="141"/>
      <c r="N141" s="142"/>
      <c r="O141" s="142"/>
      <c r="P141" s="143">
        <f>P142</f>
        <v>0</v>
      </c>
      <c r="Q141" s="142"/>
      <c r="R141" s="143">
        <f>R142</f>
        <v>0</v>
      </c>
      <c r="S141" s="142"/>
      <c r="T141" s="144">
        <f>T142</f>
        <v>0</v>
      </c>
      <c r="AR141" s="137" t="s">
        <v>188</v>
      </c>
      <c r="AT141" s="145" t="s">
        <v>72</v>
      </c>
      <c r="AU141" s="145" t="s">
        <v>80</v>
      </c>
      <c r="AY141" s="137" t="s">
        <v>150</v>
      </c>
      <c r="BK141" s="146">
        <f>BK142</f>
        <v>0</v>
      </c>
    </row>
    <row r="142" spans="1:65" s="2" customFormat="1" ht="16.5" customHeight="1">
      <c r="A142" s="33"/>
      <c r="B142" s="149"/>
      <c r="C142" s="150" t="s">
        <v>287</v>
      </c>
      <c r="D142" s="150" t="s">
        <v>153</v>
      </c>
      <c r="E142" s="151" t="s">
        <v>1258</v>
      </c>
      <c r="F142" s="152" t="s">
        <v>1259</v>
      </c>
      <c r="G142" s="153" t="s">
        <v>379</v>
      </c>
      <c r="H142" s="154">
        <v>1</v>
      </c>
      <c r="I142" s="155"/>
      <c r="J142" s="156">
        <f>ROUND(I142*H142,2)</f>
        <v>0</v>
      </c>
      <c r="K142" s="152" t="s">
        <v>1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158</v>
      </c>
      <c r="AT142" s="161" t="s">
        <v>153</v>
      </c>
      <c r="AU142" s="161" t="s">
        <v>82</v>
      </c>
      <c r="AY142" s="18" t="s">
        <v>150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80</v>
      </c>
      <c r="BK142" s="162">
        <f>ROUND(I142*H142,2)</f>
        <v>0</v>
      </c>
      <c r="BL142" s="18" t="s">
        <v>158</v>
      </c>
      <c r="BM142" s="161" t="s">
        <v>1260</v>
      </c>
    </row>
    <row r="143" spans="1:65" s="12" customFormat="1" ht="22.75" customHeight="1">
      <c r="B143" s="136"/>
      <c r="D143" s="137" t="s">
        <v>72</v>
      </c>
      <c r="E143" s="147" t="s">
        <v>1261</v>
      </c>
      <c r="F143" s="147" t="s">
        <v>1262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SUM(P144:P161)</f>
        <v>0</v>
      </c>
      <c r="Q143" s="142"/>
      <c r="R143" s="143">
        <f>SUM(R144:R161)</f>
        <v>0</v>
      </c>
      <c r="S143" s="142"/>
      <c r="T143" s="144">
        <f>SUM(T144:T161)</f>
        <v>0</v>
      </c>
      <c r="AR143" s="137" t="s">
        <v>188</v>
      </c>
      <c r="AT143" s="145" t="s">
        <v>72</v>
      </c>
      <c r="AU143" s="145" t="s">
        <v>80</v>
      </c>
      <c r="AY143" s="137" t="s">
        <v>150</v>
      </c>
      <c r="BK143" s="146">
        <f>SUM(BK144:BK161)</f>
        <v>0</v>
      </c>
    </row>
    <row r="144" spans="1:65" s="2" customFormat="1" ht="24.15" customHeight="1">
      <c r="A144" s="33"/>
      <c r="B144" s="149"/>
      <c r="C144" s="150" t="s">
        <v>294</v>
      </c>
      <c r="D144" s="150" t="s">
        <v>153</v>
      </c>
      <c r="E144" s="151" t="s">
        <v>1263</v>
      </c>
      <c r="F144" s="152" t="s">
        <v>1264</v>
      </c>
      <c r="G144" s="153" t="s">
        <v>379</v>
      </c>
      <c r="H144" s="154">
        <v>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158</v>
      </c>
      <c r="AT144" s="161" t="s">
        <v>153</v>
      </c>
      <c r="AU144" s="161" t="s">
        <v>82</v>
      </c>
      <c r="AY144" s="18" t="s">
        <v>150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80</v>
      </c>
      <c r="BK144" s="162">
        <f>ROUND(I144*H144,2)</f>
        <v>0</v>
      </c>
      <c r="BL144" s="18" t="s">
        <v>158</v>
      </c>
      <c r="BM144" s="161" t="s">
        <v>1265</v>
      </c>
    </row>
    <row r="145" spans="1:65" s="2" customFormat="1" ht="16.5" customHeight="1">
      <c r="A145" s="33"/>
      <c r="B145" s="149"/>
      <c r="C145" s="150" t="s">
        <v>301</v>
      </c>
      <c r="D145" s="150" t="s">
        <v>153</v>
      </c>
      <c r="E145" s="151" t="s">
        <v>1266</v>
      </c>
      <c r="F145" s="152" t="s">
        <v>1267</v>
      </c>
      <c r="G145" s="153" t="s">
        <v>379</v>
      </c>
      <c r="H145" s="154">
        <v>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38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158</v>
      </c>
      <c r="AT145" s="161" t="s">
        <v>153</v>
      </c>
      <c r="AU145" s="161" t="s">
        <v>82</v>
      </c>
      <c r="AY145" s="18" t="s">
        <v>150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80</v>
      </c>
      <c r="BK145" s="162">
        <f>ROUND(I145*H145,2)</f>
        <v>0</v>
      </c>
      <c r="BL145" s="18" t="s">
        <v>158</v>
      </c>
      <c r="BM145" s="161" t="s">
        <v>1268</v>
      </c>
    </row>
    <row r="146" spans="1:65" s="2" customFormat="1" ht="16.5" customHeight="1">
      <c r="A146" s="33"/>
      <c r="B146" s="149"/>
      <c r="C146" s="150" t="s">
        <v>307</v>
      </c>
      <c r="D146" s="150" t="s">
        <v>153</v>
      </c>
      <c r="E146" s="151" t="s">
        <v>1269</v>
      </c>
      <c r="F146" s="152" t="s">
        <v>1270</v>
      </c>
      <c r="G146" s="153" t="s">
        <v>669</v>
      </c>
      <c r="H146" s="154">
        <v>4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158</v>
      </c>
      <c r="AT146" s="161" t="s">
        <v>153</v>
      </c>
      <c r="AU146" s="161" t="s">
        <v>82</v>
      </c>
      <c r="AY146" s="18" t="s">
        <v>150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80</v>
      </c>
      <c r="BK146" s="162">
        <f>ROUND(I146*H146,2)</f>
        <v>0</v>
      </c>
      <c r="BL146" s="18" t="s">
        <v>158</v>
      </c>
      <c r="BM146" s="161" t="s">
        <v>1271</v>
      </c>
    </row>
    <row r="147" spans="1:65" s="2" customFormat="1" ht="16.5" customHeight="1">
      <c r="A147" s="33"/>
      <c r="B147" s="149"/>
      <c r="C147" s="150" t="s">
        <v>311</v>
      </c>
      <c r="D147" s="150" t="s">
        <v>153</v>
      </c>
      <c r="E147" s="151" t="s">
        <v>1272</v>
      </c>
      <c r="F147" s="152" t="s">
        <v>1273</v>
      </c>
      <c r="G147" s="153" t="s">
        <v>156</v>
      </c>
      <c r="H147" s="154">
        <v>296.98099999999999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38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158</v>
      </c>
      <c r="AT147" s="161" t="s">
        <v>153</v>
      </c>
      <c r="AU147" s="161" t="s">
        <v>82</v>
      </c>
      <c r="AY147" s="18" t="s">
        <v>150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80</v>
      </c>
      <c r="BK147" s="162">
        <f>ROUND(I147*H147,2)</f>
        <v>0</v>
      </c>
      <c r="BL147" s="18" t="s">
        <v>158</v>
      </c>
      <c r="BM147" s="161" t="s">
        <v>1274</v>
      </c>
    </row>
    <row r="148" spans="1:65" s="13" customFormat="1">
      <c r="B148" s="163"/>
      <c r="D148" s="164" t="s">
        <v>160</v>
      </c>
      <c r="E148" s="165" t="s">
        <v>1</v>
      </c>
      <c r="F148" s="166" t="s">
        <v>1275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160</v>
      </c>
      <c r="AU148" s="165" t="s">
        <v>82</v>
      </c>
      <c r="AV148" s="13" t="s">
        <v>80</v>
      </c>
      <c r="AW148" s="13" t="s">
        <v>30</v>
      </c>
      <c r="AX148" s="13" t="s">
        <v>73</v>
      </c>
      <c r="AY148" s="165" t="s">
        <v>150</v>
      </c>
    </row>
    <row r="149" spans="1:65" s="14" customFormat="1">
      <c r="B149" s="171"/>
      <c r="D149" s="164" t="s">
        <v>160</v>
      </c>
      <c r="E149" s="172" t="s">
        <v>1</v>
      </c>
      <c r="F149" s="173" t="s">
        <v>1276</v>
      </c>
      <c r="H149" s="174">
        <v>79.442999999999998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160</v>
      </c>
      <c r="AU149" s="172" t="s">
        <v>82</v>
      </c>
      <c r="AV149" s="14" t="s">
        <v>82</v>
      </c>
      <c r="AW149" s="14" t="s">
        <v>30</v>
      </c>
      <c r="AX149" s="14" t="s">
        <v>73</v>
      </c>
      <c r="AY149" s="172" t="s">
        <v>150</v>
      </c>
    </row>
    <row r="150" spans="1:65" s="13" customFormat="1">
      <c r="B150" s="163"/>
      <c r="D150" s="164" t="s">
        <v>160</v>
      </c>
      <c r="E150" s="165" t="s">
        <v>1</v>
      </c>
      <c r="F150" s="166" t="s">
        <v>1277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160</v>
      </c>
      <c r="AU150" s="165" t="s">
        <v>82</v>
      </c>
      <c r="AV150" s="13" t="s">
        <v>80</v>
      </c>
      <c r="AW150" s="13" t="s">
        <v>30</v>
      </c>
      <c r="AX150" s="13" t="s">
        <v>73</v>
      </c>
      <c r="AY150" s="165" t="s">
        <v>150</v>
      </c>
    </row>
    <row r="151" spans="1:65" s="14" customFormat="1">
      <c r="B151" s="171"/>
      <c r="D151" s="164" t="s">
        <v>160</v>
      </c>
      <c r="E151" s="172" t="s">
        <v>1</v>
      </c>
      <c r="F151" s="173" t="s">
        <v>1278</v>
      </c>
      <c r="H151" s="174">
        <v>265.53800000000001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160</v>
      </c>
      <c r="AU151" s="172" t="s">
        <v>82</v>
      </c>
      <c r="AV151" s="14" t="s">
        <v>82</v>
      </c>
      <c r="AW151" s="14" t="s">
        <v>30</v>
      </c>
      <c r="AX151" s="14" t="s">
        <v>73</v>
      </c>
      <c r="AY151" s="172" t="s">
        <v>150</v>
      </c>
    </row>
    <row r="152" spans="1:65" s="15" customFormat="1">
      <c r="B152" s="179"/>
      <c r="D152" s="164" t="s">
        <v>160</v>
      </c>
      <c r="E152" s="180" t="s">
        <v>1</v>
      </c>
      <c r="F152" s="181" t="s">
        <v>204</v>
      </c>
      <c r="H152" s="182">
        <v>344.98099999999999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160</v>
      </c>
      <c r="AU152" s="180" t="s">
        <v>82</v>
      </c>
      <c r="AV152" s="15" t="s">
        <v>196</v>
      </c>
      <c r="AW152" s="15" t="s">
        <v>30</v>
      </c>
      <c r="AX152" s="15" t="s">
        <v>73</v>
      </c>
      <c r="AY152" s="180" t="s">
        <v>150</v>
      </c>
    </row>
    <row r="153" spans="1:65" s="13" customFormat="1">
      <c r="B153" s="163"/>
      <c r="D153" s="164" t="s">
        <v>160</v>
      </c>
      <c r="E153" s="165" t="s">
        <v>1</v>
      </c>
      <c r="F153" s="166" t="s">
        <v>1279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160</v>
      </c>
      <c r="AU153" s="165" t="s">
        <v>82</v>
      </c>
      <c r="AV153" s="13" t="s">
        <v>80</v>
      </c>
      <c r="AW153" s="13" t="s">
        <v>30</v>
      </c>
      <c r="AX153" s="13" t="s">
        <v>73</v>
      </c>
      <c r="AY153" s="165" t="s">
        <v>150</v>
      </c>
    </row>
    <row r="154" spans="1:65" s="14" customFormat="1">
      <c r="B154" s="171"/>
      <c r="D154" s="164" t="s">
        <v>160</v>
      </c>
      <c r="E154" s="172" t="s">
        <v>1</v>
      </c>
      <c r="F154" s="173" t="s">
        <v>1280</v>
      </c>
      <c r="H154" s="174">
        <v>-48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160</v>
      </c>
      <c r="AU154" s="172" t="s">
        <v>82</v>
      </c>
      <c r="AV154" s="14" t="s">
        <v>82</v>
      </c>
      <c r="AW154" s="14" t="s">
        <v>30</v>
      </c>
      <c r="AX154" s="14" t="s">
        <v>73</v>
      </c>
      <c r="AY154" s="172" t="s">
        <v>150</v>
      </c>
    </row>
    <row r="155" spans="1:65" s="16" customFormat="1">
      <c r="B155" s="187"/>
      <c r="D155" s="164" t="s">
        <v>160</v>
      </c>
      <c r="E155" s="188" t="s">
        <v>1</v>
      </c>
      <c r="F155" s="189" t="s">
        <v>211</v>
      </c>
      <c r="H155" s="190">
        <v>296.98099999999999</v>
      </c>
      <c r="I155" s="191"/>
      <c r="L155" s="187"/>
      <c r="M155" s="192"/>
      <c r="N155" s="193"/>
      <c r="O155" s="193"/>
      <c r="P155" s="193"/>
      <c r="Q155" s="193"/>
      <c r="R155" s="193"/>
      <c r="S155" s="193"/>
      <c r="T155" s="194"/>
      <c r="AT155" s="188" t="s">
        <v>160</v>
      </c>
      <c r="AU155" s="188" t="s">
        <v>82</v>
      </c>
      <c r="AV155" s="16" t="s">
        <v>158</v>
      </c>
      <c r="AW155" s="16" t="s">
        <v>30</v>
      </c>
      <c r="AX155" s="16" t="s">
        <v>80</v>
      </c>
      <c r="AY155" s="188" t="s">
        <v>150</v>
      </c>
    </row>
    <row r="156" spans="1:65" s="2" customFormat="1" ht="24.15" customHeight="1">
      <c r="A156" s="33"/>
      <c r="B156" s="149"/>
      <c r="C156" s="150" t="s">
        <v>321</v>
      </c>
      <c r="D156" s="150" t="s">
        <v>153</v>
      </c>
      <c r="E156" s="151" t="s">
        <v>1281</v>
      </c>
      <c r="F156" s="152" t="s">
        <v>1282</v>
      </c>
      <c r="G156" s="153" t="s">
        <v>379</v>
      </c>
      <c r="H156" s="154">
        <v>1</v>
      </c>
      <c r="I156" s="155"/>
      <c r="J156" s="156">
        <f t="shared" ref="J156:J161" si="10">ROUND(I156*H156,2)</f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 t="shared" ref="P156:P161" si="11">O156*H156</f>
        <v>0</v>
      </c>
      <c r="Q156" s="159">
        <v>0</v>
      </c>
      <c r="R156" s="159">
        <f t="shared" ref="R156:R161" si="12">Q156*H156</f>
        <v>0</v>
      </c>
      <c r="S156" s="159">
        <v>0</v>
      </c>
      <c r="T156" s="160">
        <f t="shared" ref="T156:T161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158</v>
      </c>
      <c r="AT156" s="161" t="s">
        <v>153</v>
      </c>
      <c r="AU156" s="161" t="s">
        <v>82</v>
      </c>
      <c r="AY156" s="18" t="s">
        <v>150</v>
      </c>
      <c r="BE156" s="162">
        <f t="shared" ref="BE156:BE161" si="14">IF(N156="základní",J156,0)</f>
        <v>0</v>
      </c>
      <c r="BF156" s="162">
        <f t="shared" ref="BF156:BF161" si="15">IF(N156="snížená",J156,0)</f>
        <v>0</v>
      </c>
      <c r="BG156" s="162">
        <f t="shared" ref="BG156:BG161" si="16">IF(N156="zákl. přenesená",J156,0)</f>
        <v>0</v>
      </c>
      <c r="BH156" s="162">
        <f t="shared" ref="BH156:BH161" si="17">IF(N156="sníž. přenesená",J156,0)</f>
        <v>0</v>
      </c>
      <c r="BI156" s="162">
        <f t="shared" ref="BI156:BI161" si="18">IF(N156="nulová",J156,0)</f>
        <v>0</v>
      </c>
      <c r="BJ156" s="18" t="s">
        <v>80</v>
      </c>
      <c r="BK156" s="162">
        <f t="shared" ref="BK156:BK161" si="19">ROUND(I156*H156,2)</f>
        <v>0</v>
      </c>
      <c r="BL156" s="18" t="s">
        <v>158</v>
      </c>
      <c r="BM156" s="161" t="s">
        <v>1283</v>
      </c>
    </row>
    <row r="157" spans="1:65" s="2" customFormat="1" ht="16.5" customHeight="1">
      <c r="A157" s="33"/>
      <c r="B157" s="149"/>
      <c r="C157" s="150" t="s">
        <v>343</v>
      </c>
      <c r="D157" s="150" t="s">
        <v>153</v>
      </c>
      <c r="E157" s="151" t="s">
        <v>1284</v>
      </c>
      <c r="F157" s="152" t="s">
        <v>1285</v>
      </c>
      <c r="G157" s="153" t="s">
        <v>379</v>
      </c>
      <c r="H157" s="154">
        <v>1</v>
      </c>
      <c r="I157" s="155"/>
      <c r="J157" s="156">
        <f t="shared" si="10"/>
        <v>0</v>
      </c>
      <c r="K157" s="152" t="s">
        <v>1</v>
      </c>
      <c r="L157" s="34"/>
      <c r="M157" s="157" t="s">
        <v>1</v>
      </c>
      <c r="N157" s="158" t="s">
        <v>38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158</v>
      </c>
      <c r="AT157" s="161" t="s">
        <v>153</v>
      </c>
      <c r="AU157" s="161" t="s">
        <v>82</v>
      </c>
      <c r="AY157" s="18" t="s">
        <v>150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8" t="s">
        <v>80</v>
      </c>
      <c r="BK157" s="162">
        <f t="shared" si="19"/>
        <v>0</v>
      </c>
      <c r="BL157" s="18" t="s">
        <v>158</v>
      </c>
      <c r="BM157" s="161" t="s">
        <v>1286</v>
      </c>
    </row>
    <row r="158" spans="1:65" s="2" customFormat="1" ht="24.15" customHeight="1">
      <c r="A158" s="33"/>
      <c r="B158" s="149"/>
      <c r="C158" s="150" t="s">
        <v>7</v>
      </c>
      <c r="D158" s="150" t="s">
        <v>153</v>
      </c>
      <c r="E158" s="151" t="s">
        <v>1287</v>
      </c>
      <c r="F158" s="152" t="s">
        <v>1288</v>
      </c>
      <c r="G158" s="153" t="s">
        <v>379</v>
      </c>
      <c r="H158" s="154">
        <v>1</v>
      </c>
      <c r="I158" s="155"/>
      <c r="J158" s="156">
        <f t="shared" si="10"/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158</v>
      </c>
      <c r="AT158" s="161" t="s">
        <v>153</v>
      </c>
      <c r="AU158" s="161" t="s">
        <v>82</v>
      </c>
      <c r="AY158" s="18" t="s">
        <v>150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80</v>
      </c>
      <c r="BK158" s="162">
        <f t="shared" si="19"/>
        <v>0</v>
      </c>
      <c r="BL158" s="18" t="s">
        <v>158</v>
      </c>
      <c r="BM158" s="161" t="s">
        <v>1289</v>
      </c>
    </row>
    <row r="159" spans="1:65" s="2" customFormat="1" ht="23.4" customHeight="1">
      <c r="A159" s="33"/>
      <c r="B159" s="149"/>
      <c r="C159" s="150" t="s">
        <v>372</v>
      </c>
      <c r="D159" s="150" t="s">
        <v>153</v>
      </c>
      <c r="E159" s="151" t="s">
        <v>1290</v>
      </c>
      <c r="F159" s="152" t="s">
        <v>1569</v>
      </c>
      <c r="G159" s="153" t="s">
        <v>379</v>
      </c>
      <c r="H159" s="154">
        <v>1</v>
      </c>
      <c r="I159" s="155"/>
      <c r="J159" s="156">
        <f t="shared" si="10"/>
        <v>0</v>
      </c>
      <c r="K159" s="152" t="s">
        <v>1</v>
      </c>
      <c r="L159" s="34"/>
      <c r="M159" s="157" t="s">
        <v>1</v>
      </c>
      <c r="N159" s="158" t="s">
        <v>38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158</v>
      </c>
      <c r="AT159" s="161" t="s">
        <v>153</v>
      </c>
      <c r="AU159" s="161" t="s">
        <v>82</v>
      </c>
      <c r="AY159" s="18" t="s">
        <v>150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80</v>
      </c>
      <c r="BK159" s="162">
        <f t="shared" si="19"/>
        <v>0</v>
      </c>
      <c r="BL159" s="18" t="s">
        <v>158</v>
      </c>
      <c r="BM159" s="161" t="s">
        <v>1291</v>
      </c>
    </row>
    <row r="160" spans="1:65" s="2" customFormat="1" ht="24.15" customHeight="1">
      <c r="A160" s="33"/>
      <c r="B160" s="149"/>
      <c r="C160" s="150" t="s">
        <v>386</v>
      </c>
      <c r="D160" s="150" t="s">
        <v>153</v>
      </c>
      <c r="E160" s="151" t="s">
        <v>1292</v>
      </c>
      <c r="F160" s="152" t="s">
        <v>1293</v>
      </c>
      <c r="G160" s="153" t="s">
        <v>379</v>
      </c>
      <c r="H160" s="154">
        <v>1</v>
      </c>
      <c r="I160" s="155"/>
      <c r="J160" s="156">
        <f t="shared" si="10"/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82</v>
      </c>
      <c r="AY160" s="18" t="s">
        <v>150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8" t="s">
        <v>80</v>
      </c>
      <c r="BK160" s="162">
        <f t="shared" si="19"/>
        <v>0</v>
      </c>
      <c r="BL160" s="18" t="s">
        <v>158</v>
      </c>
      <c r="BM160" s="161" t="s">
        <v>1294</v>
      </c>
    </row>
    <row r="161" spans="1:65" s="2" customFormat="1" ht="16.5" customHeight="1">
      <c r="A161" s="33"/>
      <c r="B161" s="149"/>
      <c r="C161" s="150" t="s">
        <v>394</v>
      </c>
      <c r="D161" s="150" t="s">
        <v>153</v>
      </c>
      <c r="E161" s="151" t="s">
        <v>1295</v>
      </c>
      <c r="F161" s="152" t="s">
        <v>1296</v>
      </c>
      <c r="G161" s="153" t="s">
        <v>379</v>
      </c>
      <c r="H161" s="154">
        <v>1</v>
      </c>
      <c r="I161" s="155"/>
      <c r="J161" s="156">
        <f t="shared" si="10"/>
        <v>0</v>
      </c>
      <c r="K161" s="152" t="s">
        <v>1</v>
      </c>
      <c r="L161" s="34"/>
      <c r="M161" s="209" t="s">
        <v>1</v>
      </c>
      <c r="N161" s="210" t="s">
        <v>38</v>
      </c>
      <c r="O161" s="211"/>
      <c r="P161" s="212">
        <f t="shared" si="11"/>
        <v>0</v>
      </c>
      <c r="Q161" s="212">
        <v>0</v>
      </c>
      <c r="R161" s="212">
        <f t="shared" si="12"/>
        <v>0</v>
      </c>
      <c r="S161" s="212">
        <v>0</v>
      </c>
      <c r="T161" s="213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158</v>
      </c>
      <c r="AT161" s="161" t="s">
        <v>153</v>
      </c>
      <c r="AU161" s="161" t="s">
        <v>82</v>
      </c>
      <c r="AY161" s="18" t="s">
        <v>150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8" t="s">
        <v>80</v>
      </c>
      <c r="BK161" s="162">
        <f t="shared" si="19"/>
        <v>0</v>
      </c>
      <c r="BL161" s="18" t="s">
        <v>158</v>
      </c>
      <c r="BM161" s="161" t="s">
        <v>1297</v>
      </c>
    </row>
    <row r="162" spans="1:65" s="2" customFormat="1" ht="6.9" customHeight="1">
      <c r="A162" s="33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34"/>
      <c r="M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</sheetData>
  <autoFilter ref="C124:K16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92"/>
  <sheetViews>
    <sheetView showGridLines="0" topLeftCell="A202" workbookViewId="0">
      <selection activeCell="L224" sqref="L224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.44140625" style="1" customWidth="1"/>
    <col min="8" max="8" width="14" style="1" customWidth="1"/>
    <col min="9" max="9" width="15.88671875" style="1" customWidth="1"/>
    <col min="10" max="11" width="22.33203125" style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100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>Oprava hydroizolace budovy ČNB, Roosveltova 18, Brno-revize3</v>
      </c>
      <c r="F7" s="259"/>
      <c r="G7" s="259"/>
      <c r="H7" s="259"/>
      <c r="L7" s="21"/>
    </row>
    <row r="8" spans="1:46" s="1" customFormat="1" ht="12" customHeight="1">
      <c r="B8" s="21"/>
      <c r="D8" s="28" t="s">
        <v>101</v>
      </c>
      <c r="L8" s="21"/>
    </row>
    <row r="9" spans="1:46" s="2" customFormat="1" ht="16.5" customHeight="1">
      <c r="A9" s="33"/>
      <c r="B9" s="34"/>
      <c r="C9" s="33"/>
      <c r="D9" s="33"/>
      <c r="E9" s="258" t="s">
        <v>1298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7" t="s">
        <v>1299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20. 10. 2023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7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4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ROUND(J139,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ROUND((SUM(BE139:BE591)),  2)</f>
        <v>0</v>
      </c>
      <c r="G35" s="33"/>
      <c r="H35" s="33"/>
      <c r="I35" s="106">
        <v>0.21</v>
      </c>
      <c r="J35" s="105">
        <f>ROUND(((SUM(BE139:BE591))*I35),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ROUND((SUM(BF139:BF591)),  2)</f>
        <v>0</v>
      </c>
      <c r="G36" s="33"/>
      <c r="H36" s="33"/>
      <c r="I36" s="106">
        <v>0.12</v>
      </c>
      <c r="J36" s="105">
        <f>ROUND(((SUM(BF139:BF591))*I36),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ROUND((SUM(BG139:BG591)),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ROUND((SUM(BH139:BH591)),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ROUND((SUM(BI139:BI591)),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4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Oprava hydroizolace budovy ČNB, Roosveltova 18, Brno-revize3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101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1298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7" t="str">
        <f>E11</f>
        <v>201 - 2.etapa - stavební část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20. 10. 2023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4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106</v>
      </c>
      <c r="D96" s="107"/>
      <c r="E96" s="107"/>
      <c r="F96" s="107"/>
      <c r="G96" s="107"/>
      <c r="H96" s="107"/>
      <c r="I96" s="107"/>
      <c r="J96" s="116" t="s">
        <v>107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4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75" customHeight="1">
      <c r="A98" s="33"/>
      <c r="B98" s="34"/>
      <c r="C98" s="117" t="s">
        <v>108</v>
      </c>
      <c r="D98" s="33"/>
      <c r="E98" s="33"/>
      <c r="F98" s="33"/>
      <c r="G98" s="33"/>
      <c r="H98" s="33"/>
      <c r="I98" s="33"/>
      <c r="J98" s="72">
        <f>J139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109</v>
      </c>
    </row>
    <row r="99" spans="1:47" s="9" customFormat="1" ht="24.9" customHeight="1">
      <c r="B99" s="118"/>
      <c r="D99" s="119" t="s">
        <v>110</v>
      </c>
      <c r="E99" s="120"/>
      <c r="F99" s="120"/>
      <c r="G99" s="120"/>
      <c r="H99" s="120"/>
      <c r="I99" s="120"/>
      <c r="J99" s="121">
        <f>J140</f>
        <v>0</v>
      </c>
      <c r="L99" s="118"/>
    </row>
    <row r="100" spans="1:47" s="10" customFormat="1" ht="20" customHeight="1">
      <c r="B100" s="122"/>
      <c r="D100" s="123" t="s">
        <v>111</v>
      </c>
      <c r="E100" s="124"/>
      <c r="F100" s="124"/>
      <c r="G100" s="124"/>
      <c r="H100" s="124"/>
      <c r="I100" s="124"/>
      <c r="J100" s="125">
        <f>J141</f>
        <v>0</v>
      </c>
      <c r="L100" s="122"/>
    </row>
    <row r="101" spans="1:47" s="10" customFormat="1" ht="20" customHeight="1">
      <c r="B101" s="122"/>
      <c r="D101" s="123" t="s">
        <v>112</v>
      </c>
      <c r="E101" s="124"/>
      <c r="F101" s="124"/>
      <c r="G101" s="124"/>
      <c r="H101" s="124"/>
      <c r="I101" s="124"/>
      <c r="J101" s="125">
        <f>J215</f>
        <v>0</v>
      </c>
      <c r="L101" s="122"/>
    </row>
    <row r="102" spans="1:47" s="10" customFormat="1" ht="20" customHeight="1">
      <c r="B102" s="122"/>
      <c r="D102" s="123" t="s">
        <v>113</v>
      </c>
      <c r="E102" s="124"/>
      <c r="F102" s="124"/>
      <c r="G102" s="124"/>
      <c r="H102" s="124"/>
      <c r="I102" s="124"/>
      <c r="J102" s="125">
        <f>J252</f>
        <v>0</v>
      </c>
      <c r="L102" s="122"/>
    </row>
    <row r="103" spans="1:47" s="10" customFormat="1" ht="20" customHeight="1">
      <c r="B103" s="122"/>
      <c r="D103" s="123" t="s">
        <v>114</v>
      </c>
      <c r="E103" s="124"/>
      <c r="F103" s="124"/>
      <c r="G103" s="124"/>
      <c r="H103" s="124"/>
      <c r="I103" s="124"/>
      <c r="J103" s="125">
        <f>J266</f>
        <v>0</v>
      </c>
      <c r="L103" s="122"/>
    </row>
    <row r="104" spans="1:47" s="10" customFormat="1" ht="20" customHeight="1">
      <c r="B104" s="122"/>
      <c r="D104" s="123" t="s">
        <v>1300</v>
      </c>
      <c r="E104" s="124"/>
      <c r="F104" s="124"/>
      <c r="G104" s="124"/>
      <c r="H104" s="124"/>
      <c r="I104" s="124"/>
      <c r="J104" s="125">
        <f>J270</f>
        <v>0</v>
      </c>
      <c r="L104" s="122"/>
    </row>
    <row r="105" spans="1:47" s="10" customFormat="1" ht="20" customHeight="1">
      <c r="B105" s="122"/>
      <c r="D105" s="123" t="s">
        <v>115</v>
      </c>
      <c r="E105" s="124"/>
      <c r="F105" s="124"/>
      <c r="G105" s="124"/>
      <c r="H105" s="124"/>
      <c r="I105" s="124"/>
      <c r="J105" s="125">
        <f>J280</f>
        <v>0</v>
      </c>
      <c r="L105" s="122"/>
    </row>
    <row r="106" spans="1:47" s="10" customFormat="1" ht="20" customHeight="1">
      <c r="B106" s="122"/>
      <c r="D106" s="123" t="s">
        <v>116</v>
      </c>
      <c r="E106" s="124"/>
      <c r="F106" s="124"/>
      <c r="G106" s="124"/>
      <c r="H106" s="124"/>
      <c r="I106" s="124"/>
      <c r="J106" s="125">
        <f>J297</f>
        <v>0</v>
      </c>
      <c r="L106" s="122"/>
    </row>
    <row r="107" spans="1:47" s="10" customFormat="1" ht="20" customHeight="1">
      <c r="B107" s="122"/>
      <c r="D107" s="123" t="s">
        <v>117</v>
      </c>
      <c r="E107" s="124"/>
      <c r="F107" s="124"/>
      <c r="G107" s="124"/>
      <c r="H107" s="124"/>
      <c r="I107" s="124"/>
      <c r="J107" s="125">
        <f>J362</f>
        <v>0</v>
      </c>
      <c r="L107" s="122"/>
    </row>
    <row r="108" spans="1:47" s="10" customFormat="1" ht="20" customHeight="1">
      <c r="B108" s="122"/>
      <c r="D108" s="123" t="s">
        <v>118</v>
      </c>
      <c r="E108" s="124"/>
      <c r="F108" s="124"/>
      <c r="G108" s="124"/>
      <c r="H108" s="124"/>
      <c r="I108" s="124"/>
      <c r="J108" s="125">
        <f>J393</f>
        <v>0</v>
      </c>
      <c r="L108" s="122"/>
    </row>
    <row r="109" spans="1:47" s="10" customFormat="1" ht="20" customHeight="1">
      <c r="B109" s="122"/>
      <c r="D109" s="123" t="s">
        <v>119</v>
      </c>
      <c r="E109" s="124"/>
      <c r="F109" s="124"/>
      <c r="G109" s="124"/>
      <c r="H109" s="124"/>
      <c r="I109" s="124"/>
      <c r="J109" s="125">
        <f>J445</f>
        <v>0</v>
      </c>
      <c r="L109" s="122"/>
    </row>
    <row r="110" spans="1:47" s="10" customFormat="1" ht="20" customHeight="1">
      <c r="B110" s="122"/>
      <c r="D110" s="123" t="s">
        <v>120</v>
      </c>
      <c r="E110" s="124"/>
      <c r="F110" s="124"/>
      <c r="G110" s="124"/>
      <c r="H110" s="124"/>
      <c r="I110" s="124"/>
      <c r="J110" s="125">
        <f>J524</f>
        <v>0</v>
      </c>
      <c r="L110" s="122"/>
    </row>
    <row r="111" spans="1:47" s="9" customFormat="1" ht="24.9" customHeight="1">
      <c r="B111" s="118"/>
      <c r="D111" s="119" t="s">
        <v>121</v>
      </c>
      <c r="E111" s="120"/>
      <c r="F111" s="120"/>
      <c r="G111" s="120"/>
      <c r="H111" s="120"/>
      <c r="I111" s="120"/>
      <c r="J111" s="121">
        <f>J526</f>
        <v>0</v>
      </c>
      <c r="L111" s="118"/>
    </row>
    <row r="112" spans="1:47" s="10" customFormat="1" ht="20" customHeight="1">
      <c r="B112" s="122"/>
      <c r="D112" s="123" t="s">
        <v>122</v>
      </c>
      <c r="E112" s="124"/>
      <c r="F112" s="124"/>
      <c r="G112" s="124"/>
      <c r="H112" s="124"/>
      <c r="I112" s="124"/>
      <c r="J112" s="125">
        <f>J527</f>
        <v>0</v>
      </c>
      <c r="L112" s="122"/>
    </row>
    <row r="113" spans="1:31" s="10" customFormat="1" ht="20" customHeight="1">
      <c r="B113" s="122"/>
      <c r="D113" s="123" t="s">
        <v>123</v>
      </c>
      <c r="E113" s="124"/>
      <c r="F113" s="124"/>
      <c r="G113" s="124"/>
      <c r="H113" s="124"/>
      <c r="I113" s="124"/>
      <c r="J113" s="125">
        <f>J547</f>
        <v>0</v>
      </c>
      <c r="L113" s="122"/>
    </row>
    <row r="114" spans="1:31" s="10" customFormat="1" ht="20" customHeight="1">
      <c r="B114" s="122"/>
      <c r="D114" s="123" t="s">
        <v>125</v>
      </c>
      <c r="E114" s="124"/>
      <c r="F114" s="124"/>
      <c r="G114" s="124"/>
      <c r="H114" s="124"/>
      <c r="I114" s="124"/>
      <c r="J114" s="125">
        <f>J555</f>
        <v>0</v>
      </c>
      <c r="L114" s="122"/>
    </row>
    <row r="115" spans="1:31" s="10" customFormat="1" ht="20" customHeight="1">
      <c r="B115" s="122"/>
      <c r="D115" s="123" t="s">
        <v>128</v>
      </c>
      <c r="E115" s="124"/>
      <c r="F115" s="124"/>
      <c r="G115" s="124"/>
      <c r="H115" s="124"/>
      <c r="I115" s="124"/>
      <c r="J115" s="125">
        <f>J573</f>
        <v>0</v>
      </c>
      <c r="L115" s="122"/>
    </row>
    <row r="116" spans="1:31" s="10" customFormat="1" ht="20" customHeight="1">
      <c r="B116" s="122"/>
      <c r="D116" s="123" t="s">
        <v>129</v>
      </c>
      <c r="E116" s="124"/>
      <c r="F116" s="124"/>
      <c r="G116" s="124"/>
      <c r="H116" s="124"/>
      <c r="I116" s="124"/>
      <c r="J116" s="125">
        <f>J579</f>
        <v>0</v>
      </c>
      <c r="L116" s="122"/>
    </row>
    <row r="117" spans="1:31" s="10" customFormat="1" ht="20" customHeight="1">
      <c r="B117" s="122"/>
      <c r="D117" s="123" t="s">
        <v>130</v>
      </c>
      <c r="E117" s="124"/>
      <c r="F117" s="124"/>
      <c r="G117" s="124"/>
      <c r="H117" s="124"/>
      <c r="I117" s="124"/>
      <c r="J117" s="125">
        <f>J584</f>
        <v>0</v>
      </c>
      <c r="L117" s="122"/>
    </row>
    <row r="118" spans="1:31" s="2" customFormat="1" ht="21.7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6.9" customHeight="1">
      <c r="A123" s="33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4.9" customHeight="1">
      <c r="A124" s="33"/>
      <c r="B124" s="34"/>
      <c r="C124" s="22" t="s">
        <v>135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16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58" t="str">
        <f>E7</f>
        <v>Oprava hydroizolace budovy ČNB, Roosveltova 18, Brno-revize3</v>
      </c>
      <c r="F127" s="259"/>
      <c r="G127" s="259"/>
      <c r="H127" s="259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" customFormat="1" ht="12" customHeight="1">
      <c r="B128" s="21"/>
      <c r="C128" s="28" t="s">
        <v>101</v>
      </c>
      <c r="L128" s="21"/>
    </row>
    <row r="129" spans="1:65" s="2" customFormat="1" ht="16.5" customHeight="1">
      <c r="A129" s="33"/>
      <c r="B129" s="34"/>
      <c r="C129" s="33"/>
      <c r="D129" s="33"/>
      <c r="E129" s="258" t="s">
        <v>1298</v>
      </c>
      <c r="F129" s="257"/>
      <c r="G129" s="257"/>
      <c r="H129" s="257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103</v>
      </c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237" t="str">
        <f>E11</f>
        <v>201 - 2.etapa - stavební část</v>
      </c>
      <c r="F131" s="257"/>
      <c r="G131" s="257"/>
      <c r="H131" s="257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8" t="s">
        <v>20</v>
      </c>
      <c r="D133" s="33"/>
      <c r="E133" s="33"/>
      <c r="F133" s="26" t="str">
        <f>F14</f>
        <v xml:space="preserve"> </v>
      </c>
      <c r="G133" s="33"/>
      <c r="H133" s="33"/>
      <c r="I133" s="28" t="s">
        <v>22</v>
      </c>
      <c r="J133" s="56" t="str">
        <f>IF(J14="","",J14)</f>
        <v>20. 10. 2023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15" customHeight="1">
      <c r="A135" s="33"/>
      <c r="B135" s="34"/>
      <c r="C135" s="28" t="s">
        <v>24</v>
      </c>
      <c r="D135" s="33"/>
      <c r="E135" s="33"/>
      <c r="F135" s="26" t="str">
        <f>E17</f>
        <v xml:space="preserve"> </v>
      </c>
      <c r="G135" s="33"/>
      <c r="H135" s="33"/>
      <c r="I135" s="28" t="s">
        <v>29</v>
      </c>
      <c r="J135" s="31" t="str">
        <f>E23</f>
        <v xml:space="preserve"> 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15" customHeight="1">
      <c r="A136" s="33"/>
      <c r="B136" s="34"/>
      <c r="C136" s="28" t="s">
        <v>27</v>
      </c>
      <c r="D136" s="33"/>
      <c r="E136" s="33"/>
      <c r="F136" s="26" t="str">
        <f>IF(E20="","",E20)</f>
        <v>Vyplň údaj</v>
      </c>
      <c r="G136" s="33"/>
      <c r="H136" s="33"/>
      <c r="I136" s="28" t="s">
        <v>31</v>
      </c>
      <c r="J136" s="31" t="str">
        <f>E26</f>
        <v xml:space="preserve"> 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4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26"/>
      <c r="B138" s="127"/>
      <c r="C138" s="128" t="s">
        <v>136</v>
      </c>
      <c r="D138" s="129" t="s">
        <v>58</v>
      </c>
      <c r="E138" s="129" t="s">
        <v>54</v>
      </c>
      <c r="F138" s="129" t="s">
        <v>55</v>
      </c>
      <c r="G138" s="129" t="s">
        <v>137</v>
      </c>
      <c r="H138" s="129" t="s">
        <v>138</v>
      </c>
      <c r="I138" s="129" t="s">
        <v>139</v>
      </c>
      <c r="J138" s="129" t="s">
        <v>107</v>
      </c>
      <c r="K138" s="130" t="s">
        <v>140</v>
      </c>
      <c r="L138" s="131"/>
      <c r="M138" s="63" t="s">
        <v>1</v>
      </c>
      <c r="N138" s="64" t="s">
        <v>37</v>
      </c>
      <c r="O138" s="64" t="s">
        <v>141</v>
      </c>
      <c r="P138" s="64" t="s">
        <v>142</v>
      </c>
      <c r="Q138" s="64" t="s">
        <v>143</v>
      </c>
      <c r="R138" s="64" t="s">
        <v>144</v>
      </c>
      <c r="S138" s="64" t="s">
        <v>145</v>
      </c>
      <c r="T138" s="65" t="s">
        <v>146</v>
      </c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65" s="2" customFormat="1" ht="22.75" customHeight="1">
      <c r="A139" s="33"/>
      <c r="B139" s="34"/>
      <c r="C139" s="70" t="s">
        <v>147</v>
      </c>
      <c r="D139" s="33"/>
      <c r="E139" s="33"/>
      <c r="F139" s="33"/>
      <c r="G139" s="33"/>
      <c r="H139" s="33"/>
      <c r="I139" s="33"/>
      <c r="J139" s="132">
        <f>BK139</f>
        <v>0</v>
      </c>
      <c r="K139" s="33"/>
      <c r="L139" s="34"/>
      <c r="M139" s="66"/>
      <c r="N139" s="57"/>
      <c r="O139" s="67"/>
      <c r="P139" s="133">
        <f>P140+P526</f>
        <v>0</v>
      </c>
      <c r="Q139" s="67"/>
      <c r="R139" s="133">
        <f>R140+R526</f>
        <v>316.03759442</v>
      </c>
      <c r="S139" s="67"/>
      <c r="T139" s="134">
        <f>T140+T526</f>
        <v>123.32428275000001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72</v>
      </c>
      <c r="AU139" s="18" t="s">
        <v>109</v>
      </c>
      <c r="BK139" s="135">
        <f>BK140+BK526</f>
        <v>0</v>
      </c>
    </row>
    <row r="140" spans="1:65" s="12" customFormat="1" ht="26" customHeight="1">
      <c r="B140" s="136"/>
      <c r="D140" s="137" t="s">
        <v>72</v>
      </c>
      <c r="E140" s="138" t="s">
        <v>148</v>
      </c>
      <c r="F140" s="138" t="s">
        <v>149</v>
      </c>
      <c r="I140" s="139"/>
      <c r="J140" s="140">
        <f>BK140</f>
        <v>0</v>
      </c>
      <c r="L140" s="136"/>
      <c r="M140" s="141"/>
      <c r="N140" s="142"/>
      <c r="O140" s="142"/>
      <c r="P140" s="143">
        <f>P141+P215+P252+P266+P270+P280+P297+P362+P393+P445+P524</f>
        <v>0</v>
      </c>
      <c r="Q140" s="142"/>
      <c r="R140" s="143">
        <f>R141+R215+R252+R266+R270+R280+R297+R362+R393+R445+R524</f>
        <v>303.18336008</v>
      </c>
      <c r="S140" s="142"/>
      <c r="T140" s="144">
        <f>T141+T215+T252+T266+T270+T280+T297+T362+T393+T445+T524</f>
        <v>122.79058500000001</v>
      </c>
      <c r="AR140" s="137" t="s">
        <v>80</v>
      </c>
      <c r="AT140" s="145" t="s">
        <v>72</v>
      </c>
      <c r="AU140" s="145" t="s">
        <v>73</v>
      </c>
      <c r="AY140" s="137" t="s">
        <v>150</v>
      </c>
      <c r="BK140" s="146">
        <f>BK141+BK215+BK252+BK266+BK270+BK280+BK297+BK362+BK393+BK445+BK524</f>
        <v>0</v>
      </c>
    </row>
    <row r="141" spans="1:65" s="12" customFormat="1" ht="22.75" customHeight="1">
      <c r="B141" s="136"/>
      <c r="D141" s="137" t="s">
        <v>72</v>
      </c>
      <c r="E141" s="147" t="s">
        <v>80</v>
      </c>
      <c r="F141" s="147" t="s">
        <v>151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SUM(P142:P214)</f>
        <v>0</v>
      </c>
      <c r="Q141" s="142"/>
      <c r="R141" s="143">
        <f>SUM(R142:R214)</f>
        <v>254.45960000000002</v>
      </c>
      <c r="S141" s="142"/>
      <c r="T141" s="144">
        <f>SUM(T142:T214)</f>
        <v>0</v>
      </c>
      <c r="AR141" s="137" t="s">
        <v>80</v>
      </c>
      <c r="AT141" s="145" t="s">
        <v>72</v>
      </c>
      <c r="AU141" s="145" t="s">
        <v>80</v>
      </c>
      <c r="AY141" s="137" t="s">
        <v>150</v>
      </c>
      <c r="BK141" s="146">
        <f>SUM(BK142:BK214)</f>
        <v>0</v>
      </c>
    </row>
    <row r="142" spans="1:65" s="2" customFormat="1" ht="24.15" customHeight="1">
      <c r="A142" s="33"/>
      <c r="B142" s="149"/>
      <c r="C142" s="150" t="s">
        <v>80</v>
      </c>
      <c r="D142" s="150" t="s">
        <v>153</v>
      </c>
      <c r="E142" s="151" t="s">
        <v>177</v>
      </c>
      <c r="F142" s="152" t="s">
        <v>178</v>
      </c>
      <c r="G142" s="153" t="s">
        <v>179</v>
      </c>
      <c r="H142" s="154">
        <v>120</v>
      </c>
      <c r="I142" s="155"/>
      <c r="J142" s="156">
        <f>ROUND(I142*H142,2)</f>
        <v>0</v>
      </c>
      <c r="K142" s="152" t="s">
        <v>157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3.0000000000000001E-5</v>
      </c>
      <c r="R142" s="159">
        <f>Q142*H142</f>
        <v>3.5999999999999999E-3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158</v>
      </c>
      <c r="AT142" s="161" t="s">
        <v>153</v>
      </c>
      <c r="AU142" s="161" t="s">
        <v>82</v>
      </c>
      <c r="AY142" s="18" t="s">
        <v>150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80</v>
      </c>
      <c r="BK142" s="162">
        <f>ROUND(I142*H142,2)</f>
        <v>0</v>
      </c>
      <c r="BL142" s="18" t="s">
        <v>158</v>
      </c>
      <c r="BM142" s="161" t="s">
        <v>1301</v>
      </c>
    </row>
    <row r="143" spans="1:65" s="13" customFormat="1">
      <c r="B143" s="163"/>
      <c r="D143" s="164" t="s">
        <v>160</v>
      </c>
      <c r="E143" s="165" t="s">
        <v>1</v>
      </c>
      <c r="F143" s="166" t="s">
        <v>1302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160</v>
      </c>
      <c r="AU143" s="165" t="s">
        <v>82</v>
      </c>
      <c r="AV143" s="13" t="s">
        <v>80</v>
      </c>
      <c r="AW143" s="13" t="s">
        <v>30</v>
      </c>
      <c r="AX143" s="13" t="s">
        <v>73</v>
      </c>
      <c r="AY143" s="165" t="s">
        <v>150</v>
      </c>
    </row>
    <row r="144" spans="1:65" s="14" customFormat="1">
      <c r="B144" s="171"/>
      <c r="D144" s="164" t="s">
        <v>160</v>
      </c>
      <c r="E144" s="172" t="s">
        <v>1</v>
      </c>
      <c r="F144" s="173" t="s">
        <v>182</v>
      </c>
      <c r="H144" s="174">
        <v>120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160</v>
      </c>
      <c r="AU144" s="172" t="s">
        <v>82</v>
      </c>
      <c r="AV144" s="14" t="s">
        <v>82</v>
      </c>
      <c r="AW144" s="14" t="s">
        <v>30</v>
      </c>
      <c r="AX144" s="14" t="s">
        <v>80</v>
      </c>
      <c r="AY144" s="172" t="s">
        <v>150</v>
      </c>
    </row>
    <row r="145" spans="1:65" s="2" customFormat="1" ht="24.15" customHeight="1">
      <c r="A145" s="33"/>
      <c r="B145" s="149"/>
      <c r="C145" s="150" t="s">
        <v>82</v>
      </c>
      <c r="D145" s="150" t="s">
        <v>153</v>
      </c>
      <c r="E145" s="151" t="s">
        <v>183</v>
      </c>
      <c r="F145" s="152" t="s">
        <v>184</v>
      </c>
      <c r="G145" s="153" t="s">
        <v>185</v>
      </c>
      <c r="H145" s="154">
        <v>5</v>
      </c>
      <c r="I145" s="155"/>
      <c r="J145" s="156">
        <f>ROUND(I145*H145,2)</f>
        <v>0</v>
      </c>
      <c r="K145" s="152" t="s">
        <v>157</v>
      </c>
      <c r="L145" s="34"/>
      <c r="M145" s="157" t="s">
        <v>1</v>
      </c>
      <c r="N145" s="158" t="s">
        <v>38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158</v>
      </c>
      <c r="AT145" s="161" t="s">
        <v>153</v>
      </c>
      <c r="AU145" s="161" t="s">
        <v>82</v>
      </c>
      <c r="AY145" s="18" t="s">
        <v>150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80</v>
      </c>
      <c r="BK145" s="162">
        <f>ROUND(I145*H145,2)</f>
        <v>0</v>
      </c>
      <c r="BL145" s="18" t="s">
        <v>158</v>
      </c>
      <c r="BM145" s="161" t="s">
        <v>1303</v>
      </c>
    </row>
    <row r="146" spans="1:65" s="13" customFormat="1">
      <c r="B146" s="163"/>
      <c r="D146" s="164" t="s">
        <v>160</v>
      </c>
      <c r="E146" s="165" t="s">
        <v>1</v>
      </c>
      <c r="F146" s="166" t="s">
        <v>1304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160</v>
      </c>
      <c r="AU146" s="165" t="s">
        <v>82</v>
      </c>
      <c r="AV146" s="13" t="s">
        <v>80</v>
      </c>
      <c r="AW146" s="13" t="s">
        <v>30</v>
      </c>
      <c r="AX146" s="13" t="s">
        <v>73</v>
      </c>
      <c r="AY146" s="165" t="s">
        <v>150</v>
      </c>
    </row>
    <row r="147" spans="1:65" s="14" customFormat="1">
      <c r="B147" s="171"/>
      <c r="D147" s="164" t="s">
        <v>160</v>
      </c>
      <c r="E147" s="172" t="s">
        <v>1</v>
      </c>
      <c r="F147" s="173" t="s">
        <v>188</v>
      </c>
      <c r="H147" s="174">
        <v>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160</v>
      </c>
      <c r="AU147" s="172" t="s">
        <v>82</v>
      </c>
      <c r="AV147" s="14" t="s">
        <v>82</v>
      </c>
      <c r="AW147" s="14" t="s">
        <v>30</v>
      </c>
      <c r="AX147" s="14" t="s">
        <v>80</v>
      </c>
      <c r="AY147" s="172" t="s">
        <v>150</v>
      </c>
    </row>
    <row r="148" spans="1:65" s="2" customFormat="1" ht="24.15" customHeight="1">
      <c r="A148" s="33"/>
      <c r="B148" s="149"/>
      <c r="C148" s="150" t="s">
        <v>954</v>
      </c>
      <c r="D148" s="150" t="s">
        <v>153</v>
      </c>
      <c r="E148" s="151" t="s">
        <v>190</v>
      </c>
      <c r="F148" s="152" t="s">
        <v>191</v>
      </c>
      <c r="G148" s="153" t="s">
        <v>192</v>
      </c>
      <c r="H148" s="154">
        <v>93.311000000000007</v>
      </c>
      <c r="I148" s="155"/>
      <c r="J148" s="156">
        <f>ROUND(I148*H148,2)</f>
        <v>0</v>
      </c>
      <c r="K148" s="152" t="s">
        <v>157</v>
      </c>
      <c r="L148" s="34"/>
      <c r="M148" s="157" t="s">
        <v>1</v>
      </c>
      <c r="N148" s="158" t="s">
        <v>38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158</v>
      </c>
      <c r="AT148" s="161" t="s">
        <v>153</v>
      </c>
      <c r="AU148" s="161" t="s">
        <v>82</v>
      </c>
      <c r="AY148" s="18" t="s">
        <v>150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80</v>
      </c>
      <c r="BK148" s="162">
        <f>ROUND(I148*H148,2)</f>
        <v>0</v>
      </c>
      <c r="BL148" s="18" t="s">
        <v>158</v>
      </c>
      <c r="BM148" s="161" t="s">
        <v>1305</v>
      </c>
    </row>
    <row r="149" spans="1:65" s="13" customFormat="1">
      <c r="B149" s="163"/>
      <c r="D149" s="164" t="s">
        <v>160</v>
      </c>
      <c r="E149" s="165" t="s">
        <v>1</v>
      </c>
      <c r="F149" s="166" t="s">
        <v>194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160</v>
      </c>
      <c r="AU149" s="165" t="s">
        <v>82</v>
      </c>
      <c r="AV149" s="13" t="s">
        <v>80</v>
      </c>
      <c r="AW149" s="13" t="s">
        <v>30</v>
      </c>
      <c r="AX149" s="13" t="s">
        <v>73</v>
      </c>
      <c r="AY149" s="165" t="s">
        <v>150</v>
      </c>
    </row>
    <row r="150" spans="1:65" s="14" customFormat="1">
      <c r="B150" s="171"/>
      <c r="D150" s="164" t="s">
        <v>160</v>
      </c>
      <c r="E150" s="172" t="s">
        <v>1</v>
      </c>
      <c r="F150" s="173" t="s">
        <v>1306</v>
      </c>
      <c r="H150" s="174">
        <v>93.311000000000007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160</v>
      </c>
      <c r="AU150" s="172" t="s">
        <v>82</v>
      </c>
      <c r="AV150" s="14" t="s">
        <v>82</v>
      </c>
      <c r="AW150" s="14" t="s">
        <v>30</v>
      </c>
      <c r="AX150" s="14" t="s">
        <v>80</v>
      </c>
      <c r="AY150" s="172" t="s">
        <v>150</v>
      </c>
    </row>
    <row r="151" spans="1:65" s="2" customFormat="1" ht="37.75" customHeight="1">
      <c r="A151" s="33"/>
      <c r="B151" s="149"/>
      <c r="C151" s="150" t="s">
        <v>196</v>
      </c>
      <c r="D151" s="150" t="s">
        <v>153</v>
      </c>
      <c r="E151" s="151" t="s">
        <v>197</v>
      </c>
      <c r="F151" s="152" t="s">
        <v>198</v>
      </c>
      <c r="G151" s="153" t="s">
        <v>192</v>
      </c>
      <c r="H151" s="154">
        <v>311.03500000000003</v>
      </c>
      <c r="I151" s="155"/>
      <c r="J151" s="156">
        <f>ROUND(I151*H151,2)</f>
        <v>0</v>
      </c>
      <c r="K151" s="152" t="s">
        <v>157</v>
      </c>
      <c r="L151" s="34"/>
      <c r="M151" s="157" t="s">
        <v>1</v>
      </c>
      <c r="N151" s="158" t="s">
        <v>38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158</v>
      </c>
      <c r="AT151" s="161" t="s">
        <v>153</v>
      </c>
      <c r="AU151" s="161" t="s">
        <v>82</v>
      </c>
      <c r="AY151" s="18" t="s">
        <v>150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80</v>
      </c>
      <c r="BK151" s="162">
        <f>ROUND(I151*H151,2)</f>
        <v>0</v>
      </c>
      <c r="BL151" s="18" t="s">
        <v>158</v>
      </c>
      <c r="BM151" s="161" t="s">
        <v>1307</v>
      </c>
    </row>
    <row r="152" spans="1:65" s="13" customFormat="1">
      <c r="B152" s="163"/>
      <c r="D152" s="164" t="s">
        <v>160</v>
      </c>
      <c r="E152" s="165" t="s">
        <v>1</v>
      </c>
      <c r="F152" s="166" t="s">
        <v>1308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160</v>
      </c>
      <c r="AU152" s="165" t="s">
        <v>82</v>
      </c>
      <c r="AV152" s="13" t="s">
        <v>80</v>
      </c>
      <c r="AW152" s="13" t="s">
        <v>30</v>
      </c>
      <c r="AX152" s="13" t="s">
        <v>73</v>
      </c>
      <c r="AY152" s="165" t="s">
        <v>150</v>
      </c>
    </row>
    <row r="153" spans="1:65" s="14" customFormat="1" ht="20">
      <c r="B153" s="171"/>
      <c r="D153" s="164" t="s">
        <v>160</v>
      </c>
      <c r="E153" s="172" t="s">
        <v>1</v>
      </c>
      <c r="F153" s="173" t="s">
        <v>1309</v>
      </c>
      <c r="H153" s="174">
        <v>149.72399999999999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160</v>
      </c>
      <c r="AU153" s="172" t="s">
        <v>82</v>
      </c>
      <c r="AV153" s="14" t="s">
        <v>82</v>
      </c>
      <c r="AW153" s="14" t="s">
        <v>30</v>
      </c>
      <c r="AX153" s="14" t="s">
        <v>73</v>
      </c>
      <c r="AY153" s="172" t="s">
        <v>150</v>
      </c>
    </row>
    <row r="154" spans="1:65" s="14" customFormat="1">
      <c r="B154" s="171"/>
      <c r="D154" s="164" t="s">
        <v>160</v>
      </c>
      <c r="E154" s="172" t="s">
        <v>1</v>
      </c>
      <c r="F154" s="173" t="s">
        <v>1310</v>
      </c>
      <c r="H154" s="174">
        <v>128.33099999999999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160</v>
      </c>
      <c r="AU154" s="172" t="s">
        <v>82</v>
      </c>
      <c r="AV154" s="14" t="s">
        <v>82</v>
      </c>
      <c r="AW154" s="14" t="s">
        <v>30</v>
      </c>
      <c r="AX154" s="14" t="s">
        <v>73</v>
      </c>
      <c r="AY154" s="172" t="s">
        <v>150</v>
      </c>
    </row>
    <row r="155" spans="1:65" s="14" customFormat="1" ht="20">
      <c r="B155" s="171"/>
      <c r="D155" s="164" t="s">
        <v>160</v>
      </c>
      <c r="E155" s="172" t="s">
        <v>1</v>
      </c>
      <c r="F155" s="173" t="s">
        <v>1311</v>
      </c>
      <c r="H155" s="174">
        <v>18.686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160</v>
      </c>
      <c r="AU155" s="172" t="s">
        <v>82</v>
      </c>
      <c r="AV155" s="14" t="s">
        <v>82</v>
      </c>
      <c r="AW155" s="14" t="s">
        <v>30</v>
      </c>
      <c r="AX155" s="14" t="s">
        <v>73</v>
      </c>
      <c r="AY155" s="172" t="s">
        <v>150</v>
      </c>
    </row>
    <row r="156" spans="1:65" s="15" customFormat="1">
      <c r="B156" s="179"/>
      <c r="D156" s="164" t="s">
        <v>160</v>
      </c>
      <c r="E156" s="180" t="s">
        <v>1</v>
      </c>
      <c r="F156" s="181" t="s">
        <v>204</v>
      </c>
      <c r="H156" s="182">
        <v>296.74099999999999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160</v>
      </c>
      <c r="AU156" s="180" t="s">
        <v>82</v>
      </c>
      <c r="AV156" s="15" t="s">
        <v>196</v>
      </c>
      <c r="AW156" s="15" t="s">
        <v>30</v>
      </c>
      <c r="AX156" s="15" t="s">
        <v>73</v>
      </c>
      <c r="AY156" s="180" t="s">
        <v>150</v>
      </c>
    </row>
    <row r="157" spans="1:65" s="13" customFormat="1" ht="20">
      <c r="B157" s="163"/>
      <c r="D157" s="164" t="s">
        <v>160</v>
      </c>
      <c r="E157" s="165" t="s">
        <v>1</v>
      </c>
      <c r="F157" s="166" t="s">
        <v>1571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160</v>
      </c>
      <c r="AU157" s="165" t="s">
        <v>82</v>
      </c>
      <c r="AV157" s="13" t="s">
        <v>80</v>
      </c>
      <c r="AW157" s="13" t="s">
        <v>30</v>
      </c>
      <c r="AX157" s="13" t="s">
        <v>73</v>
      </c>
      <c r="AY157" s="165" t="s">
        <v>150</v>
      </c>
    </row>
    <row r="158" spans="1:65" s="14" customFormat="1">
      <c r="B158" s="171"/>
      <c r="D158" s="164" t="s">
        <v>160</v>
      </c>
      <c r="E158" s="172" t="s">
        <v>1</v>
      </c>
      <c r="F158" s="173" t="s">
        <v>1572</v>
      </c>
      <c r="H158" s="174">
        <v>134.29400000000001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160</v>
      </c>
      <c r="AU158" s="172" t="s">
        <v>82</v>
      </c>
      <c r="AV158" s="14" t="s">
        <v>82</v>
      </c>
      <c r="AW158" s="14" t="s">
        <v>30</v>
      </c>
      <c r="AX158" s="14" t="s">
        <v>73</v>
      </c>
      <c r="AY158" s="172" t="s">
        <v>150</v>
      </c>
    </row>
    <row r="159" spans="1:65" s="16" customFormat="1">
      <c r="B159" s="187"/>
      <c r="D159" s="164" t="s">
        <v>160</v>
      </c>
      <c r="E159" s="188" t="s">
        <v>1</v>
      </c>
      <c r="F159" s="189" t="s">
        <v>211</v>
      </c>
      <c r="H159" s="190">
        <v>311.03500000000003</v>
      </c>
      <c r="I159" s="191"/>
      <c r="L159" s="187"/>
      <c r="M159" s="192"/>
      <c r="N159" s="193"/>
      <c r="O159" s="193"/>
      <c r="P159" s="193"/>
      <c r="Q159" s="193"/>
      <c r="R159" s="193"/>
      <c r="S159" s="193"/>
      <c r="T159" s="194"/>
      <c r="AT159" s="188" t="s">
        <v>160</v>
      </c>
      <c r="AU159" s="188" t="s">
        <v>82</v>
      </c>
      <c r="AV159" s="16" t="s">
        <v>158</v>
      </c>
      <c r="AW159" s="16" t="s">
        <v>30</v>
      </c>
      <c r="AX159" s="16" t="s">
        <v>80</v>
      </c>
      <c r="AY159" s="188" t="s">
        <v>150</v>
      </c>
    </row>
    <row r="160" spans="1:65" s="2" customFormat="1" ht="33" customHeight="1">
      <c r="A160" s="33"/>
      <c r="B160" s="149"/>
      <c r="C160" s="150" t="s">
        <v>934</v>
      </c>
      <c r="D160" s="150" t="s">
        <v>153</v>
      </c>
      <c r="E160" s="151" t="s">
        <v>213</v>
      </c>
      <c r="F160" s="152" t="s">
        <v>214</v>
      </c>
      <c r="G160" s="153" t="s">
        <v>192</v>
      </c>
      <c r="H160" s="154">
        <v>311.03500000000003</v>
      </c>
      <c r="I160" s="155"/>
      <c r="J160" s="156">
        <f>ROUND(I160*H160,2)</f>
        <v>0</v>
      </c>
      <c r="K160" s="152" t="s">
        <v>157</v>
      </c>
      <c r="L160" s="34"/>
      <c r="M160" s="157" t="s">
        <v>1</v>
      </c>
      <c r="N160" s="158" t="s">
        <v>38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82</v>
      </c>
      <c r="AY160" s="18" t="s">
        <v>150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80</v>
      </c>
      <c r="BK160" s="162">
        <f>ROUND(I160*H160,2)</f>
        <v>0</v>
      </c>
      <c r="BL160" s="18" t="s">
        <v>158</v>
      </c>
      <c r="BM160" s="161" t="s">
        <v>1312</v>
      </c>
    </row>
    <row r="161" spans="1:65" s="2" customFormat="1" ht="37.75" customHeight="1">
      <c r="A161" s="33"/>
      <c r="B161" s="149"/>
      <c r="C161" s="150" t="s">
        <v>158</v>
      </c>
      <c r="D161" s="150" t="s">
        <v>153</v>
      </c>
      <c r="E161" s="151" t="s">
        <v>216</v>
      </c>
      <c r="F161" s="152" t="s">
        <v>217</v>
      </c>
      <c r="G161" s="153" t="s">
        <v>192</v>
      </c>
      <c r="H161" s="154">
        <v>431.03500000000003</v>
      </c>
      <c r="I161" s="155"/>
      <c r="J161" s="156">
        <f>ROUND(I161*H161,2)</f>
        <v>0</v>
      </c>
      <c r="K161" s="152" t="s">
        <v>157</v>
      </c>
      <c r="L161" s="34"/>
      <c r="M161" s="157" t="s">
        <v>1</v>
      </c>
      <c r="N161" s="158" t="s">
        <v>38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158</v>
      </c>
      <c r="AT161" s="161" t="s">
        <v>153</v>
      </c>
      <c r="AU161" s="161" t="s">
        <v>82</v>
      </c>
      <c r="AY161" s="18" t="s">
        <v>150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80</v>
      </c>
      <c r="BK161" s="162">
        <f>ROUND(I161*H161,2)</f>
        <v>0</v>
      </c>
      <c r="BL161" s="18" t="s">
        <v>158</v>
      </c>
      <c r="BM161" s="161" t="s">
        <v>1313</v>
      </c>
    </row>
    <row r="162" spans="1:65" s="13" customFormat="1">
      <c r="B162" s="163"/>
      <c r="D162" s="164" t="s">
        <v>160</v>
      </c>
      <c r="E162" s="165" t="s">
        <v>1</v>
      </c>
      <c r="F162" s="166" t="s">
        <v>1314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160</v>
      </c>
      <c r="AU162" s="165" t="s">
        <v>82</v>
      </c>
      <c r="AV162" s="13" t="s">
        <v>80</v>
      </c>
      <c r="AW162" s="13" t="s">
        <v>30</v>
      </c>
      <c r="AX162" s="13" t="s">
        <v>73</v>
      </c>
      <c r="AY162" s="165" t="s">
        <v>150</v>
      </c>
    </row>
    <row r="163" spans="1:65" s="14" customFormat="1">
      <c r="B163" s="171"/>
      <c r="D163" s="164" t="s">
        <v>160</v>
      </c>
      <c r="E163" s="172" t="s">
        <v>1</v>
      </c>
      <c r="F163" s="173" t="s">
        <v>1315</v>
      </c>
      <c r="H163" s="174">
        <v>311.03500000000003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160</v>
      </c>
      <c r="AU163" s="172" t="s">
        <v>82</v>
      </c>
      <c r="AV163" s="14" t="s">
        <v>82</v>
      </c>
      <c r="AW163" s="14" t="s">
        <v>30</v>
      </c>
      <c r="AX163" s="14" t="s">
        <v>73</v>
      </c>
      <c r="AY163" s="172" t="s">
        <v>150</v>
      </c>
    </row>
    <row r="164" spans="1:65" s="13" customFormat="1">
      <c r="B164" s="163"/>
      <c r="D164" s="164" t="s">
        <v>160</v>
      </c>
      <c r="E164" s="165" t="s">
        <v>1</v>
      </c>
      <c r="F164" s="166" t="s">
        <v>1316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160</v>
      </c>
      <c r="AU164" s="165" t="s">
        <v>82</v>
      </c>
      <c r="AV164" s="13" t="s">
        <v>80</v>
      </c>
      <c r="AW164" s="13" t="s">
        <v>30</v>
      </c>
      <c r="AX164" s="13" t="s">
        <v>73</v>
      </c>
      <c r="AY164" s="165" t="s">
        <v>150</v>
      </c>
    </row>
    <row r="165" spans="1:65" s="14" customFormat="1">
      <c r="B165" s="171"/>
      <c r="D165" s="164" t="s">
        <v>160</v>
      </c>
      <c r="E165" s="172" t="s">
        <v>1</v>
      </c>
      <c r="F165" s="173" t="s">
        <v>1317</v>
      </c>
      <c r="H165" s="174">
        <v>0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160</v>
      </c>
      <c r="AU165" s="172" t="s">
        <v>82</v>
      </c>
      <c r="AV165" s="14" t="s">
        <v>82</v>
      </c>
      <c r="AW165" s="14" t="s">
        <v>30</v>
      </c>
      <c r="AX165" s="14" t="s">
        <v>73</v>
      </c>
      <c r="AY165" s="172" t="s">
        <v>150</v>
      </c>
    </row>
    <row r="166" spans="1:65" s="16" customFormat="1">
      <c r="B166" s="187"/>
      <c r="D166" s="164" t="s">
        <v>160</v>
      </c>
      <c r="E166" s="188" t="s">
        <v>1</v>
      </c>
      <c r="F166" s="189" t="s">
        <v>211</v>
      </c>
      <c r="H166" s="190">
        <v>431.03500000000003</v>
      </c>
      <c r="I166" s="191"/>
      <c r="L166" s="187"/>
      <c r="M166" s="192"/>
      <c r="N166" s="193"/>
      <c r="O166" s="193"/>
      <c r="P166" s="193"/>
      <c r="Q166" s="193"/>
      <c r="R166" s="193"/>
      <c r="S166" s="193"/>
      <c r="T166" s="194"/>
      <c r="AT166" s="188" t="s">
        <v>160</v>
      </c>
      <c r="AU166" s="188" t="s">
        <v>82</v>
      </c>
      <c r="AV166" s="16" t="s">
        <v>158</v>
      </c>
      <c r="AW166" s="16" t="s">
        <v>30</v>
      </c>
      <c r="AX166" s="16" t="s">
        <v>80</v>
      </c>
      <c r="AY166" s="188" t="s">
        <v>150</v>
      </c>
    </row>
    <row r="167" spans="1:65" s="2" customFormat="1" ht="37.75" customHeight="1">
      <c r="A167" s="33"/>
      <c r="B167" s="149"/>
      <c r="C167" s="150" t="s">
        <v>188</v>
      </c>
      <c r="D167" s="150" t="s">
        <v>153</v>
      </c>
      <c r="E167" s="151" t="s">
        <v>223</v>
      </c>
      <c r="F167" s="152" t="s">
        <v>224</v>
      </c>
      <c r="G167" s="153" t="s">
        <v>192</v>
      </c>
      <c r="H167" s="154">
        <v>1244.1400000000001</v>
      </c>
      <c r="I167" s="155"/>
      <c r="J167" s="156">
        <f>ROUND(I167*H167,2)</f>
        <v>0</v>
      </c>
      <c r="K167" s="152" t="s">
        <v>157</v>
      </c>
      <c r="L167" s="34"/>
      <c r="M167" s="157" t="s">
        <v>1</v>
      </c>
      <c r="N167" s="158" t="s">
        <v>38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158</v>
      </c>
      <c r="AT167" s="161" t="s">
        <v>153</v>
      </c>
      <c r="AU167" s="161" t="s">
        <v>82</v>
      </c>
      <c r="AY167" s="18" t="s">
        <v>150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80</v>
      </c>
      <c r="BK167" s="162">
        <f>ROUND(I167*H167,2)</f>
        <v>0</v>
      </c>
      <c r="BL167" s="18" t="s">
        <v>158</v>
      </c>
      <c r="BM167" s="161" t="s">
        <v>1318</v>
      </c>
    </row>
    <row r="168" spans="1:65" s="13" customFormat="1">
      <c r="B168" s="163"/>
      <c r="D168" s="164" t="s">
        <v>160</v>
      </c>
      <c r="E168" s="165" t="s">
        <v>1</v>
      </c>
      <c r="F168" s="166" t="s">
        <v>1319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160</v>
      </c>
      <c r="AU168" s="165" t="s">
        <v>82</v>
      </c>
      <c r="AV168" s="13" t="s">
        <v>80</v>
      </c>
      <c r="AW168" s="13" t="s">
        <v>30</v>
      </c>
      <c r="AX168" s="13" t="s">
        <v>73</v>
      </c>
      <c r="AY168" s="165" t="s">
        <v>150</v>
      </c>
    </row>
    <row r="169" spans="1:65" s="14" customFormat="1">
      <c r="B169" s="171"/>
      <c r="D169" s="164" t="s">
        <v>160</v>
      </c>
      <c r="E169" s="172" t="s">
        <v>1</v>
      </c>
      <c r="F169" s="173" t="s">
        <v>1320</v>
      </c>
      <c r="H169" s="174">
        <v>1244.1400000000001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160</v>
      </c>
      <c r="AU169" s="172" t="s">
        <v>82</v>
      </c>
      <c r="AV169" s="14" t="s">
        <v>82</v>
      </c>
      <c r="AW169" s="14" t="s">
        <v>30</v>
      </c>
      <c r="AX169" s="14" t="s">
        <v>80</v>
      </c>
      <c r="AY169" s="172" t="s">
        <v>150</v>
      </c>
    </row>
    <row r="170" spans="1:65" s="2" customFormat="1" ht="37.75" customHeight="1">
      <c r="A170" s="33"/>
      <c r="B170" s="149"/>
      <c r="C170" s="150" t="s">
        <v>228</v>
      </c>
      <c r="D170" s="150" t="s">
        <v>153</v>
      </c>
      <c r="E170" s="151" t="s">
        <v>229</v>
      </c>
      <c r="F170" s="152" t="s">
        <v>230</v>
      </c>
      <c r="G170" s="153" t="s">
        <v>192</v>
      </c>
      <c r="H170" s="154">
        <v>425.58</v>
      </c>
      <c r="I170" s="155"/>
      <c r="J170" s="156">
        <f>ROUND(I170*H170,2)</f>
        <v>0</v>
      </c>
      <c r="K170" s="152" t="s">
        <v>157</v>
      </c>
      <c r="L170" s="34"/>
      <c r="M170" s="157" t="s">
        <v>1</v>
      </c>
      <c r="N170" s="158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158</v>
      </c>
      <c r="AT170" s="161" t="s">
        <v>153</v>
      </c>
      <c r="AU170" s="161" t="s">
        <v>82</v>
      </c>
      <c r="AY170" s="18" t="s">
        <v>150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80</v>
      </c>
      <c r="BK170" s="162">
        <f>ROUND(I170*H170,2)</f>
        <v>0</v>
      </c>
      <c r="BL170" s="18" t="s">
        <v>158</v>
      </c>
      <c r="BM170" s="161" t="s">
        <v>1321</v>
      </c>
    </row>
    <row r="171" spans="1:65" s="13" customFormat="1">
      <c r="B171" s="163"/>
      <c r="D171" s="164" t="s">
        <v>160</v>
      </c>
      <c r="E171" s="165" t="s">
        <v>1</v>
      </c>
      <c r="F171" s="166" t="s">
        <v>232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160</v>
      </c>
      <c r="AU171" s="165" t="s">
        <v>82</v>
      </c>
      <c r="AV171" s="13" t="s">
        <v>80</v>
      </c>
      <c r="AW171" s="13" t="s">
        <v>30</v>
      </c>
      <c r="AX171" s="13" t="s">
        <v>73</v>
      </c>
      <c r="AY171" s="165" t="s">
        <v>150</v>
      </c>
    </row>
    <row r="172" spans="1:65" s="14" customFormat="1">
      <c r="B172" s="171"/>
      <c r="D172" s="164" t="s">
        <v>160</v>
      </c>
      <c r="E172" s="172" t="s">
        <v>1</v>
      </c>
      <c r="F172" s="173" t="s">
        <v>1322</v>
      </c>
      <c r="H172" s="174">
        <v>196.49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160</v>
      </c>
      <c r="AU172" s="172" t="s">
        <v>82</v>
      </c>
      <c r="AV172" s="14" t="s">
        <v>82</v>
      </c>
      <c r="AW172" s="14" t="s">
        <v>30</v>
      </c>
      <c r="AX172" s="14" t="s">
        <v>73</v>
      </c>
      <c r="AY172" s="172" t="s">
        <v>150</v>
      </c>
    </row>
    <row r="173" spans="1:65" s="13" customFormat="1">
      <c r="B173" s="163"/>
      <c r="D173" s="164" t="s">
        <v>160</v>
      </c>
      <c r="E173" s="165" t="s">
        <v>1</v>
      </c>
      <c r="F173" s="166" t="s">
        <v>234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160</v>
      </c>
      <c r="AU173" s="165" t="s">
        <v>82</v>
      </c>
      <c r="AV173" s="13" t="s">
        <v>80</v>
      </c>
      <c r="AW173" s="13" t="s">
        <v>30</v>
      </c>
      <c r="AX173" s="13" t="s">
        <v>73</v>
      </c>
      <c r="AY173" s="165" t="s">
        <v>150</v>
      </c>
    </row>
    <row r="174" spans="1:65" s="14" customFormat="1">
      <c r="B174" s="171"/>
      <c r="D174" s="164" t="s">
        <v>160</v>
      </c>
      <c r="E174" s="172" t="s">
        <v>1</v>
      </c>
      <c r="F174" s="173" t="s">
        <v>1323</v>
      </c>
      <c r="H174" s="174">
        <v>114.545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160</v>
      </c>
      <c r="AU174" s="172" t="s">
        <v>82</v>
      </c>
      <c r="AV174" s="14" t="s">
        <v>82</v>
      </c>
      <c r="AW174" s="14" t="s">
        <v>30</v>
      </c>
      <c r="AX174" s="14" t="s">
        <v>73</v>
      </c>
      <c r="AY174" s="172" t="s">
        <v>150</v>
      </c>
    </row>
    <row r="175" spans="1:65" s="13" customFormat="1">
      <c r="B175" s="163"/>
      <c r="D175" s="164" t="s">
        <v>160</v>
      </c>
      <c r="E175" s="165" t="s">
        <v>1</v>
      </c>
      <c r="F175" s="166" t="s">
        <v>236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160</v>
      </c>
      <c r="AU175" s="165" t="s">
        <v>82</v>
      </c>
      <c r="AV175" s="13" t="s">
        <v>80</v>
      </c>
      <c r="AW175" s="13" t="s">
        <v>30</v>
      </c>
      <c r="AX175" s="13" t="s">
        <v>73</v>
      </c>
      <c r="AY175" s="165" t="s">
        <v>150</v>
      </c>
    </row>
    <row r="176" spans="1:65" s="14" customFormat="1">
      <c r="B176" s="171"/>
      <c r="D176" s="164" t="s">
        <v>160</v>
      </c>
      <c r="E176" s="172" t="s">
        <v>1</v>
      </c>
      <c r="F176" s="173" t="s">
        <v>1323</v>
      </c>
      <c r="H176" s="174">
        <v>114.545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160</v>
      </c>
      <c r="AU176" s="172" t="s">
        <v>82</v>
      </c>
      <c r="AV176" s="14" t="s">
        <v>82</v>
      </c>
      <c r="AW176" s="14" t="s">
        <v>30</v>
      </c>
      <c r="AX176" s="14" t="s">
        <v>73</v>
      </c>
      <c r="AY176" s="172" t="s">
        <v>150</v>
      </c>
    </row>
    <row r="177" spans="1:65" s="16" customFormat="1">
      <c r="B177" s="187"/>
      <c r="D177" s="164" t="s">
        <v>160</v>
      </c>
      <c r="E177" s="188" t="s">
        <v>1</v>
      </c>
      <c r="F177" s="189" t="s">
        <v>211</v>
      </c>
      <c r="H177" s="190">
        <v>425.58000000000004</v>
      </c>
      <c r="I177" s="191"/>
      <c r="L177" s="187"/>
      <c r="M177" s="192"/>
      <c r="N177" s="193"/>
      <c r="O177" s="193"/>
      <c r="P177" s="193"/>
      <c r="Q177" s="193"/>
      <c r="R177" s="193"/>
      <c r="S177" s="193"/>
      <c r="T177" s="194"/>
      <c r="AT177" s="188" t="s">
        <v>160</v>
      </c>
      <c r="AU177" s="188" t="s">
        <v>82</v>
      </c>
      <c r="AV177" s="16" t="s">
        <v>158</v>
      </c>
      <c r="AW177" s="16" t="s">
        <v>30</v>
      </c>
      <c r="AX177" s="16" t="s">
        <v>80</v>
      </c>
      <c r="AY177" s="188" t="s">
        <v>150</v>
      </c>
    </row>
    <row r="178" spans="1:65" s="2" customFormat="1" ht="24.15" customHeight="1">
      <c r="A178" s="33"/>
      <c r="B178" s="149"/>
      <c r="C178" s="150" t="s">
        <v>237</v>
      </c>
      <c r="D178" s="150" t="s">
        <v>153</v>
      </c>
      <c r="E178" s="151" t="s">
        <v>238</v>
      </c>
      <c r="F178" s="152" t="s">
        <v>239</v>
      </c>
      <c r="G178" s="153" t="s">
        <v>192</v>
      </c>
      <c r="H178" s="154">
        <v>114.545</v>
      </c>
      <c r="I178" s="155"/>
      <c r="J178" s="156">
        <f>ROUND(I178*H178,2)</f>
        <v>0</v>
      </c>
      <c r="K178" s="152" t="s">
        <v>157</v>
      </c>
      <c r="L178" s="34"/>
      <c r="M178" s="157" t="s">
        <v>1</v>
      </c>
      <c r="N178" s="158" t="s">
        <v>38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158</v>
      </c>
      <c r="AT178" s="161" t="s">
        <v>153</v>
      </c>
      <c r="AU178" s="161" t="s">
        <v>82</v>
      </c>
      <c r="AY178" s="18" t="s">
        <v>150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80</v>
      </c>
      <c r="BK178" s="162">
        <f>ROUND(I178*H178,2)</f>
        <v>0</v>
      </c>
      <c r="BL178" s="18" t="s">
        <v>158</v>
      </c>
      <c r="BM178" s="161" t="s">
        <v>1324</v>
      </c>
    </row>
    <row r="179" spans="1:65" s="13" customFormat="1">
      <c r="B179" s="163"/>
      <c r="D179" s="164" t="s">
        <v>160</v>
      </c>
      <c r="E179" s="165" t="s">
        <v>1</v>
      </c>
      <c r="F179" s="166" t="s">
        <v>241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160</v>
      </c>
      <c r="AU179" s="165" t="s">
        <v>82</v>
      </c>
      <c r="AV179" s="13" t="s">
        <v>80</v>
      </c>
      <c r="AW179" s="13" t="s">
        <v>30</v>
      </c>
      <c r="AX179" s="13" t="s">
        <v>73</v>
      </c>
      <c r="AY179" s="165" t="s">
        <v>150</v>
      </c>
    </row>
    <row r="180" spans="1:65" s="14" customFormat="1">
      <c r="B180" s="171"/>
      <c r="D180" s="164" t="s">
        <v>160</v>
      </c>
      <c r="E180" s="172" t="s">
        <v>1</v>
      </c>
      <c r="F180" s="173" t="s">
        <v>1323</v>
      </c>
      <c r="H180" s="174">
        <v>114.545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160</v>
      </c>
      <c r="AU180" s="172" t="s">
        <v>82</v>
      </c>
      <c r="AV180" s="14" t="s">
        <v>82</v>
      </c>
      <c r="AW180" s="14" t="s">
        <v>30</v>
      </c>
      <c r="AX180" s="14" t="s">
        <v>80</v>
      </c>
      <c r="AY180" s="172" t="s">
        <v>150</v>
      </c>
    </row>
    <row r="181" spans="1:65" s="2" customFormat="1" ht="33" customHeight="1">
      <c r="A181" s="33"/>
      <c r="B181" s="149"/>
      <c r="C181" s="150" t="s">
        <v>242</v>
      </c>
      <c r="D181" s="150" t="s">
        <v>153</v>
      </c>
      <c r="E181" s="151" t="s">
        <v>243</v>
      </c>
      <c r="F181" s="152" t="s">
        <v>244</v>
      </c>
      <c r="G181" s="153" t="s">
        <v>245</v>
      </c>
      <c r="H181" s="154">
        <v>353.68200000000002</v>
      </c>
      <c r="I181" s="155"/>
      <c r="J181" s="156">
        <f>ROUND(I181*H181,2)</f>
        <v>0</v>
      </c>
      <c r="K181" s="152" t="s">
        <v>157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158</v>
      </c>
      <c r="AT181" s="161" t="s">
        <v>153</v>
      </c>
      <c r="AU181" s="161" t="s">
        <v>82</v>
      </c>
      <c r="AY181" s="18" t="s">
        <v>150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80</v>
      </c>
      <c r="BK181" s="162">
        <f>ROUND(I181*H181,2)</f>
        <v>0</v>
      </c>
      <c r="BL181" s="18" t="s">
        <v>158</v>
      </c>
      <c r="BM181" s="161" t="s">
        <v>1325</v>
      </c>
    </row>
    <row r="182" spans="1:65" s="14" customFormat="1">
      <c r="B182" s="171"/>
      <c r="D182" s="164" t="s">
        <v>160</v>
      </c>
      <c r="E182" s="172" t="s">
        <v>1</v>
      </c>
      <c r="F182" s="173" t="s">
        <v>1326</v>
      </c>
      <c r="H182" s="174">
        <v>353.68200000000002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160</v>
      </c>
      <c r="AU182" s="172" t="s">
        <v>82</v>
      </c>
      <c r="AV182" s="14" t="s">
        <v>82</v>
      </c>
      <c r="AW182" s="14" t="s">
        <v>30</v>
      </c>
      <c r="AX182" s="14" t="s">
        <v>80</v>
      </c>
      <c r="AY182" s="172" t="s">
        <v>150</v>
      </c>
    </row>
    <row r="183" spans="1:65" s="2" customFormat="1" ht="16.5" customHeight="1">
      <c r="A183" s="33"/>
      <c r="B183" s="149"/>
      <c r="C183" s="150" t="s">
        <v>248</v>
      </c>
      <c r="D183" s="150" t="s">
        <v>153</v>
      </c>
      <c r="E183" s="151" t="s">
        <v>249</v>
      </c>
      <c r="F183" s="152" t="s">
        <v>250</v>
      </c>
      <c r="G183" s="153" t="s">
        <v>192</v>
      </c>
      <c r="H183" s="154">
        <v>114.545</v>
      </c>
      <c r="I183" s="155"/>
      <c r="J183" s="156">
        <f>ROUND(I183*H183,2)</f>
        <v>0</v>
      </c>
      <c r="K183" s="152" t="s">
        <v>157</v>
      </c>
      <c r="L183" s="34"/>
      <c r="M183" s="157" t="s">
        <v>1</v>
      </c>
      <c r="N183" s="158" t="s">
        <v>38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158</v>
      </c>
      <c r="AT183" s="161" t="s">
        <v>153</v>
      </c>
      <c r="AU183" s="161" t="s">
        <v>82</v>
      </c>
      <c r="AY183" s="18" t="s">
        <v>150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80</v>
      </c>
      <c r="BK183" s="162">
        <f>ROUND(I183*H183,2)</f>
        <v>0</v>
      </c>
      <c r="BL183" s="18" t="s">
        <v>158</v>
      </c>
      <c r="BM183" s="161" t="s">
        <v>1327</v>
      </c>
    </row>
    <row r="184" spans="1:65" s="13" customFormat="1">
      <c r="B184" s="163"/>
      <c r="D184" s="164" t="s">
        <v>160</v>
      </c>
      <c r="E184" s="165" t="s">
        <v>1</v>
      </c>
      <c r="F184" s="166" t="s">
        <v>252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160</v>
      </c>
      <c r="AU184" s="165" t="s">
        <v>82</v>
      </c>
      <c r="AV184" s="13" t="s">
        <v>80</v>
      </c>
      <c r="AW184" s="13" t="s">
        <v>30</v>
      </c>
      <c r="AX184" s="13" t="s">
        <v>73</v>
      </c>
      <c r="AY184" s="165" t="s">
        <v>150</v>
      </c>
    </row>
    <row r="185" spans="1:65" s="14" customFormat="1">
      <c r="B185" s="171"/>
      <c r="D185" s="164" t="s">
        <v>160</v>
      </c>
      <c r="E185" s="172" t="s">
        <v>1</v>
      </c>
      <c r="F185" s="173" t="s">
        <v>1323</v>
      </c>
      <c r="H185" s="174">
        <v>114.545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160</v>
      </c>
      <c r="AU185" s="172" t="s">
        <v>82</v>
      </c>
      <c r="AV185" s="14" t="s">
        <v>82</v>
      </c>
      <c r="AW185" s="14" t="s">
        <v>30</v>
      </c>
      <c r="AX185" s="14" t="s">
        <v>80</v>
      </c>
      <c r="AY185" s="172" t="s">
        <v>150</v>
      </c>
    </row>
    <row r="186" spans="1:65" s="2" customFormat="1" ht="24.15" customHeight="1">
      <c r="A186" s="33"/>
      <c r="B186" s="149"/>
      <c r="C186" s="150" t="s">
        <v>253</v>
      </c>
      <c r="D186" s="150" t="s">
        <v>153</v>
      </c>
      <c r="E186" s="151" t="s">
        <v>254</v>
      </c>
      <c r="F186" s="152" t="s">
        <v>255</v>
      </c>
      <c r="G186" s="153" t="s">
        <v>192</v>
      </c>
      <c r="H186" s="154">
        <v>383.23099999999999</v>
      </c>
      <c r="I186" s="155"/>
      <c r="J186" s="156">
        <f>ROUND(I186*H186,2)</f>
        <v>0</v>
      </c>
      <c r="K186" s="152" t="s">
        <v>157</v>
      </c>
      <c r="L186" s="34"/>
      <c r="M186" s="157" t="s">
        <v>1</v>
      </c>
      <c r="N186" s="158" t="s">
        <v>38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158</v>
      </c>
      <c r="AT186" s="161" t="s">
        <v>153</v>
      </c>
      <c r="AU186" s="161" t="s">
        <v>82</v>
      </c>
      <c r="AY186" s="18" t="s">
        <v>150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80</v>
      </c>
      <c r="BK186" s="162">
        <f>ROUND(I186*H186,2)</f>
        <v>0</v>
      </c>
      <c r="BL186" s="18" t="s">
        <v>158</v>
      </c>
      <c r="BM186" s="161" t="s">
        <v>1328</v>
      </c>
    </row>
    <row r="187" spans="1:65" s="13" customFormat="1">
      <c r="B187" s="163"/>
      <c r="D187" s="164" t="s">
        <v>160</v>
      </c>
      <c r="E187" s="165" t="s">
        <v>1</v>
      </c>
      <c r="F187" s="166" t="s">
        <v>1573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160</v>
      </c>
      <c r="AU187" s="165" t="s">
        <v>82</v>
      </c>
      <c r="AV187" s="13" t="s">
        <v>80</v>
      </c>
      <c r="AW187" s="13" t="s">
        <v>30</v>
      </c>
      <c r="AX187" s="13" t="s">
        <v>73</v>
      </c>
      <c r="AY187" s="165" t="s">
        <v>150</v>
      </c>
    </row>
    <row r="188" spans="1:65" s="14" customFormat="1">
      <c r="B188" s="171"/>
      <c r="D188" s="164" t="s">
        <v>160</v>
      </c>
      <c r="E188" s="172" t="s">
        <v>1</v>
      </c>
      <c r="F188" s="173" t="s">
        <v>1574</v>
      </c>
      <c r="H188" s="174">
        <v>431.03500000000003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160</v>
      </c>
      <c r="AU188" s="172" t="s">
        <v>82</v>
      </c>
      <c r="AV188" s="14" t="s">
        <v>82</v>
      </c>
      <c r="AW188" s="14" t="s">
        <v>30</v>
      </c>
      <c r="AX188" s="14" t="s">
        <v>73</v>
      </c>
      <c r="AY188" s="172" t="s">
        <v>150</v>
      </c>
    </row>
    <row r="189" spans="1:65" s="13" customFormat="1">
      <c r="B189" s="163"/>
      <c r="D189" s="164" t="s">
        <v>160</v>
      </c>
      <c r="E189" s="165" t="s">
        <v>1</v>
      </c>
      <c r="F189" s="166" t="s">
        <v>258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160</v>
      </c>
      <c r="AU189" s="165" t="s">
        <v>82</v>
      </c>
      <c r="AV189" s="13" t="s">
        <v>80</v>
      </c>
      <c r="AW189" s="13" t="s">
        <v>30</v>
      </c>
      <c r="AX189" s="13" t="s">
        <v>73</v>
      </c>
      <c r="AY189" s="165" t="s">
        <v>150</v>
      </c>
    </row>
    <row r="190" spans="1:65" s="14" customFormat="1">
      <c r="B190" s="171"/>
      <c r="D190" s="164" t="s">
        <v>160</v>
      </c>
      <c r="E190" s="172" t="s">
        <v>1</v>
      </c>
      <c r="F190" s="173" t="s">
        <v>1329</v>
      </c>
      <c r="H190" s="174">
        <v>-16.940000000000001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160</v>
      </c>
      <c r="AU190" s="172" t="s">
        <v>82</v>
      </c>
      <c r="AV190" s="14" t="s">
        <v>82</v>
      </c>
      <c r="AW190" s="14" t="s">
        <v>30</v>
      </c>
      <c r="AX190" s="14" t="s">
        <v>73</v>
      </c>
      <c r="AY190" s="172" t="s">
        <v>150</v>
      </c>
    </row>
    <row r="191" spans="1:65" s="13" customFormat="1">
      <c r="B191" s="163"/>
      <c r="D191" s="164" t="s">
        <v>160</v>
      </c>
      <c r="E191" s="165" t="s">
        <v>1</v>
      </c>
      <c r="F191" s="166" t="s">
        <v>260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160</v>
      </c>
      <c r="AU191" s="165" t="s">
        <v>82</v>
      </c>
      <c r="AV191" s="13" t="s">
        <v>80</v>
      </c>
      <c r="AW191" s="13" t="s">
        <v>30</v>
      </c>
      <c r="AX191" s="13" t="s">
        <v>73</v>
      </c>
      <c r="AY191" s="165" t="s">
        <v>150</v>
      </c>
    </row>
    <row r="192" spans="1:65" s="14" customFormat="1">
      <c r="B192" s="171"/>
      <c r="D192" s="164" t="s">
        <v>160</v>
      </c>
      <c r="E192" s="172" t="s">
        <v>1</v>
      </c>
      <c r="F192" s="173" t="s">
        <v>1330</v>
      </c>
      <c r="H192" s="174">
        <v>-50.609000000000002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160</v>
      </c>
      <c r="AU192" s="172" t="s">
        <v>82</v>
      </c>
      <c r="AV192" s="14" t="s">
        <v>82</v>
      </c>
      <c r="AW192" s="14" t="s">
        <v>30</v>
      </c>
      <c r="AX192" s="14" t="s">
        <v>73</v>
      </c>
      <c r="AY192" s="172" t="s">
        <v>150</v>
      </c>
    </row>
    <row r="193" spans="1:65" s="13" customFormat="1">
      <c r="B193" s="163"/>
      <c r="D193" s="164" t="s">
        <v>160</v>
      </c>
      <c r="E193" s="165" t="s">
        <v>1</v>
      </c>
      <c r="F193" s="166" t="s">
        <v>262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160</v>
      </c>
      <c r="AU193" s="165" t="s">
        <v>82</v>
      </c>
      <c r="AV193" s="13" t="s">
        <v>80</v>
      </c>
      <c r="AW193" s="13" t="s">
        <v>30</v>
      </c>
      <c r="AX193" s="13" t="s">
        <v>73</v>
      </c>
      <c r="AY193" s="165" t="s">
        <v>150</v>
      </c>
    </row>
    <row r="194" spans="1:65" s="14" customFormat="1">
      <c r="B194" s="171"/>
      <c r="D194" s="164" t="s">
        <v>160</v>
      </c>
      <c r="E194" s="172" t="s">
        <v>1</v>
      </c>
      <c r="F194" s="173" t="s">
        <v>1331</v>
      </c>
      <c r="H194" s="174">
        <v>-14.397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160</v>
      </c>
      <c r="AU194" s="172" t="s">
        <v>82</v>
      </c>
      <c r="AV194" s="14" t="s">
        <v>82</v>
      </c>
      <c r="AW194" s="14" t="s">
        <v>30</v>
      </c>
      <c r="AX194" s="14" t="s">
        <v>73</v>
      </c>
      <c r="AY194" s="172" t="s">
        <v>150</v>
      </c>
    </row>
    <row r="195" spans="1:65" s="13" customFormat="1">
      <c r="B195" s="163"/>
      <c r="D195" s="164" t="s">
        <v>160</v>
      </c>
      <c r="E195" s="165" t="s">
        <v>1</v>
      </c>
      <c r="F195" s="166" t="s">
        <v>264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160</v>
      </c>
      <c r="AU195" s="165" t="s">
        <v>82</v>
      </c>
      <c r="AV195" s="13" t="s">
        <v>80</v>
      </c>
      <c r="AW195" s="13" t="s">
        <v>30</v>
      </c>
      <c r="AX195" s="13" t="s">
        <v>73</v>
      </c>
      <c r="AY195" s="165" t="s">
        <v>150</v>
      </c>
    </row>
    <row r="196" spans="1:65" s="14" customFormat="1">
      <c r="B196" s="171"/>
      <c r="D196" s="164" t="s">
        <v>160</v>
      </c>
      <c r="E196" s="172" t="s">
        <v>1</v>
      </c>
      <c r="F196" s="173" t="s">
        <v>1332</v>
      </c>
      <c r="H196" s="174">
        <v>-14.134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160</v>
      </c>
      <c r="AU196" s="172" t="s">
        <v>82</v>
      </c>
      <c r="AV196" s="14" t="s">
        <v>82</v>
      </c>
      <c r="AW196" s="14" t="s">
        <v>30</v>
      </c>
      <c r="AX196" s="14" t="s">
        <v>73</v>
      </c>
      <c r="AY196" s="172" t="s">
        <v>150</v>
      </c>
    </row>
    <row r="197" spans="1:65" s="15" customFormat="1">
      <c r="B197" s="179"/>
      <c r="D197" s="164" t="s">
        <v>160</v>
      </c>
      <c r="E197" s="180" t="s">
        <v>1</v>
      </c>
      <c r="F197" s="181" t="s">
        <v>204</v>
      </c>
      <c r="H197" s="182">
        <v>334.95499999999998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160</v>
      </c>
      <c r="AU197" s="180" t="s">
        <v>82</v>
      </c>
      <c r="AV197" s="15" t="s">
        <v>196</v>
      </c>
      <c r="AW197" s="15" t="s">
        <v>30</v>
      </c>
      <c r="AX197" s="15" t="s">
        <v>73</v>
      </c>
      <c r="AY197" s="180" t="s">
        <v>150</v>
      </c>
    </row>
    <row r="198" spans="1:65" s="13" customFormat="1">
      <c r="B198" s="163"/>
      <c r="D198" s="164" t="s">
        <v>160</v>
      </c>
      <c r="E198" s="165" t="s">
        <v>1</v>
      </c>
      <c r="F198" s="166" t="s">
        <v>267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160</v>
      </c>
      <c r="AU198" s="165" t="s">
        <v>82</v>
      </c>
      <c r="AV198" s="13" t="s">
        <v>80</v>
      </c>
      <c r="AW198" s="13" t="s">
        <v>30</v>
      </c>
      <c r="AX198" s="13" t="s">
        <v>73</v>
      </c>
      <c r="AY198" s="165" t="s">
        <v>150</v>
      </c>
    </row>
    <row r="199" spans="1:65" s="14" customFormat="1" ht="20">
      <c r="B199" s="171"/>
      <c r="D199" s="164" t="s">
        <v>160</v>
      </c>
      <c r="E199" s="172" t="s">
        <v>1</v>
      </c>
      <c r="F199" s="173" t="s">
        <v>1333</v>
      </c>
      <c r="H199" s="174">
        <v>28.640999999999998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160</v>
      </c>
      <c r="AU199" s="172" t="s">
        <v>82</v>
      </c>
      <c r="AV199" s="14" t="s">
        <v>82</v>
      </c>
      <c r="AW199" s="14" t="s">
        <v>30</v>
      </c>
      <c r="AX199" s="14" t="s">
        <v>73</v>
      </c>
      <c r="AY199" s="172" t="s">
        <v>150</v>
      </c>
    </row>
    <row r="200" spans="1:65" s="14" customFormat="1" ht="20">
      <c r="B200" s="171"/>
      <c r="D200" s="164" t="s">
        <v>160</v>
      </c>
      <c r="E200" s="172" t="s">
        <v>1</v>
      </c>
      <c r="F200" s="173" t="s">
        <v>1334</v>
      </c>
      <c r="H200" s="174">
        <v>21.968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160</v>
      </c>
      <c r="AU200" s="172" t="s">
        <v>82</v>
      </c>
      <c r="AV200" s="14" t="s">
        <v>82</v>
      </c>
      <c r="AW200" s="14" t="s">
        <v>30</v>
      </c>
      <c r="AX200" s="14" t="s">
        <v>73</v>
      </c>
      <c r="AY200" s="172" t="s">
        <v>150</v>
      </c>
    </row>
    <row r="201" spans="1:65" s="13" customFormat="1">
      <c r="B201" s="163"/>
      <c r="D201" s="164" t="s">
        <v>160</v>
      </c>
      <c r="E201" s="165" t="s">
        <v>1</v>
      </c>
      <c r="F201" s="166" t="s">
        <v>270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160</v>
      </c>
      <c r="AU201" s="165" t="s">
        <v>82</v>
      </c>
      <c r="AV201" s="13" t="s">
        <v>80</v>
      </c>
      <c r="AW201" s="13" t="s">
        <v>30</v>
      </c>
      <c r="AX201" s="13" t="s">
        <v>73</v>
      </c>
      <c r="AY201" s="165" t="s">
        <v>150</v>
      </c>
    </row>
    <row r="202" spans="1:65" s="14" customFormat="1">
      <c r="B202" s="171"/>
      <c r="D202" s="164" t="s">
        <v>160</v>
      </c>
      <c r="E202" s="172" t="s">
        <v>1</v>
      </c>
      <c r="F202" s="173" t="s">
        <v>1335</v>
      </c>
      <c r="H202" s="174">
        <v>-2.3330000000000002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160</v>
      </c>
      <c r="AU202" s="172" t="s">
        <v>82</v>
      </c>
      <c r="AV202" s="14" t="s">
        <v>82</v>
      </c>
      <c r="AW202" s="14" t="s">
        <v>30</v>
      </c>
      <c r="AX202" s="14" t="s">
        <v>73</v>
      </c>
      <c r="AY202" s="172" t="s">
        <v>150</v>
      </c>
    </row>
    <row r="203" spans="1:65" s="15" customFormat="1">
      <c r="B203" s="179"/>
      <c r="D203" s="164" t="s">
        <v>160</v>
      </c>
      <c r="E203" s="180" t="s">
        <v>1</v>
      </c>
      <c r="F203" s="181" t="s">
        <v>204</v>
      </c>
      <c r="H203" s="182">
        <v>48.275999999999996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160</v>
      </c>
      <c r="AU203" s="180" t="s">
        <v>82</v>
      </c>
      <c r="AV203" s="15" t="s">
        <v>196</v>
      </c>
      <c r="AW203" s="15" t="s">
        <v>30</v>
      </c>
      <c r="AX203" s="15" t="s">
        <v>73</v>
      </c>
      <c r="AY203" s="180" t="s">
        <v>150</v>
      </c>
    </row>
    <row r="204" spans="1:65" s="16" customFormat="1">
      <c r="B204" s="187"/>
      <c r="D204" s="164" t="s">
        <v>160</v>
      </c>
      <c r="E204" s="188" t="s">
        <v>1</v>
      </c>
      <c r="F204" s="189" t="s">
        <v>211</v>
      </c>
      <c r="H204" s="190">
        <v>383.23099999999999</v>
      </c>
      <c r="I204" s="191"/>
      <c r="L204" s="187"/>
      <c r="M204" s="192"/>
      <c r="N204" s="193"/>
      <c r="O204" s="193"/>
      <c r="P204" s="193"/>
      <c r="Q204" s="193"/>
      <c r="R204" s="193"/>
      <c r="S204" s="193"/>
      <c r="T204" s="194"/>
      <c r="AT204" s="188" t="s">
        <v>160</v>
      </c>
      <c r="AU204" s="188" t="s">
        <v>82</v>
      </c>
      <c r="AV204" s="16" t="s">
        <v>158</v>
      </c>
      <c r="AW204" s="16" t="s">
        <v>30</v>
      </c>
      <c r="AX204" s="16" t="s">
        <v>80</v>
      </c>
      <c r="AY204" s="188" t="s">
        <v>150</v>
      </c>
    </row>
    <row r="205" spans="1:65" s="2" customFormat="1" ht="16.5" customHeight="1">
      <c r="A205" s="33"/>
      <c r="B205" s="149"/>
      <c r="C205" s="195" t="s">
        <v>272</v>
      </c>
      <c r="D205" s="195" t="s">
        <v>273</v>
      </c>
      <c r="E205" s="196" t="s">
        <v>274</v>
      </c>
      <c r="F205" s="197" t="s">
        <v>275</v>
      </c>
      <c r="G205" s="198" t="s">
        <v>245</v>
      </c>
      <c r="H205" s="199">
        <v>206.18</v>
      </c>
      <c r="I205" s="200"/>
      <c r="J205" s="201">
        <f>ROUND(I205*H205,2)</f>
        <v>0</v>
      </c>
      <c r="K205" s="197" t="s">
        <v>157</v>
      </c>
      <c r="L205" s="202"/>
      <c r="M205" s="203" t="s">
        <v>1</v>
      </c>
      <c r="N205" s="204" t="s">
        <v>38</v>
      </c>
      <c r="O205" s="59"/>
      <c r="P205" s="159">
        <f>O205*H205</f>
        <v>0</v>
      </c>
      <c r="Q205" s="159">
        <v>1</v>
      </c>
      <c r="R205" s="159">
        <f>Q205*H205</f>
        <v>206.18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242</v>
      </c>
      <c r="AT205" s="161" t="s">
        <v>273</v>
      </c>
      <c r="AU205" s="161" t="s">
        <v>82</v>
      </c>
      <c r="AY205" s="18" t="s">
        <v>150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80</v>
      </c>
      <c r="BK205" s="162">
        <f>ROUND(I205*H205,2)</f>
        <v>0</v>
      </c>
      <c r="BL205" s="18" t="s">
        <v>158</v>
      </c>
      <c r="BM205" s="161" t="s">
        <v>1336</v>
      </c>
    </row>
    <row r="206" spans="1:65" s="13" customFormat="1">
      <c r="B206" s="163"/>
      <c r="D206" s="164" t="s">
        <v>160</v>
      </c>
      <c r="E206" s="165" t="s">
        <v>1</v>
      </c>
      <c r="F206" s="166" t="s">
        <v>277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160</v>
      </c>
      <c r="AU206" s="165" t="s">
        <v>82</v>
      </c>
      <c r="AV206" s="13" t="s">
        <v>80</v>
      </c>
      <c r="AW206" s="13" t="s">
        <v>30</v>
      </c>
      <c r="AX206" s="13" t="s">
        <v>73</v>
      </c>
      <c r="AY206" s="165" t="s">
        <v>150</v>
      </c>
    </row>
    <row r="207" spans="1:65" s="14" customFormat="1">
      <c r="B207" s="171"/>
      <c r="D207" s="164" t="s">
        <v>160</v>
      </c>
      <c r="E207" s="172" t="s">
        <v>1</v>
      </c>
      <c r="F207" s="173" t="s">
        <v>1337</v>
      </c>
      <c r="H207" s="174">
        <v>206.18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160</v>
      </c>
      <c r="AU207" s="172" t="s">
        <v>82</v>
      </c>
      <c r="AV207" s="14" t="s">
        <v>82</v>
      </c>
      <c r="AW207" s="14" t="s">
        <v>30</v>
      </c>
      <c r="AX207" s="14" t="s">
        <v>80</v>
      </c>
      <c r="AY207" s="172" t="s">
        <v>150</v>
      </c>
    </row>
    <row r="208" spans="1:65" s="2" customFormat="1" ht="16.5" customHeight="1">
      <c r="A208" s="33"/>
      <c r="B208" s="149"/>
      <c r="C208" s="195" t="s">
        <v>8</v>
      </c>
      <c r="D208" s="195" t="s">
        <v>273</v>
      </c>
      <c r="E208" s="196" t="s">
        <v>279</v>
      </c>
      <c r="F208" s="197" t="s">
        <v>280</v>
      </c>
      <c r="G208" s="198" t="s">
        <v>245</v>
      </c>
      <c r="H208" s="199">
        <v>48.276000000000003</v>
      </c>
      <c r="I208" s="200"/>
      <c r="J208" s="201">
        <f>ROUND(I208*H208,2)</f>
        <v>0</v>
      </c>
      <c r="K208" s="197" t="s">
        <v>157</v>
      </c>
      <c r="L208" s="202"/>
      <c r="M208" s="203" t="s">
        <v>1</v>
      </c>
      <c r="N208" s="204" t="s">
        <v>38</v>
      </c>
      <c r="O208" s="59"/>
      <c r="P208" s="159">
        <f>O208*H208</f>
        <v>0</v>
      </c>
      <c r="Q208" s="159">
        <v>1</v>
      </c>
      <c r="R208" s="159">
        <f>Q208*H208</f>
        <v>48.276000000000003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242</v>
      </c>
      <c r="AT208" s="161" t="s">
        <v>273</v>
      </c>
      <c r="AU208" s="161" t="s">
        <v>82</v>
      </c>
      <c r="AY208" s="18" t="s">
        <v>150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80</v>
      </c>
      <c r="BK208" s="162">
        <f>ROUND(I208*H208,2)</f>
        <v>0</v>
      </c>
      <c r="BL208" s="18" t="s">
        <v>158</v>
      </c>
      <c r="BM208" s="161" t="s">
        <v>1338</v>
      </c>
    </row>
    <row r="209" spans="1:65" s="14" customFormat="1">
      <c r="B209" s="171"/>
      <c r="D209" s="164" t="s">
        <v>160</v>
      </c>
      <c r="E209" s="172" t="s">
        <v>1</v>
      </c>
      <c r="F209" s="173" t="s">
        <v>1339</v>
      </c>
      <c r="H209" s="174">
        <v>48.276000000000003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160</v>
      </c>
      <c r="AU209" s="172" t="s">
        <v>82</v>
      </c>
      <c r="AV209" s="14" t="s">
        <v>82</v>
      </c>
      <c r="AW209" s="14" t="s">
        <v>30</v>
      </c>
      <c r="AX209" s="14" t="s">
        <v>80</v>
      </c>
      <c r="AY209" s="172" t="s">
        <v>150</v>
      </c>
    </row>
    <row r="210" spans="1:65" s="2" customFormat="1" ht="24.15" customHeight="1">
      <c r="A210" s="33"/>
      <c r="B210" s="149"/>
      <c r="C210" s="150" t="s">
        <v>1029</v>
      </c>
      <c r="D210" s="150" t="s">
        <v>153</v>
      </c>
      <c r="E210" s="151" t="s">
        <v>254</v>
      </c>
      <c r="F210" s="152" t="s">
        <v>255</v>
      </c>
      <c r="G210" s="153" t="s">
        <v>192</v>
      </c>
      <c r="H210" s="154">
        <v>14.134</v>
      </c>
      <c r="I210" s="155"/>
      <c r="J210" s="156">
        <f>ROUND(I210*H210,2)</f>
        <v>0</v>
      </c>
      <c r="K210" s="152" t="s">
        <v>157</v>
      </c>
      <c r="L210" s="34"/>
      <c r="M210" s="157" t="s">
        <v>1</v>
      </c>
      <c r="N210" s="158" t="s">
        <v>38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158</v>
      </c>
      <c r="AT210" s="161" t="s">
        <v>153</v>
      </c>
      <c r="AU210" s="161" t="s">
        <v>82</v>
      </c>
      <c r="AY210" s="18" t="s">
        <v>150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80</v>
      </c>
      <c r="BK210" s="162">
        <f>ROUND(I210*H210,2)</f>
        <v>0</v>
      </c>
      <c r="BL210" s="18" t="s">
        <v>158</v>
      </c>
      <c r="BM210" s="161" t="s">
        <v>1340</v>
      </c>
    </row>
    <row r="211" spans="1:65" s="13" customFormat="1">
      <c r="B211" s="163"/>
      <c r="D211" s="164" t="s">
        <v>160</v>
      </c>
      <c r="E211" s="165" t="s">
        <v>1</v>
      </c>
      <c r="F211" s="166" t="s">
        <v>285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160</v>
      </c>
      <c r="AU211" s="165" t="s">
        <v>82</v>
      </c>
      <c r="AV211" s="13" t="s">
        <v>80</v>
      </c>
      <c r="AW211" s="13" t="s">
        <v>30</v>
      </c>
      <c r="AX211" s="13" t="s">
        <v>73</v>
      </c>
      <c r="AY211" s="165" t="s">
        <v>150</v>
      </c>
    </row>
    <row r="212" spans="1:65" s="14" customFormat="1">
      <c r="B212" s="171"/>
      <c r="D212" s="164" t="s">
        <v>160</v>
      </c>
      <c r="E212" s="172" t="s">
        <v>1</v>
      </c>
      <c r="F212" s="173" t="s">
        <v>1341</v>
      </c>
      <c r="H212" s="174">
        <v>14.134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160</v>
      </c>
      <c r="AU212" s="172" t="s">
        <v>82</v>
      </c>
      <c r="AV212" s="14" t="s">
        <v>82</v>
      </c>
      <c r="AW212" s="14" t="s">
        <v>30</v>
      </c>
      <c r="AX212" s="14" t="s">
        <v>80</v>
      </c>
      <c r="AY212" s="172" t="s">
        <v>150</v>
      </c>
    </row>
    <row r="213" spans="1:65" s="2" customFormat="1" ht="24.15" customHeight="1">
      <c r="A213" s="33"/>
      <c r="B213" s="149"/>
      <c r="C213" s="150" t="s">
        <v>287</v>
      </c>
      <c r="D213" s="150" t="s">
        <v>153</v>
      </c>
      <c r="E213" s="151" t="s">
        <v>288</v>
      </c>
      <c r="F213" s="152" t="s">
        <v>289</v>
      </c>
      <c r="G213" s="153" t="s">
        <v>156</v>
      </c>
      <c r="H213" s="154">
        <v>121</v>
      </c>
      <c r="I213" s="155"/>
      <c r="J213" s="156">
        <f>ROUND(I213*H213,2)</f>
        <v>0</v>
      </c>
      <c r="K213" s="152" t="s">
        <v>157</v>
      </c>
      <c r="L213" s="34"/>
      <c r="M213" s="157" t="s">
        <v>1</v>
      </c>
      <c r="N213" s="158" t="s">
        <v>38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158</v>
      </c>
      <c r="AT213" s="161" t="s">
        <v>153</v>
      </c>
      <c r="AU213" s="161" t="s">
        <v>82</v>
      </c>
      <c r="AY213" s="18" t="s">
        <v>150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80</v>
      </c>
      <c r="BK213" s="162">
        <f>ROUND(I213*H213,2)</f>
        <v>0</v>
      </c>
      <c r="BL213" s="18" t="s">
        <v>158</v>
      </c>
      <c r="BM213" s="161" t="s">
        <v>1342</v>
      </c>
    </row>
    <row r="214" spans="1:65" s="14" customFormat="1">
      <c r="B214" s="171"/>
      <c r="D214" s="164" t="s">
        <v>160</v>
      </c>
      <c r="E214" s="172" t="s">
        <v>1</v>
      </c>
      <c r="F214" s="173" t="s">
        <v>1343</v>
      </c>
      <c r="H214" s="174">
        <v>121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160</v>
      </c>
      <c r="AU214" s="172" t="s">
        <v>82</v>
      </c>
      <c r="AV214" s="14" t="s">
        <v>82</v>
      </c>
      <c r="AW214" s="14" t="s">
        <v>30</v>
      </c>
      <c r="AX214" s="14" t="s">
        <v>80</v>
      </c>
      <c r="AY214" s="172" t="s">
        <v>150</v>
      </c>
    </row>
    <row r="215" spans="1:65" s="12" customFormat="1" ht="22.75" customHeight="1">
      <c r="B215" s="136"/>
      <c r="D215" s="137" t="s">
        <v>72</v>
      </c>
      <c r="E215" s="147" t="s">
        <v>292</v>
      </c>
      <c r="F215" s="147" t="s">
        <v>293</v>
      </c>
      <c r="I215" s="139"/>
      <c r="J215" s="148">
        <f>BK215</f>
        <v>0</v>
      </c>
      <c r="L215" s="136"/>
      <c r="M215" s="141"/>
      <c r="N215" s="142"/>
      <c r="O215" s="142"/>
      <c r="P215" s="143">
        <f>SUM(P216:P251)</f>
        <v>0</v>
      </c>
      <c r="Q215" s="142"/>
      <c r="R215" s="143">
        <f>SUM(R216:R251)</f>
        <v>1.726</v>
      </c>
      <c r="S215" s="142"/>
      <c r="T215" s="144">
        <f>SUM(T216:T251)</f>
        <v>0</v>
      </c>
      <c r="AR215" s="137" t="s">
        <v>80</v>
      </c>
      <c r="AT215" s="145" t="s">
        <v>72</v>
      </c>
      <c r="AU215" s="145" t="s">
        <v>80</v>
      </c>
      <c r="AY215" s="137" t="s">
        <v>150</v>
      </c>
      <c r="BK215" s="146">
        <f>SUM(BK216:BK251)</f>
        <v>0</v>
      </c>
    </row>
    <row r="216" spans="1:65" s="2" customFormat="1" ht="16.5" customHeight="1">
      <c r="A216" s="33"/>
      <c r="B216" s="149"/>
      <c r="C216" s="150" t="s">
        <v>294</v>
      </c>
      <c r="D216" s="150" t="s">
        <v>153</v>
      </c>
      <c r="E216" s="151" t="s">
        <v>295</v>
      </c>
      <c r="F216" s="152" t="s">
        <v>296</v>
      </c>
      <c r="G216" s="153" t="s">
        <v>297</v>
      </c>
      <c r="H216" s="154">
        <v>292.39999999999998</v>
      </c>
      <c r="I216" s="155"/>
      <c r="J216" s="156">
        <f>ROUND(I216*H216,2)</f>
        <v>0</v>
      </c>
      <c r="K216" s="152" t="s">
        <v>1</v>
      </c>
      <c r="L216" s="34"/>
      <c r="M216" s="157" t="s">
        <v>1</v>
      </c>
      <c r="N216" s="158" t="s">
        <v>38</v>
      </c>
      <c r="O216" s="59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158</v>
      </c>
      <c r="AT216" s="161" t="s">
        <v>153</v>
      </c>
      <c r="AU216" s="161" t="s">
        <v>82</v>
      </c>
      <c r="AY216" s="18" t="s">
        <v>150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80</v>
      </c>
      <c r="BK216" s="162">
        <f>ROUND(I216*H216,2)</f>
        <v>0</v>
      </c>
      <c r="BL216" s="18" t="s">
        <v>158</v>
      </c>
      <c r="BM216" s="161" t="s">
        <v>1344</v>
      </c>
    </row>
    <row r="217" spans="1:65" s="14" customFormat="1">
      <c r="B217" s="171"/>
      <c r="D217" s="164" t="s">
        <v>160</v>
      </c>
      <c r="E217" s="172" t="s">
        <v>1</v>
      </c>
      <c r="F217" s="173" t="s">
        <v>1345</v>
      </c>
      <c r="H217" s="174">
        <v>292.39999999999998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160</v>
      </c>
      <c r="AU217" s="172" t="s">
        <v>82</v>
      </c>
      <c r="AV217" s="14" t="s">
        <v>82</v>
      </c>
      <c r="AW217" s="14" t="s">
        <v>30</v>
      </c>
      <c r="AX217" s="14" t="s">
        <v>80</v>
      </c>
      <c r="AY217" s="172" t="s">
        <v>150</v>
      </c>
    </row>
    <row r="218" spans="1:65" s="2" customFormat="1" ht="24.15" customHeight="1">
      <c r="A218" s="33"/>
      <c r="B218" s="149"/>
      <c r="C218" s="150" t="s">
        <v>301</v>
      </c>
      <c r="D218" s="150" t="s">
        <v>153</v>
      </c>
      <c r="E218" s="151" t="s">
        <v>302</v>
      </c>
      <c r="F218" s="152" t="s">
        <v>303</v>
      </c>
      <c r="G218" s="153" t="s">
        <v>192</v>
      </c>
      <c r="H218" s="154">
        <v>8.5060000000000002</v>
      </c>
      <c r="I218" s="155"/>
      <c r="J218" s="156">
        <f>ROUND(I218*H218,2)</f>
        <v>0</v>
      </c>
      <c r="K218" s="152" t="s">
        <v>1</v>
      </c>
      <c r="L218" s="34"/>
      <c r="M218" s="157" t="s">
        <v>1</v>
      </c>
      <c r="N218" s="158" t="s">
        <v>38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158</v>
      </c>
      <c r="AT218" s="161" t="s">
        <v>153</v>
      </c>
      <c r="AU218" s="161" t="s">
        <v>82</v>
      </c>
      <c r="AY218" s="18" t="s">
        <v>150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80</v>
      </c>
      <c r="BK218" s="162">
        <f>ROUND(I218*H218,2)</f>
        <v>0</v>
      </c>
      <c r="BL218" s="18" t="s">
        <v>158</v>
      </c>
      <c r="BM218" s="161" t="s">
        <v>1346</v>
      </c>
    </row>
    <row r="219" spans="1:65" s="14" customFormat="1">
      <c r="B219" s="171"/>
      <c r="D219" s="164" t="s">
        <v>160</v>
      </c>
      <c r="E219" s="172" t="s">
        <v>1</v>
      </c>
      <c r="F219" s="173" t="s">
        <v>1347</v>
      </c>
      <c r="H219" s="174">
        <v>8.5060000000000002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160</v>
      </c>
      <c r="AU219" s="172" t="s">
        <v>82</v>
      </c>
      <c r="AV219" s="14" t="s">
        <v>82</v>
      </c>
      <c r="AW219" s="14" t="s">
        <v>30</v>
      </c>
      <c r="AX219" s="14" t="s">
        <v>80</v>
      </c>
      <c r="AY219" s="172" t="s">
        <v>150</v>
      </c>
    </row>
    <row r="220" spans="1:65" s="2" customFormat="1" ht="21.75" customHeight="1">
      <c r="A220" s="33"/>
      <c r="B220" s="149"/>
      <c r="C220" s="150" t="s">
        <v>307</v>
      </c>
      <c r="D220" s="150" t="s">
        <v>153</v>
      </c>
      <c r="E220" s="151" t="s">
        <v>308</v>
      </c>
      <c r="F220" s="152" t="s">
        <v>309</v>
      </c>
      <c r="G220" s="153" t="s">
        <v>297</v>
      </c>
      <c r="H220" s="154">
        <v>292.39999999999998</v>
      </c>
      <c r="I220" s="155"/>
      <c r="J220" s="156">
        <f>ROUND(I220*H220,2)</f>
        <v>0</v>
      </c>
      <c r="K220" s="152" t="s">
        <v>1</v>
      </c>
      <c r="L220" s="34"/>
      <c r="M220" s="157" t="s">
        <v>1</v>
      </c>
      <c r="N220" s="158" t="s">
        <v>38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158</v>
      </c>
      <c r="AT220" s="161" t="s">
        <v>153</v>
      </c>
      <c r="AU220" s="161" t="s">
        <v>82</v>
      </c>
      <c r="AY220" s="18" t="s">
        <v>150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80</v>
      </c>
      <c r="BK220" s="162">
        <f>ROUND(I220*H220,2)</f>
        <v>0</v>
      </c>
      <c r="BL220" s="18" t="s">
        <v>158</v>
      </c>
      <c r="BM220" s="161" t="s">
        <v>1348</v>
      </c>
    </row>
    <row r="221" spans="1:65" s="14" customFormat="1">
      <c r="B221" s="171"/>
      <c r="D221" s="164" t="s">
        <v>160</v>
      </c>
      <c r="E221" s="172" t="s">
        <v>1</v>
      </c>
      <c r="F221" s="173" t="s">
        <v>1345</v>
      </c>
      <c r="H221" s="174">
        <v>292.39999999999998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160</v>
      </c>
      <c r="AU221" s="172" t="s">
        <v>82</v>
      </c>
      <c r="AV221" s="14" t="s">
        <v>82</v>
      </c>
      <c r="AW221" s="14" t="s">
        <v>30</v>
      </c>
      <c r="AX221" s="14" t="s">
        <v>80</v>
      </c>
      <c r="AY221" s="172" t="s">
        <v>150</v>
      </c>
    </row>
    <row r="222" spans="1:65" s="2" customFormat="1" ht="16.5" customHeight="1">
      <c r="A222" s="33"/>
      <c r="B222" s="149"/>
      <c r="C222" s="150" t="s">
        <v>1018</v>
      </c>
      <c r="D222" s="150" t="s">
        <v>153</v>
      </c>
      <c r="E222" s="151" t="s">
        <v>312</v>
      </c>
      <c r="F222" s="152" t="s">
        <v>313</v>
      </c>
      <c r="G222" s="153" t="s">
        <v>297</v>
      </c>
      <c r="H222" s="154">
        <v>344</v>
      </c>
      <c r="I222" s="155"/>
      <c r="J222" s="156">
        <f>ROUND(I222*H222,2)</f>
        <v>0</v>
      </c>
      <c r="K222" s="152" t="s">
        <v>1</v>
      </c>
      <c r="L222" s="34"/>
      <c r="M222" s="157" t="s">
        <v>1</v>
      </c>
      <c r="N222" s="158" t="s">
        <v>38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158</v>
      </c>
      <c r="AT222" s="161" t="s">
        <v>153</v>
      </c>
      <c r="AU222" s="161" t="s">
        <v>82</v>
      </c>
      <c r="AY222" s="18" t="s">
        <v>150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80</v>
      </c>
      <c r="BK222" s="162">
        <f>ROUND(I222*H222,2)</f>
        <v>0</v>
      </c>
      <c r="BL222" s="18" t="s">
        <v>158</v>
      </c>
      <c r="BM222" s="161" t="s">
        <v>1349</v>
      </c>
    </row>
    <row r="223" spans="1:65" s="14" customFormat="1">
      <c r="B223" s="171"/>
      <c r="D223" s="164" t="s">
        <v>160</v>
      </c>
      <c r="E223" s="172" t="s">
        <v>1</v>
      </c>
      <c r="F223" s="173" t="s">
        <v>1350</v>
      </c>
      <c r="H223" s="174">
        <v>344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160</v>
      </c>
      <c r="AU223" s="172" t="s">
        <v>82</v>
      </c>
      <c r="AV223" s="14" t="s">
        <v>82</v>
      </c>
      <c r="AW223" s="14" t="s">
        <v>30</v>
      </c>
      <c r="AX223" s="14" t="s">
        <v>80</v>
      </c>
      <c r="AY223" s="172" t="s">
        <v>150</v>
      </c>
    </row>
    <row r="224" spans="1:65" s="2" customFormat="1" ht="21.75" customHeight="1">
      <c r="A224" s="33"/>
      <c r="B224" s="149"/>
      <c r="C224" s="195" t="s">
        <v>1013</v>
      </c>
      <c r="D224" s="195" t="s">
        <v>273</v>
      </c>
      <c r="E224" s="196" t="s">
        <v>317</v>
      </c>
      <c r="F224" s="197" t="s">
        <v>318</v>
      </c>
      <c r="G224" s="198" t="s">
        <v>245</v>
      </c>
      <c r="H224" s="199">
        <v>15.827</v>
      </c>
      <c r="I224" s="200"/>
      <c r="J224" s="201">
        <f>ROUND(I224*H224,2)</f>
        <v>0</v>
      </c>
      <c r="K224" s="197" t="s">
        <v>157</v>
      </c>
      <c r="L224" s="202"/>
      <c r="M224" s="203" t="s">
        <v>1</v>
      </c>
      <c r="N224" s="204" t="s">
        <v>38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242</v>
      </c>
      <c r="AT224" s="161" t="s">
        <v>273</v>
      </c>
      <c r="AU224" s="161" t="s">
        <v>82</v>
      </c>
      <c r="AY224" s="18" t="s">
        <v>150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80</v>
      </c>
      <c r="BK224" s="162">
        <f>ROUND(I224*H224,2)</f>
        <v>0</v>
      </c>
      <c r="BL224" s="18" t="s">
        <v>158</v>
      </c>
      <c r="BM224" s="161" t="s">
        <v>1351</v>
      </c>
    </row>
    <row r="225" spans="1:65" s="14" customFormat="1">
      <c r="B225" s="171"/>
      <c r="D225" s="164" t="s">
        <v>160</v>
      </c>
      <c r="E225" s="172" t="s">
        <v>1</v>
      </c>
      <c r="F225" s="173" t="s">
        <v>1352</v>
      </c>
      <c r="H225" s="174">
        <v>15.827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160</v>
      </c>
      <c r="AU225" s="172" t="s">
        <v>82</v>
      </c>
      <c r="AV225" s="14" t="s">
        <v>82</v>
      </c>
      <c r="AW225" s="14" t="s">
        <v>30</v>
      </c>
      <c r="AX225" s="14" t="s">
        <v>80</v>
      </c>
      <c r="AY225" s="172" t="s">
        <v>150</v>
      </c>
    </row>
    <row r="226" spans="1:65" s="2" customFormat="1" ht="16.5" customHeight="1">
      <c r="A226" s="33"/>
      <c r="B226" s="149"/>
      <c r="C226" s="150" t="s">
        <v>321</v>
      </c>
      <c r="D226" s="150" t="s">
        <v>153</v>
      </c>
      <c r="E226" s="151" t="s">
        <v>322</v>
      </c>
      <c r="F226" s="152" t="s">
        <v>323</v>
      </c>
      <c r="G226" s="153" t="s">
        <v>297</v>
      </c>
      <c r="H226" s="154">
        <v>127.1</v>
      </c>
      <c r="I226" s="155"/>
      <c r="J226" s="156">
        <f>ROUND(I226*H226,2)</f>
        <v>0</v>
      </c>
      <c r="K226" s="152" t="s">
        <v>1</v>
      </c>
      <c r="L226" s="34"/>
      <c r="M226" s="157" t="s">
        <v>1</v>
      </c>
      <c r="N226" s="158" t="s">
        <v>38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158</v>
      </c>
      <c r="AT226" s="161" t="s">
        <v>153</v>
      </c>
      <c r="AU226" s="161" t="s">
        <v>82</v>
      </c>
      <c r="AY226" s="18" t="s">
        <v>150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80</v>
      </c>
      <c r="BK226" s="162">
        <f>ROUND(I226*H226,2)</f>
        <v>0</v>
      </c>
      <c r="BL226" s="18" t="s">
        <v>158</v>
      </c>
      <c r="BM226" s="161" t="s">
        <v>1353</v>
      </c>
    </row>
    <row r="227" spans="1:65" s="14" customFormat="1">
      <c r="B227" s="171"/>
      <c r="D227" s="164" t="s">
        <v>160</v>
      </c>
      <c r="E227" s="172" t="s">
        <v>1</v>
      </c>
      <c r="F227" s="173" t="s">
        <v>1354</v>
      </c>
      <c r="H227" s="174">
        <v>127.1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160</v>
      </c>
      <c r="AU227" s="172" t="s">
        <v>82</v>
      </c>
      <c r="AV227" s="14" t="s">
        <v>82</v>
      </c>
      <c r="AW227" s="14" t="s">
        <v>30</v>
      </c>
      <c r="AX227" s="14" t="s">
        <v>80</v>
      </c>
      <c r="AY227" s="172" t="s">
        <v>150</v>
      </c>
    </row>
    <row r="228" spans="1:65" s="2" customFormat="1" ht="24.15" customHeight="1">
      <c r="A228" s="33"/>
      <c r="B228" s="149"/>
      <c r="C228" s="195" t="s">
        <v>1023</v>
      </c>
      <c r="D228" s="195" t="s">
        <v>273</v>
      </c>
      <c r="E228" s="196" t="s">
        <v>327</v>
      </c>
      <c r="F228" s="197" t="s">
        <v>328</v>
      </c>
      <c r="G228" s="198" t="s">
        <v>245</v>
      </c>
      <c r="H228" s="199">
        <v>2.1960000000000002</v>
      </c>
      <c r="I228" s="200"/>
      <c r="J228" s="201">
        <f>ROUND(I228*H228,2)</f>
        <v>0</v>
      </c>
      <c r="K228" s="197" t="s">
        <v>157</v>
      </c>
      <c r="L228" s="202"/>
      <c r="M228" s="203" t="s">
        <v>1</v>
      </c>
      <c r="N228" s="204" t="s">
        <v>38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242</v>
      </c>
      <c r="AT228" s="161" t="s">
        <v>273</v>
      </c>
      <c r="AU228" s="161" t="s">
        <v>82</v>
      </c>
      <c r="AY228" s="18" t="s">
        <v>150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80</v>
      </c>
      <c r="BK228" s="162">
        <f>ROUND(I228*H228,2)</f>
        <v>0</v>
      </c>
      <c r="BL228" s="18" t="s">
        <v>158</v>
      </c>
      <c r="BM228" s="161" t="s">
        <v>1355</v>
      </c>
    </row>
    <row r="229" spans="1:65" s="14" customFormat="1">
      <c r="B229" s="171"/>
      <c r="D229" s="164" t="s">
        <v>160</v>
      </c>
      <c r="E229" s="172" t="s">
        <v>1</v>
      </c>
      <c r="F229" s="173" t="s">
        <v>1356</v>
      </c>
      <c r="H229" s="174">
        <v>2.1960000000000002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160</v>
      </c>
      <c r="AU229" s="172" t="s">
        <v>82</v>
      </c>
      <c r="AV229" s="14" t="s">
        <v>82</v>
      </c>
      <c r="AW229" s="14" t="s">
        <v>30</v>
      </c>
      <c r="AX229" s="14" t="s">
        <v>80</v>
      </c>
      <c r="AY229" s="172" t="s">
        <v>150</v>
      </c>
    </row>
    <row r="230" spans="1:65" s="2" customFormat="1" ht="16.5" customHeight="1">
      <c r="A230" s="33"/>
      <c r="B230" s="149"/>
      <c r="C230" s="150" t="s">
        <v>960</v>
      </c>
      <c r="D230" s="150" t="s">
        <v>153</v>
      </c>
      <c r="E230" s="151" t="s">
        <v>1357</v>
      </c>
      <c r="F230" s="152" t="s">
        <v>333</v>
      </c>
      <c r="G230" s="153" t="s">
        <v>297</v>
      </c>
      <c r="H230" s="154">
        <v>111.79</v>
      </c>
      <c r="I230" s="155"/>
      <c r="J230" s="156">
        <f>ROUND(I230*H230,2)</f>
        <v>0</v>
      </c>
      <c r="K230" s="152" t="s">
        <v>1</v>
      </c>
      <c r="L230" s="34"/>
      <c r="M230" s="157" t="s">
        <v>1</v>
      </c>
      <c r="N230" s="158" t="s">
        <v>38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158</v>
      </c>
      <c r="AT230" s="161" t="s">
        <v>153</v>
      </c>
      <c r="AU230" s="161" t="s">
        <v>82</v>
      </c>
      <c r="AY230" s="18" t="s">
        <v>150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80</v>
      </c>
      <c r="BK230" s="162">
        <f>ROUND(I230*H230,2)</f>
        <v>0</v>
      </c>
      <c r="BL230" s="18" t="s">
        <v>158</v>
      </c>
      <c r="BM230" s="161" t="s">
        <v>1358</v>
      </c>
    </row>
    <row r="231" spans="1:65" s="13" customFormat="1">
      <c r="B231" s="163"/>
      <c r="D231" s="164" t="s">
        <v>160</v>
      </c>
      <c r="E231" s="165" t="s">
        <v>1</v>
      </c>
      <c r="F231" s="166" t="s">
        <v>1308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160</v>
      </c>
      <c r="AU231" s="165" t="s">
        <v>82</v>
      </c>
      <c r="AV231" s="13" t="s">
        <v>80</v>
      </c>
      <c r="AW231" s="13" t="s">
        <v>30</v>
      </c>
      <c r="AX231" s="13" t="s">
        <v>73</v>
      </c>
      <c r="AY231" s="165" t="s">
        <v>150</v>
      </c>
    </row>
    <row r="232" spans="1:65" s="14" customFormat="1" ht="20">
      <c r="B232" s="171"/>
      <c r="D232" s="164" t="s">
        <v>160</v>
      </c>
      <c r="E232" s="172" t="s">
        <v>1</v>
      </c>
      <c r="F232" s="173" t="s">
        <v>1359</v>
      </c>
      <c r="H232" s="174">
        <v>111.79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160</v>
      </c>
      <c r="AU232" s="172" t="s">
        <v>82</v>
      </c>
      <c r="AV232" s="14" t="s">
        <v>82</v>
      </c>
      <c r="AW232" s="14" t="s">
        <v>30</v>
      </c>
      <c r="AX232" s="14" t="s">
        <v>73</v>
      </c>
      <c r="AY232" s="172" t="s">
        <v>150</v>
      </c>
    </row>
    <row r="233" spans="1:65" s="16" customFormat="1">
      <c r="B233" s="187"/>
      <c r="D233" s="164" t="s">
        <v>160</v>
      </c>
      <c r="E233" s="188" t="s">
        <v>1</v>
      </c>
      <c r="F233" s="189" t="s">
        <v>211</v>
      </c>
      <c r="H233" s="190">
        <v>111.79</v>
      </c>
      <c r="I233" s="191"/>
      <c r="L233" s="187"/>
      <c r="M233" s="192"/>
      <c r="N233" s="193"/>
      <c r="O233" s="193"/>
      <c r="P233" s="193"/>
      <c r="Q233" s="193"/>
      <c r="R233" s="193"/>
      <c r="S233" s="193"/>
      <c r="T233" s="194"/>
      <c r="AT233" s="188" t="s">
        <v>160</v>
      </c>
      <c r="AU233" s="188" t="s">
        <v>82</v>
      </c>
      <c r="AV233" s="16" t="s">
        <v>158</v>
      </c>
      <c r="AW233" s="16" t="s">
        <v>30</v>
      </c>
      <c r="AX233" s="16" t="s">
        <v>80</v>
      </c>
      <c r="AY233" s="188" t="s">
        <v>150</v>
      </c>
    </row>
    <row r="234" spans="1:65" s="2" customFormat="1" ht="24.15" customHeight="1">
      <c r="A234" s="33"/>
      <c r="B234" s="149"/>
      <c r="C234" s="195" t="s">
        <v>1035</v>
      </c>
      <c r="D234" s="195" t="s">
        <v>273</v>
      </c>
      <c r="E234" s="196" t="s">
        <v>338</v>
      </c>
      <c r="F234" s="197" t="s">
        <v>339</v>
      </c>
      <c r="G234" s="198" t="s">
        <v>245</v>
      </c>
      <c r="H234" s="199">
        <v>1.726</v>
      </c>
      <c r="I234" s="200"/>
      <c r="J234" s="201">
        <f>ROUND(I234*H234,2)</f>
        <v>0</v>
      </c>
      <c r="K234" s="197" t="s">
        <v>157</v>
      </c>
      <c r="L234" s="202"/>
      <c r="M234" s="203" t="s">
        <v>1</v>
      </c>
      <c r="N234" s="204" t="s">
        <v>38</v>
      </c>
      <c r="O234" s="59"/>
      <c r="P234" s="159">
        <f>O234*H234</f>
        <v>0</v>
      </c>
      <c r="Q234" s="159">
        <v>1</v>
      </c>
      <c r="R234" s="159">
        <f>Q234*H234</f>
        <v>1.726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242</v>
      </c>
      <c r="AT234" s="161" t="s">
        <v>273</v>
      </c>
      <c r="AU234" s="161" t="s">
        <v>82</v>
      </c>
      <c r="AY234" s="18" t="s">
        <v>150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80</v>
      </c>
      <c r="BK234" s="162">
        <f>ROUND(I234*H234,2)</f>
        <v>0</v>
      </c>
      <c r="BL234" s="18" t="s">
        <v>158</v>
      </c>
      <c r="BM234" s="161" t="s">
        <v>1360</v>
      </c>
    </row>
    <row r="235" spans="1:65" s="13" customFormat="1">
      <c r="B235" s="163"/>
      <c r="D235" s="164" t="s">
        <v>160</v>
      </c>
      <c r="E235" s="165" t="s">
        <v>1</v>
      </c>
      <c r="F235" s="166" t="s">
        <v>1308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160</v>
      </c>
      <c r="AU235" s="165" t="s">
        <v>82</v>
      </c>
      <c r="AV235" s="13" t="s">
        <v>80</v>
      </c>
      <c r="AW235" s="13" t="s">
        <v>30</v>
      </c>
      <c r="AX235" s="13" t="s">
        <v>73</v>
      </c>
      <c r="AY235" s="165" t="s">
        <v>150</v>
      </c>
    </row>
    <row r="236" spans="1:65" s="14" customFormat="1" ht="20">
      <c r="B236" s="171"/>
      <c r="D236" s="164" t="s">
        <v>160</v>
      </c>
      <c r="E236" s="172" t="s">
        <v>1</v>
      </c>
      <c r="F236" s="173" t="s">
        <v>1361</v>
      </c>
      <c r="H236" s="174">
        <v>1.726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160</v>
      </c>
      <c r="AU236" s="172" t="s">
        <v>82</v>
      </c>
      <c r="AV236" s="14" t="s">
        <v>82</v>
      </c>
      <c r="AW236" s="14" t="s">
        <v>30</v>
      </c>
      <c r="AX236" s="14" t="s">
        <v>80</v>
      </c>
      <c r="AY236" s="172" t="s">
        <v>150</v>
      </c>
    </row>
    <row r="237" spans="1:65" s="2" customFormat="1" ht="16.5" customHeight="1">
      <c r="A237" s="33"/>
      <c r="B237" s="149"/>
      <c r="C237" s="150" t="s">
        <v>343</v>
      </c>
      <c r="D237" s="150" t="s">
        <v>153</v>
      </c>
      <c r="E237" s="151" t="s">
        <v>344</v>
      </c>
      <c r="F237" s="152" t="s">
        <v>345</v>
      </c>
      <c r="G237" s="153" t="s">
        <v>156</v>
      </c>
      <c r="H237" s="154">
        <v>251.58099999999999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38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158</v>
      </c>
      <c r="AT237" s="161" t="s">
        <v>153</v>
      </c>
      <c r="AU237" s="161" t="s">
        <v>82</v>
      </c>
      <c r="AY237" s="18" t="s">
        <v>150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80</v>
      </c>
      <c r="BK237" s="162">
        <f>ROUND(I237*H237,2)</f>
        <v>0</v>
      </c>
      <c r="BL237" s="18" t="s">
        <v>158</v>
      </c>
      <c r="BM237" s="161" t="s">
        <v>1362</v>
      </c>
    </row>
    <row r="238" spans="1:65" s="14" customFormat="1">
      <c r="B238" s="171"/>
      <c r="D238" s="164" t="s">
        <v>160</v>
      </c>
      <c r="E238" s="172" t="s">
        <v>1</v>
      </c>
      <c r="F238" s="173" t="s">
        <v>1363</v>
      </c>
      <c r="H238" s="174">
        <v>251.58099999999999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160</v>
      </c>
      <c r="AU238" s="172" t="s">
        <v>82</v>
      </c>
      <c r="AV238" s="14" t="s">
        <v>82</v>
      </c>
      <c r="AW238" s="14" t="s">
        <v>30</v>
      </c>
      <c r="AX238" s="14" t="s">
        <v>80</v>
      </c>
      <c r="AY238" s="172" t="s">
        <v>150</v>
      </c>
    </row>
    <row r="239" spans="1:65" s="2" customFormat="1" ht="24.15" customHeight="1">
      <c r="A239" s="33"/>
      <c r="B239" s="149"/>
      <c r="C239" s="150" t="s">
        <v>645</v>
      </c>
      <c r="D239" s="150" t="s">
        <v>153</v>
      </c>
      <c r="E239" s="151" t="s">
        <v>349</v>
      </c>
      <c r="F239" s="152" t="s">
        <v>351</v>
      </c>
      <c r="G239" s="153" t="s">
        <v>156</v>
      </c>
      <c r="H239" s="154">
        <v>251.58099999999999</v>
      </c>
      <c r="I239" s="155"/>
      <c r="J239" s="156">
        <f>ROUND(I239*H239,2)</f>
        <v>0</v>
      </c>
      <c r="K239" s="152" t="s">
        <v>1</v>
      </c>
      <c r="L239" s="34"/>
      <c r="M239" s="157" t="s">
        <v>1</v>
      </c>
      <c r="N239" s="158" t="s">
        <v>38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158</v>
      </c>
      <c r="AT239" s="161" t="s">
        <v>153</v>
      </c>
      <c r="AU239" s="161" t="s">
        <v>82</v>
      </c>
      <c r="AY239" s="18" t="s">
        <v>150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80</v>
      </c>
      <c r="BK239" s="162">
        <f>ROUND(I239*H239,2)</f>
        <v>0</v>
      </c>
      <c r="BL239" s="18" t="s">
        <v>158</v>
      </c>
      <c r="BM239" s="161" t="s">
        <v>1364</v>
      </c>
    </row>
    <row r="240" spans="1:65" s="14" customFormat="1">
      <c r="B240" s="171"/>
      <c r="D240" s="164" t="s">
        <v>160</v>
      </c>
      <c r="E240" s="172" t="s">
        <v>1</v>
      </c>
      <c r="F240" s="173" t="s">
        <v>1363</v>
      </c>
      <c r="H240" s="174">
        <v>251.58099999999999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160</v>
      </c>
      <c r="AU240" s="172" t="s">
        <v>82</v>
      </c>
      <c r="AV240" s="14" t="s">
        <v>82</v>
      </c>
      <c r="AW240" s="14" t="s">
        <v>30</v>
      </c>
      <c r="AX240" s="14" t="s">
        <v>80</v>
      </c>
      <c r="AY240" s="172" t="s">
        <v>150</v>
      </c>
    </row>
    <row r="241" spans="1:65" s="2" customFormat="1" ht="24.15" customHeight="1">
      <c r="A241" s="33"/>
      <c r="B241" s="149"/>
      <c r="C241" s="150" t="s">
        <v>974</v>
      </c>
      <c r="D241" s="150" t="s">
        <v>153</v>
      </c>
      <c r="E241" s="151" t="s">
        <v>353</v>
      </c>
      <c r="F241" s="152" t="s">
        <v>1365</v>
      </c>
      <c r="G241" s="153" t="s">
        <v>355</v>
      </c>
      <c r="H241" s="154">
        <v>18286.197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38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158</v>
      </c>
      <c r="AT241" s="161" t="s">
        <v>153</v>
      </c>
      <c r="AU241" s="161" t="s">
        <v>82</v>
      </c>
      <c r="AY241" s="18" t="s">
        <v>150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80</v>
      </c>
      <c r="BK241" s="162">
        <f>ROUND(I241*H241,2)</f>
        <v>0</v>
      </c>
      <c r="BL241" s="18" t="s">
        <v>158</v>
      </c>
      <c r="BM241" s="161" t="s">
        <v>1366</v>
      </c>
    </row>
    <row r="242" spans="1:65" s="14" customFormat="1">
      <c r="B242" s="171"/>
      <c r="D242" s="164" t="s">
        <v>160</v>
      </c>
      <c r="E242" s="172" t="s">
        <v>1</v>
      </c>
      <c r="F242" s="173" t="s">
        <v>1367</v>
      </c>
      <c r="H242" s="174">
        <v>18286.197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160</v>
      </c>
      <c r="AU242" s="172" t="s">
        <v>82</v>
      </c>
      <c r="AV242" s="14" t="s">
        <v>82</v>
      </c>
      <c r="AW242" s="14" t="s">
        <v>30</v>
      </c>
      <c r="AX242" s="14" t="s">
        <v>80</v>
      </c>
      <c r="AY242" s="172" t="s">
        <v>150</v>
      </c>
    </row>
    <row r="243" spans="1:65" s="2" customFormat="1" ht="24.15" customHeight="1">
      <c r="A243" s="33"/>
      <c r="B243" s="149"/>
      <c r="C243" s="150" t="s">
        <v>979</v>
      </c>
      <c r="D243" s="150" t="s">
        <v>153</v>
      </c>
      <c r="E243" s="151" t="s">
        <v>359</v>
      </c>
      <c r="F243" s="152" t="s">
        <v>360</v>
      </c>
      <c r="G243" s="153" t="s">
        <v>297</v>
      </c>
      <c r="H243" s="154">
        <v>292.39999999999998</v>
      </c>
      <c r="I243" s="155"/>
      <c r="J243" s="156">
        <f>ROUND(I243*H243,2)</f>
        <v>0</v>
      </c>
      <c r="K243" s="152" t="s">
        <v>1</v>
      </c>
      <c r="L243" s="34"/>
      <c r="M243" s="157" t="s">
        <v>1</v>
      </c>
      <c r="N243" s="158" t="s">
        <v>38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158</v>
      </c>
      <c r="AT243" s="161" t="s">
        <v>153</v>
      </c>
      <c r="AU243" s="161" t="s">
        <v>82</v>
      </c>
      <c r="AY243" s="18" t="s">
        <v>150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80</v>
      </c>
      <c r="BK243" s="162">
        <f>ROUND(I243*H243,2)</f>
        <v>0</v>
      </c>
      <c r="BL243" s="18" t="s">
        <v>158</v>
      </c>
      <c r="BM243" s="161" t="s">
        <v>1368</v>
      </c>
    </row>
    <row r="244" spans="1:65" s="14" customFormat="1">
      <c r="B244" s="171"/>
      <c r="D244" s="164" t="s">
        <v>160</v>
      </c>
      <c r="E244" s="172" t="s">
        <v>1</v>
      </c>
      <c r="F244" s="173" t="s">
        <v>1345</v>
      </c>
      <c r="H244" s="174">
        <v>292.39999999999998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160</v>
      </c>
      <c r="AU244" s="172" t="s">
        <v>82</v>
      </c>
      <c r="AV244" s="14" t="s">
        <v>82</v>
      </c>
      <c r="AW244" s="14" t="s">
        <v>30</v>
      </c>
      <c r="AX244" s="14" t="s">
        <v>80</v>
      </c>
      <c r="AY244" s="172" t="s">
        <v>150</v>
      </c>
    </row>
    <row r="245" spans="1:65" s="2" customFormat="1" ht="16.5" customHeight="1">
      <c r="A245" s="33"/>
      <c r="B245" s="149"/>
      <c r="C245" s="150" t="s">
        <v>7</v>
      </c>
      <c r="D245" s="150" t="s">
        <v>153</v>
      </c>
      <c r="E245" s="151" t="s">
        <v>362</v>
      </c>
      <c r="F245" s="152" t="s">
        <v>363</v>
      </c>
      <c r="G245" s="153" t="s">
        <v>364</v>
      </c>
      <c r="H245" s="154">
        <v>-16.687999999999999</v>
      </c>
      <c r="I245" s="155"/>
      <c r="J245" s="156">
        <f>ROUND(I245*H245,2)</f>
        <v>0</v>
      </c>
      <c r="K245" s="152" t="s">
        <v>1</v>
      </c>
      <c r="L245" s="34"/>
      <c r="M245" s="157" t="s">
        <v>1</v>
      </c>
      <c r="N245" s="158" t="s">
        <v>38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158</v>
      </c>
      <c r="AT245" s="161" t="s">
        <v>153</v>
      </c>
      <c r="AU245" s="161" t="s">
        <v>82</v>
      </c>
      <c r="AY245" s="18" t="s">
        <v>150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80</v>
      </c>
      <c r="BK245" s="162">
        <f>ROUND(I245*H245,2)</f>
        <v>0</v>
      </c>
      <c r="BL245" s="18" t="s">
        <v>158</v>
      </c>
      <c r="BM245" s="161" t="s">
        <v>1369</v>
      </c>
    </row>
    <row r="246" spans="1:65" s="14" customFormat="1">
      <c r="B246" s="171"/>
      <c r="D246" s="164" t="s">
        <v>160</v>
      </c>
      <c r="E246" s="172" t="s">
        <v>1</v>
      </c>
      <c r="F246" s="173" t="s">
        <v>1370</v>
      </c>
      <c r="H246" s="174">
        <v>-16.687999999999999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160</v>
      </c>
      <c r="AU246" s="172" t="s">
        <v>82</v>
      </c>
      <c r="AV246" s="14" t="s">
        <v>82</v>
      </c>
      <c r="AW246" s="14" t="s">
        <v>30</v>
      </c>
      <c r="AX246" s="14" t="s">
        <v>80</v>
      </c>
      <c r="AY246" s="172" t="s">
        <v>150</v>
      </c>
    </row>
    <row r="247" spans="1:65" s="2" customFormat="1" ht="16.5" customHeight="1">
      <c r="A247" s="33"/>
      <c r="B247" s="149"/>
      <c r="C247" s="150" t="s">
        <v>968</v>
      </c>
      <c r="D247" s="150" t="s">
        <v>153</v>
      </c>
      <c r="E247" s="151" t="s">
        <v>368</v>
      </c>
      <c r="F247" s="152" t="s">
        <v>369</v>
      </c>
      <c r="G247" s="153" t="s">
        <v>364</v>
      </c>
      <c r="H247" s="154">
        <v>-1.599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38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158</v>
      </c>
      <c r="AT247" s="161" t="s">
        <v>153</v>
      </c>
      <c r="AU247" s="161" t="s">
        <v>82</v>
      </c>
      <c r="AY247" s="18" t="s">
        <v>150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80</v>
      </c>
      <c r="BK247" s="162">
        <f>ROUND(I247*H247,2)</f>
        <v>0</v>
      </c>
      <c r="BL247" s="18" t="s">
        <v>158</v>
      </c>
      <c r="BM247" s="161" t="s">
        <v>1371</v>
      </c>
    </row>
    <row r="248" spans="1:65" s="14" customFormat="1">
      <c r="B248" s="171"/>
      <c r="D248" s="164" t="s">
        <v>160</v>
      </c>
      <c r="E248" s="172" t="s">
        <v>1</v>
      </c>
      <c r="F248" s="173" t="s">
        <v>1372</v>
      </c>
      <c r="H248" s="174">
        <v>-1.599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160</v>
      </c>
      <c r="AU248" s="172" t="s">
        <v>82</v>
      </c>
      <c r="AV248" s="14" t="s">
        <v>82</v>
      </c>
      <c r="AW248" s="14" t="s">
        <v>30</v>
      </c>
      <c r="AX248" s="14" t="s">
        <v>80</v>
      </c>
      <c r="AY248" s="172" t="s">
        <v>150</v>
      </c>
    </row>
    <row r="249" spans="1:65" s="2" customFormat="1" ht="16.5" customHeight="1">
      <c r="A249" s="33"/>
      <c r="B249" s="149"/>
      <c r="C249" s="150" t="s">
        <v>372</v>
      </c>
      <c r="D249" s="150" t="s">
        <v>153</v>
      </c>
      <c r="E249" s="151" t="s">
        <v>373</v>
      </c>
      <c r="F249" s="152" t="s">
        <v>374</v>
      </c>
      <c r="G249" s="153" t="s">
        <v>297</v>
      </c>
      <c r="H249" s="154">
        <v>129</v>
      </c>
      <c r="I249" s="155"/>
      <c r="J249" s="156">
        <f>ROUND(I249*H249,2)</f>
        <v>0</v>
      </c>
      <c r="K249" s="152" t="s">
        <v>1</v>
      </c>
      <c r="L249" s="34"/>
      <c r="M249" s="157" t="s">
        <v>1</v>
      </c>
      <c r="N249" s="158" t="s">
        <v>38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158</v>
      </c>
      <c r="AT249" s="161" t="s">
        <v>153</v>
      </c>
      <c r="AU249" s="161" t="s">
        <v>82</v>
      </c>
      <c r="AY249" s="18" t="s">
        <v>150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80</v>
      </c>
      <c r="BK249" s="162">
        <f>ROUND(I249*H249,2)</f>
        <v>0</v>
      </c>
      <c r="BL249" s="18" t="s">
        <v>158</v>
      </c>
      <c r="BM249" s="161" t="s">
        <v>1373</v>
      </c>
    </row>
    <row r="250" spans="1:65" s="2" customFormat="1" ht="24.15" customHeight="1">
      <c r="A250" s="33"/>
      <c r="B250" s="149"/>
      <c r="C250" s="150" t="s">
        <v>999</v>
      </c>
      <c r="D250" s="150" t="s">
        <v>153</v>
      </c>
      <c r="E250" s="151" t="s">
        <v>377</v>
      </c>
      <c r="F250" s="152" t="s">
        <v>378</v>
      </c>
      <c r="G250" s="153" t="s">
        <v>379</v>
      </c>
      <c r="H250" s="154">
        <v>1</v>
      </c>
      <c r="I250" s="155"/>
      <c r="J250" s="156">
        <f>ROUND(I250*H250,2)</f>
        <v>0</v>
      </c>
      <c r="K250" s="152" t="s">
        <v>1</v>
      </c>
      <c r="L250" s="34"/>
      <c r="M250" s="157" t="s">
        <v>1</v>
      </c>
      <c r="N250" s="158" t="s">
        <v>38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158</v>
      </c>
      <c r="AT250" s="161" t="s">
        <v>153</v>
      </c>
      <c r="AU250" s="161" t="s">
        <v>82</v>
      </c>
      <c r="AY250" s="18" t="s">
        <v>150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80</v>
      </c>
      <c r="BK250" s="162">
        <f>ROUND(I250*H250,2)</f>
        <v>0</v>
      </c>
      <c r="BL250" s="18" t="s">
        <v>158</v>
      </c>
      <c r="BM250" s="161" t="s">
        <v>1374</v>
      </c>
    </row>
    <row r="251" spans="1:65" s="2" customFormat="1" ht="16.5" customHeight="1">
      <c r="A251" s="33"/>
      <c r="B251" s="149"/>
      <c r="C251" s="150" t="s">
        <v>1003</v>
      </c>
      <c r="D251" s="150" t="s">
        <v>153</v>
      </c>
      <c r="E251" s="151" t="s">
        <v>382</v>
      </c>
      <c r="F251" s="152" t="s">
        <v>383</v>
      </c>
      <c r="G251" s="153" t="s">
        <v>379</v>
      </c>
      <c r="H251" s="154">
        <v>1</v>
      </c>
      <c r="I251" s="155"/>
      <c r="J251" s="156">
        <f>ROUND(I251*H251,2)</f>
        <v>0</v>
      </c>
      <c r="K251" s="152" t="s">
        <v>1</v>
      </c>
      <c r="L251" s="34"/>
      <c r="M251" s="157" t="s">
        <v>1</v>
      </c>
      <c r="N251" s="158" t="s">
        <v>38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158</v>
      </c>
      <c r="AT251" s="161" t="s">
        <v>153</v>
      </c>
      <c r="AU251" s="161" t="s">
        <v>82</v>
      </c>
      <c r="AY251" s="18" t="s">
        <v>150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80</v>
      </c>
      <c r="BK251" s="162">
        <f>ROUND(I251*H251,2)</f>
        <v>0</v>
      </c>
      <c r="BL251" s="18" t="s">
        <v>158</v>
      </c>
      <c r="BM251" s="161" t="s">
        <v>1375</v>
      </c>
    </row>
    <row r="252" spans="1:65" s="12" customFormat="1" ht="22.75" customHeight="1">
      <c r="B252" s="136"/>
      <c r="D252" s="137" t="s">
        <v>72</v>
      </c>
      <c r="E252" s="147" t="s">
        <v>82</v>
      </c>
      <c r="F252" s="147" t="s">
        <v>385</v>
      </c>
      <c r="I252" s="139"/>
      <c r="J252" s="148">
        <f>BK252</f>
        <v>0</v>
      </c>
      <c r="L252" s="136"/>
      <c r="M252" s="141"/>
      <c r="N252" s="142"/>
      <c r="O252" s="142"/>
      <c r="P252" s="143">
        <f>SUM(P253:P265)</f>
        <v>0</v>
      </c>
      <c r="Q252" s="142"/>
      <c r="R252" s="143">
        <f>SUM(R253:R265)</f>
        <v>1.76181418</v>
      </c>
      <c r="S252" s="142"/>
      <c r="T252" s="144">
        <f>SUM(T253:T265)</f>
        <v>0</v>
      </c>
      <c r="AR252" s="137" t="s">
        <v>80</v>
      </c>
      <c r="AT252" s="145" t="s">
        <v>72</v>
      </c>
      <c r="AU252" s="145" t="s">
        <v>80</v>
      </c>
      <c r="AY252" s="137" t="s">
        <v>150</v>
      </c>
      <c r="BK252" s="146">
        <f>SUM(BK253:BK265)</f>
        <v>0</v>
      </c>
    </row>
    <row r="253" spans="1:65" s="2" customFormat="1" ht="16.5" customHeight="1">
      <c r="A253" s="33"/>
      <c r="B253" s="149"/>
      <c r="C253" s="150" t="s">
        <v>386</v>
      </c>
      <c r="D253" s="150" t="s">
        <v>153</v>
      </c>
      <c r="E253" s="151" t="s">
        <v>387</v>
      </c>
      <c r="F253" s="152" t="s">
        <v>388</v>
      </c>
      <c r="G253" s="153" t="s">
        <v>192</v>
      </c>
      <c r="H253" s="154">
        <v>0.755</v>
      </c>
      <c r="I253" s="155"/>
      <c r="J253" s="156">
        <f>ROUND(I253*H253,2)</f>
        <v>0</v>
      </c>
      <c r="K253" s="152" t="s">
        <v>157</v>
      </c>
      <c r="L253" s="34"/>
      <c r="M253" s="157" t="s">
        <v>1</v>
      </c>
      <c r="N253" s="158" t="s">
        <v>38</v>
      </c>
      <c r="O253" s="59"/>
      <c r="P253" s="159">
        <f>O253*H253</f>
        <v>0</v>
      </c>
      <c r="Q253" s="159">
        <v>2.3010199999999998</v>
      </c>
      <c r="R253" s="159">
        <f>Q253*H253</f>
        <v>1.7372700999999999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158</v>
      </c>
      <c r="AT253" s="161" t="s">
        <v>153</v>
      </c>
      <c r="AU253" s="161" t="s">
        <v>82</v>
      </c>
      <c r="AY253" s="18" t="s">
        <v>150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80</v>
      </c>
      <c r="BK253" s="162">
        <f>ROUND(I253*H253,2)</f>
        <v>0</v>
      </c>
      <c r="BL253" s="18" t="s">
        <v>158</v>
      </c>
      <c r="BM253" s="161" t="s">
        <v>1376</v>
      </c>
    </row>
    <row r="254" spans="1:65" s="13" customFormat="1">
      <c r="B254" s="163"/>
      <c r="D254" s="164" t="s">
        <v>160</v>
      </c>
      <c r="E254" s="165" t="s">
        <v>1</v>
      </c>
      <c r="F254" s="166" t="s">
        <v>1377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160</v>
      </c>
      <c r="AU254" s="165" t="s">
        <v>82</v>
      </c>
      <c r="AV254" s="13" t="s">
        <v>80</v>
      </c>
      <c r="AW254" s="13" t="s">
        <v>30</v>
      </c>
      <c r="AX254" s="13" t="s">
        <v>73</v>
      </c>
      <c r="AY254" s="165" t="s">
        <v>150</v>
      </c>
    </row>
    <row r="255" spans="1:65" s="14" customFormat="1">
      <c r="B255" s="171"/>
      <c r="D255" s="164" t="s">
        <v>160</v>
      </c>
      <c r="E255" s="172" t="s">
        <v>1</v>
      </c>
      <c r="F255" s="173" t="s">
        <v>1378</v>
      </c>
      <c r="H255" s="174">
        <v>0.107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160</v>
      </c>
      <c r="AU255" s="172" t="s">
        <v>82</v>
      </c>
      <c r="AV255" s="14" t="s">
        <v>82</v>
      </c>
      <c r="AW255" s="14" t="s">
        <v>30</v>
      </c>
      <c r="AX255" s="14" t="s">
        <v>73</v>
      </c>
      <c r="AY255" s="172" t="s">
        <v>150</v>
      </c>
    </row>
    <row r="256" spans="1:65" s="13" customFormat="1">
      <c r="B256" s="163"/>
      <c r="D256" s="164" t="s">
        <v>160</v>
      </c>
      <c r="E256" s="165" t="s">
        <v>1</v>
      </c>
      <c r="F256" s="166" t="s">
        <v>390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160</v>
      </c>
      <c r="AU256" s="165" t="s">
        <v>82</v>
      </c>
      <c r="AV256" s="13" t="s">
        <v>80</v>
      </c>
      <c r="AW256" s="13" t="s">
        <v>30</v>
      </c>
      <c r="AX256" s="13" t="s">
        <v>73</v>
      </c>
      <c r="AY256" s="165" t="s">
        <v>150</v>
      </c>
    </row>
    <row r="257" spans="1:65" s="14" customFormat="1">
      <c r="B257" s="171"/>
      <c r="D257" s="164" t="s">
        <v>160</v>
      </c>
      <c r="E257" s="172" t="s">
        <v>1</v>
      </c>
      <c r="F257" s="173" t="s">
        <v>1379</v>
      </c>
      <c r="H257" s="174">
        <v>0.64800000000000002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160</v>
      </c>
      <c r="AU257" s="172" t="s">
        <v>82</v>
      </c>
      <c r="AV257" s="14" t="s">
        <v>82</v>
      </c>
      <c r="AW257" s="14" t="s">
        <v>30</v>
      </c>
      <c r="AX257" s="14" t="s">
        <v>73</v>
      </c>
      <c r="AY257" s="172" t="s">
        <v>150</v>
      </c>
    </row>
    <row r="258" spans="1:65" s="16" customFormat="1">
      <c r="B258" s="187"/>
      <c r="D258" s="164" t="s">
        <v>160</v>
      </c>
      <c r="E258" s="188" t="s">
        <v>1</v>
      </c>
      <c r="F258" s="189" t="s">
        <v>211</v>
      </c>
      <c r="H258" s="190">
        <v>0.755</v>
      </c>
      <c r="I258" s="191"/>
      <c r="L258" s="187"/>
      <c r="M258" s="192"/>
      <c r="N258" s="193"/>
      <c r="O258" s="193"/>
      <c r="P258" s="193"/>
      <c r="Q258" s="193"/>
      <c r="R258" s="193"/>
      <c r="S258" s="193"/>
      <c r="T258" s="194"/>
      <c r="AT258" s="188" t="s">
        <v>160</v>
      </c>
      <c r="AU258" s="188" t="s">
        <v>82</v>
      </c>
      <c r="AV258" s="16" t="s">
        <v>158</v>
      </c>
      <c r="AW258" s="16" t="s">
        <v>30</v>
      </c>
      <c r="AX258" s="16" t="s">
        <v>80</v>
      </c>
      <c r="AY258" s="188" t="s">
        <v>150</v>
      </c>
    </row>
    <row r="259" spans="1:65" s="2" customFormat="1" ht="16.5" customHeight="1">
      <c r="A259" s="33"/>
      <c r="B259" s="149"/>
      <c r="C259" s="150" t="s">
        <v>394</v>
      </c>
      <c r="D259" s="150" t="s">
        <v>153</v>
      </c>
      <c r="E259" s="151" t="s">
        <v>395</v>
      </c>
      <c r="F259" s="152" t="s">
        <v>396</v>
      </c>
      <c r="G259" s="153" t="s">
        <v>156</v>
      </c>
      <c r="H259" s="154">
        <v>9.2970000000000006</v>
      </c>
      <c r="I259" s="155"/>
      <c r="J259" s="156">
        <f>ROUND(I259*H259,2)</f>
        <v>0</v>
      </c>
      <c r="K259" s="152" t="s">
        <v>157</v>
      </c>
      <c r="L259" s="34"/>
      <c r="M259" s="157" t="s">
        <v>1</v>
      </c>
      <c r="N259" s="158" t="s">
        <v>38</v>
      </c>
      <c r="O259" s="59"/>
      <c r="P259" s="159">
        <f>O259*H259</f>
        <v>0</v>
      </c>
      <c r="Q259" s="159">
        <v>2.64E-3</v>
      </c>
      <c r="R259" s="159">
        <f>Q259*H259</f>
        <v>2.4544080000000003E-2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158</v>
      </c>
      <c r="AT259" s="161" t="s">
        <v>153</v>
      </c>
      <c r="AU259" s="161" t="s">
        <v>82</v>
      </c>
      <c r="AY259" s="18" t="s">
        <v>150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80</v>
      </c>
      <c r="BK259" s="162">
        <f>ROUND(I259*H259,2)</f>
        <v>0</v>
      </c>
      <c r="BL259" s="18" t="s">
        <v>158</v>
      </c>
      <c r="BM259" s="161" t="s">
        <v>1380</v>
      </c>
    </row>
    <row r="260" spans="1:65" s="13" customFormat="1">
      <c r="B260" s="163"/>
      <c r="D260" s="164" t="s">
        <v>160</v>
      </c>
      <c r="E260" s="165" t="s">
        <v>1</v>
      </c>
      <c r="F260" s="166" t="s">
        <v>1377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160</v>
      </c>
      <c r="AU260" s="165" t="s">
        <v>82</v>
      </c>
      <c r="AV260" s="13" t="s">
        <v>80</v>
      </c>
      <c r="AW260" s="13" t="s">
        <v>30</v>
      </c>
      <c r="AX260" s="13" t="s">
        <v>73</v>
      </c>
      <c r="AY260" s="165" t="s">
        <v>150</v>
      </c>
    </row>
    <row r="261" spans="1:65" s="14" customFormat="1">
      <c r="B261" s="171"/>
      <c r="D261" s="164" t="s">
        <v>160</v>
      </c>
      <c r="E261" s="172" t="s">
        <v>1</v>
      </c>
      <c r="F261" s="173" t="s">
        <v>1381</v>
      </c>
      <c r="H261" s="174">
        <v>0.65700000000000003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160</v>
      </c>
      <c r="AU261" s="172" t="s">
        <v>82</v>
      </c>
      <c r="AV261" s="14" t="s">
        <v>82</v>
      </c>
      <c r="AW261" s="14" t="s">
        <v>30</v>
      </c>
      <c r="AX261" s="14" t="s">
        <v>73</v>
      </c>
      <c r="AY261" s="172" t="s">
        <v>150</v>
      </c>
    </row>
    <row r="262" spans="1:65" s="13" customFormat="1">
      <c r="B262" s="163"/>
      <c r="D262" s="164" t="s">
        <v>160</v>
      </c>
      <c r="E262" s="165" t="s">
        <v>1</v>
      </c>
      <c r="F262" s="166" t="s">
        <v>390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160</v>
      </c>
      <c r="AU262" s="165" t="s">
        <v>82</v>
      </c>
      <c r="AV262" s="13" t="s">
        <v>80</v>
      </c>
      <c r="AW262" s="13" t="s">
        <v>30</v>
      </c>
      <c r="AX262" s="13" t="s">
        <v>73</v>
      </c>
      <c r="AY262" s="165" t="s">
        <v>150</v>
      </c>
    </row>
    <row r="263" spans="1:65" s="14" customFormat="1">
      <c r="B263" s="171"/>
      <c r="D263" s="164" t="s">
        <v>160</v>
      </c>
      <c r="E263" s="172" t="s">
        <v>1</v>
      </c>
      <c r="F263" s="173" t="s">
        <v>1382</v>
      </c>
      <c r="H263" s="174">
        <v>8.64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160</v>
      </c>
      <c r="AU263" s="172" t="s">
        <v>82</v>
      </c>
      <c r="AV263" s="14" t="s">
        <v>82</v>
      </c>
      <c r="AW263" s="14" t="s">
        <v>30</v>
      </c>
      <c r="AX263" s="14" t="s">
        <v>73</v>
      </c>
      <c r="AY263" s="172" t="s">
        <v>150</v>
      </c>
    </row>
    <row r="264" spans="1:65" s="16" customFormat="1">
      <c r="B264" s="187"/>
      <c r="D264" s="164" t="s">
        <v>160</v>
      </c>
      <c r="E264" s="188" t="s">
        <v>1</v>
      </c>
      <c r="F264" s="189" t="s">
        <v>211</v>
      </c>
      <c r="H264" s="190">
        <v>9.2970000000000006</v>
      </c>
      <c r="I264" s="191"/>
      <c r="L264" s="187"/>
      <c r="M264" s="192"/>
      <c r="N264" s="193"/>
      <c r="O264" s="193"/>
      <c r="P264" s="193"/>
      <c r="Q264" s="193"/>
      <c r="R264" s="193"/>
      <c r="S264" s="193"/>
      <c r="T264" s="194"/>
      <c r="AT264" s="188" t="s">
        <v>160</v>
      </c>
      <c r="AU264" s="188" t="s">
        <v>82</v>
      </c>
      <c r="AV264" s="16" t="s">
        <v>158</v>
      </c>
      <c r="AW264" s="16" t="s">
        <v>30</v>
      </c>
      <c r="AX264" s="16" t="s">
        <v>80</v>
      </c>
      <c r="AY264" s="188" t="s">
        <v>150</v>
      </c>
    </row>
    <row r="265" spans="1:65" s="2" customFormat="1" ht="16.5" customHeight="1">
      <c r="A265" s="33"/>
      <c r="B265" s="149"/>
      <c r="C265" s="150" t="s">
        <v>400</v>
      </c>
      <c r="D265" s="150" t="s">
        <v>153</v>
      </c>
      <c r="E265" s="151" t="s">
        <v>401</v>
      </c>
      <c r="F265" s="152" t="s">
        <v>402</v>
      </c>
      <c r="G265" s="153" t="s">
        <v>156</v>
      </c>
      <c r="H265" s="154">
        <v>9.2970000000000006</v>
      </c>
      <c r="I265" s="155"/>
      <c r="J265" s="156">
        <f>ROUND(I265*H265,2)</f>
        <v>0</v>
      </c>
      <c r="K265" s="152" t="s">
        <v>157</v>
      </c>
      <c r="L265" s="34"/>
      <c r="M265" s="157" t="s">
        <v>1</v>
      </c>
      <c r="N265" s="158" t="s">
        <v>38</v>
      </c>
      <c r="O265" s="59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158</v>
      </c>
      <c r="AT265" s="161" t="s">
        <v>153</v>
      </c>
      <c r="AU265" s="161" t="s">
        <v>82</v>
      </c>
      <c r="AY265" s="18" t="s">
        <v>150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80</v>
      </c>
      <c r="BK265" s="162">
        <f>ROUND(I265*H265,2)</f>
        <v>0</v>
      </c>
      <c r="BL265" s="18" t="s">
        <v>158</v>
      </c>
      <c r="BM265" s="161" t="s">
        <v>1383</v>
      </c>
    </row>
    <row r="266" spans="1:65" s="12" customFormat="1" ht="22.75" customHeight="1">
      <c r="B266" s="136"/>
      <c r="D266" s="137" t="s">
        <v>72</v>
      </c>
      <c r="E266" s="147" t="s">
        <v>196</v>
      </c>
      <c r="F266" s="147" t="s">
        <v>404</v>
      </c>
      <c r="I266" s="139"/>
      <c r="J266" s="148">
        <f>BK266</f>
        <v>0</v>
      </c>
      <c r="L266" s="136"/>
      <c r="M266" s="141"/>
      <c r="N266" s="142"/>
      <c r="O266" s="142"/>
      <c r="P266" s="143">
        <f>SUM(P267:P269)</f>
        <v>0</v>
      </c>
      <c r="Q266" s="142"/>
      <c r="R266" s="143">
        <f>SUM(R267:R269)</f>
        <v>9.4472419000000016</v>
      </c>
      <c r="S266" s="142"/>
      <c r="T266" s="144">
        <f>SUM(T267:T269)</f>
        <v>0</v>
      </c>
      <c r="AR266" s="137" t="s">
        <v>80</v>
      </c>
      <c r="AT266" s="145" t="s">
        <v>72</v>
      </c>
      <c r="AU266" s="145" t="s">
        <v>80</v>
      </c>
      <c r="AY266" s="137" t="s">
        <v>150</v>
      </c>
      <c r="BK266" s="146">
        <f>SUM(BK267:BK269)</f>
        <v>0</v>
      </c>
    </row>
    <row r="267" spans="1:65" s="2" customFormat="1" ht="21.75" customHeight="1">
      <c r="A267" s="33"/>
      <c r="B267" s="149"/>
      <c r="C267" s="150" t="s">
        <v>405</v>
      </c>
      <c r="D267" s="150" t="s">
        <v>153</v>
      </c>
      <c r="E267" s="151" t="s">
        <v>413</v>
      </c>
      <c r="F267" s="152" t="s">
        <v>414</v>
      </c>
      <c r="G267" s="153" t="s">
        <v>156</v>
      </c>
      <c r="H267" s="154">
        <v>330.67</v>
      </c>
      <c r="I267" s="155"/>
      <c r="J267" s="156">
        <f>ROUND(I267*H267,2)</f>
        <v>0</v>
      </c>
      <c r="K267" s="152" t="s">
        <v>157</v>
      </c>
      <c r="L267" s="34"/>
      <c r="M267" s="157" t="s">
        <v>1</v>
      </c>
      <c r="N267" s="158" t="s">
        <v>38</v>
      </c>
      <c r="O267" s="59"/>
      <c r="P267" s="159">
        <f>O267*H267</f>
        <v>0</v>
      </c>
      <c r="Q267" s="159">
        <v>2.8570000000000002E-2</v>
      </c>
      <c r="R267" s="159">
        <f>Q267*H267</f>
        <v>9.4472419000000016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158</v>
      </c>
      <c r="AT267" s="161" t="s">
        <v>153</v>
      </c>
      <c r="AU267" s="161" t="s">
        <v>82</v>
      </c>
      <c r="AY267" s="18" t="s">
        <v>150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80</v>
      </c>
      <c r="BK267" s="162">
        <f>ROUND(I267*H267,2)</f>
        <v>0</v>
      </c>
      <c r="BL267" s="18" t="s">
        <v>158</v>
      </c>
      <c r="BM267" s="161" t="s">
        <v>1384</v>
      </c>
    </row>
    <row r="268" spans="1:65" s="13" customFormat="1">
      <c r="B268" s="163"/>
      <c r="D268" s="164" t="s">
        <v>160</v>
      </c>
      <c r="E268" s="165" t="s">
        <v>1</v>
      </c>
      <c r="F268" s="166" t="s">
        <v>416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160</v>
      </c>
      <c r="AU268" s="165" t="s">
        <v>82</v>
      </c>
      <c r="AV268" s="13" t="s">
        <v>80</v>
      </c>
      <c r="AW268" s="13" t="s">
        <v>30</v>
      </c>
      <c r="AX268" s="13" t="s">
        <v>73</v>
      </c>
      <c r="AY268" s="165" t="s">
        <v>150</v>
      </c>
    </row>
    <row r="269" spans="1:65" s="14" customFormat="1">
      <c r="B269" s="171"/>
      <c r="D269" s="164" t="s">
        <v>160</v>
      </c>
      <c r="E269" s="172" t="s">
        <v>1</v>
      </c>
      <c r="F269" s="173" t="s">
        <v>1385</v>
      </c>
      <c r="H269" s="174">
        <v>330.67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160</v>
      </c>
      <c r="AU269" s="172" t="s">
        <v>82</v>
      </c>
      <c r="AV269" s="14" t="s">
        <v>82</v>
      </c>
      <c r="AW269" s="14" t="s">
        <v>30</v>
      </c>
      <c r="AX269" s="14" t="s">
        <v>80</v>
      </c>
      <c r="AY269" s="172" t="s">
        <v>150</v>
      </c>
    </row>
    <row r="270" spans="1:65" s="12" customFormat="1" ht="22.75" customHeight="1">
      <c r="B270" s="136"/>
      <c r="D270" s="137" t="s">
        <v>72</v>
      </c>
      <c r="E270" s="147" t="s">
        <v>158</v>
      </c>
      <c r="F270" s="147" t="s">
        <v>1386</v>
      </c>
      <c r="I270" s="139"/>
      <c r="J270" s="148">
        <f>BK270</f>
        <v>0</v>
      </c>
      <c r="L270" s="136"/>
      <c r="M270" s="141"/>
      <c r="N270" s="142"/>
      <c r="O270" s="142"/>
      <c r="P270" s="143">
        <f>SUM(P271:P279)</f>
        <v>0</v>
      </c>
      <c r="Q270" s="142"/>
      <c r="R270" s="143">
        <f>SUM(R271:R279)</f>
        <v>6.2023500000000002E-2</v>
      </c>
      <c r="S270" s="142"/>
      <c r="T270" s="144">
        <f>SUM(T271:T279)</f>
        <v>0.20048000000000002</v>
      </c>
      <c r="AR270" s="137" t="s">
        <v>80</v>
      </c>
      <c r="AT270" s="145" t="s">
        <v>72</v>
      </c>
      <c r="AU270" s="145" t="s">
        <v>80</v>
      </c>
      <c r="AY270" s="137" t="s">
        <v>150</v>
      </c>
      <c r="BK270" s="146">
        <f>SUM(BK271:BK279)</f>
        <v>0</v>
      </c>
    </row>
    <row r="271" spans="1:65" s="2" customFormat="1" ht="24.15" customHeight="1">
      <c r="A271" s="33"/>
      <c r="B271" s="149"/>
      <c r="C271" s="150" t="s">
        <v>412</v>
      </c>
      <c r="D271" s="150" t="s">
        <v>153</v>
      </c>
      <c r="E271" s="151" t="s">
        <v>1387</v>
      </c>
      <c r="F271" s="152" t="s">
        <v>1388</v>
      </c>
      <c r="G271" s="153" t="s">
        <v>297</v>
      </c>
      <c r="H271" s="154">
        <v>1.79</v>
      </c>
      <c r="I271" s="155"/>
      <c r="J271" s="156">
        <f>ROUND(I271*H271,2)</f>
        <v>0</v>
      </c>
      <c r="K271" s="152" t="s">
        <v>157</v>
      </c>
      <c r="L271" s="34"/>
      <c r="M271" s="157" t="s">
        <v>1</v>
      </c>
      <c r="N271" s="158" t="s">
        <v>38</v>
      </c>
      <c r="O271" s="59"/>
      <c r="P271" s="159">
        <f>O271*H271</f>
        <v>0</v>
      </c>
      <c r="Q271" s="159">
        <v>3.465E-2</v>
      </c>
      <c r="R271" s="159">
        <f>Q271*H271</f>
        <v>6.2023500000000002E-2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158</v>
      </c>
      <c r="AT271" s="161" t="s">
        <v>153</v>
      </c>
      <c r="AU271" s="161" t="s">
        <v>82</v>
      </c>
      <c r="AY271" s="18" t="s">
        <v>150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80</v>
      </c>
      <c r="BK271" s="162">
        <f>ROUND(I271*H271,2)</f>
        <v>0</v>
      </c>
      <c r="BL271" s="18" t="s">
        <v>158</v>
      </c>
      <c r="BM271" s="161" t="s">
        <v>1389</v>
      </c>
    </row>
    <row r="272" spans="1:65" s="13" customFormat="1">
      <c r="B272" s="163"/>
      <c r="D272" s="164" t="s">
        <v>160</v>
      </c>
      <c r="E272" s="165" t="s">
        <v>1</v>
      </c>
      <c r="F272" s="166" t="s">
        <v>1377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160</v>
      </c>
      <c r="AU272" s="165" t="s">
        <v>82</v>
      </c>
      <c r="AV272" s="13" t="s">
        <v>80</v>
      </c>
      <c r="AW272" s="13" t="s">
        <v>30</v>
      </c>
      <c r="AX272" s="13" t="s">
        <v>73</v>
      </c>
      <c r="AY272" s="165" t="s">
        <v>150</v>
      </c>
    </row>
    <row r="273" spans="1:65" s="14" customFormat="1">
      <c r="B273" s="171"/>
      <c r="D273" s="164" t="s">
        <v>160</v>
      </c>
      <c r="E273" s="172" t="s">
        <v>1</v>
      </c>
      <c r="F273" s="173" t="s">
        <v>1390</v>
      </c>
      <c r="H273" s="174">
        <v>1.79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160</v>
      </c>
      <c r="AU273" s="172" t="s">
        <v>82</v>
      </c>
      <c r="AV273" s="14" t="s">
        <v>82</v>
      </c>
      <c r="AW273" s="14" t="s">
        <v>30</v>
      </c>
      <c r="AX273" s="14" t="s">
        <v>80</v>
      </c>
      <c r="AY273" s="172" t="s">
        <v>150</v>
      </c>
    </row>
    <row r="274" spans="1:65" s="2" customFormat="1" ht="24.15" customHeight="1">
      <c r="A274" s="33"/>
      <c r="B274" s="149"/>
      <c r="C274" s="150" t="s">
        <v>421</v>
      </c>
      <c r="D274" s="150" t="s">
        <v>153</v>
      </c>
      <c r="E274" s="151" t="s">
        <v>1391</v>
      </c>
      <c r="F274" s="152" t="s">
        <v>1392</v>
      </c>
      <c r="G274" s="153" t="s">
        <v>297</v>
      </c>
      <c r="H274" s="154">
        <v>1.79</v>
      </c>
      <c r="I274" s="155"/>
      <c r="J274" s="156">
        <f>ROUND(I274*H274,2)</f>
        <v>0</v>
      </c>
      <c r="K274" s="152" t="s">
        <v>157</v>
      </c>
      <c r="L274" s="34"/>
      <c r="M274" s="157" t="s">
        <v>1</v>
      </c>
      <c r="N274" s="158" t="s">
        <v>38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0.112</v>
      </c>
      <c r="T274" s="160">
        <f>S274*H274</f>
        <v>0.20048000000000002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158</v>
      </c>
      <c r="AT274" s="161" t="s">
        <v>153</v>
      </c>
      <c r="AU274" s="161" t="s">
        <v>82</v>
      </c>
      <c r="AY274" s="18" t="s">
        <v>150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80</v>
      </c>
      <c r="BK274" s="162">
        <f>ROUND(I274*H274,2)</f>
        <v>0</v>
      </c>
      <c r="BL274" s="18" t="s">
        <v>158</v>
      </c>
      <c r="BM274" s="161" t="s">
        <v>1393</v>
      </c>
    </row>
    <row r="275" spans="1:65" s="13" customFormat="1">
      <c r="B275" s="163"/>
      <c r="D275" s="164" t="s">
        <v>160</v>
      </c>
      <c r="E275" s="165" t="s">
        <v>1</v>
      </c>
      <c r="F275" s="166" t="s">
        <v>1377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160</v>
      </c>
      <c r="AU275" s="165" t="s">
        <v>82</v>
      </c>
      <c r="AV275" s="13" t="s">
        <v>80</v>
      </c>
      <c r="AW275" s="13" t="s">
        <v>30</v>
      </c>
      <c r="AX275" s="13" t="s">
        <v>73</v>
      </c>
      <c r="AY275" s="165" t="s">
        <v>150</v>
      </c>
    </row>
    <row r="276" spans="1:65" s="14" customFormat="1">
      <c r="B276" s="171"/>
      <c r="D276" s="164" t="s">
        <v>160</v>
      </c>
      <c r="E276" s="172" t="s">
        <v>1</v>
      </c>
      <c r="F276" s="173" t="s">
        <v>1390</v>
      </c>
      <c r="H276" s="174">
        <v>1.79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160</v>
      </c>
      <c r="AU276" s="172" t="s">
        <v>82</v>
      </c>
      <c r="AV276" s="14" t="s">
        <v>82</v>
      </c>
      <c r="AW276" s="14" t="s">
        <v>30</v>
      </c>
      <c r="AX276" s="14" t="s">
        <v>80</v>
      </c>
      <c r="AY276" s="172" t="s">
        <v>150</v>
      </c>
    </row>
    <row r="277" spans="1:65" s="2" customFormat="1" ht="24.15" customHeight="1">
      <c r="A277" s="33"/>
      <c r="B277" s="149"/>
      <c r="C277" s="150" t="s">
        <v>428</v>
      </c>
      <c r="D277" s="150" t="s">
        <v>153</v>
      </c>
      <c r="E277" s="151" t="s">
        <v>1394</v>
      </c>
      <c r="F277" s="152" t="s">
        <v>1395</v>
      </c>
      <c r="G277" s="153" t="s">
        <v>156</v>
      </c>
      <c r="H277" s="154">
        <v>0.89500000000000002</v>
      </c>
      <c r="I277" s="155"/>
      <c r="J277" s="156">
        <f>ROUND(I277*H277,2)</f>
        <v>0</v>
      </c>
      <c r="K277" s="152" t="s">
        <v>157</v>
      </c>
      <c r="L277" s="34"/>
      <c r="M277" s="157" t="s">
        <v>1</v>
      </c>
      <c r="N277" s="158" t="s">
        <v>38</v>
      </c>
      <c r="O277" s="59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158</v>
      </c>
      <c r="AT277" s="161" t="s">
        <v>153</v>
      </c>
      <c r="AU277" s="161" t="s">
        <v>82</v>
      </c>
      <c r="AY277" s="18" t="s">
        <v>150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80</v>
      </c>
      <c r="BK277" s="162">
        <f>ROUND(I277*H277,2)</f>
        <v>0</v>
      </c>
      <c r="BL277" s="18" t="s">
        <v>158</v>
      </c>
      <c r="BM277" s="161" t="s">
        <v>1396</v>
      </c>
    </row>
    <row r="278" spans="1:65" s="13" customFormat="1">
      <c r="B278" s="163"/>
      <c r="D278" s="164" t="s">
        <v>160</v>
      </c>
      <c r="E278" s="165" t="s">
        <v>1</v>
      </c>
      <c r="F278" s="166" t="s">
        <v>1377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160</v>
      </c>
      <c r="AU278" s="165" t="s">
        <v>82</v>
      </c>
      <c r="AV278" s="13" t="s">
        <v>80</v>
      </c>
      <c r="AW278" s="13" t="s">
        <v>30</v>
      </c>
      <c r="AX278" s="13" t="s">
        <v>73</v>
      </c>
      <c r="AY278" s="165" t="s">
        <v>150</v>
      </c>
    </row>
    <row r="279" spans="1:65" s="14" customFormat="1">
      <c r="B279" s="171"/>
      <c r="D279" s="164" t="s">
        <v>160</v>
      </c>
      <c r="E279" s="172" t="s">
        <v>1</v>
      </c>
      <c r="F279" s="173" t="s">
        <v>1397</v>
      </c>
      <c r="H279" s="174">
        <v>0.89500000000000002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160</v>
      </c>
      <c r="AU279" s="172" t="s">
        <v>82</v>
      </c>
      <c r="AV279" s="14" t="s">
        <v>82</v>
      </c>
      <c r="AW279" s="14" t="s">
        <v>30</v>
      </c>
      <c r="AX279" s="14" t="s">
        <v>80</v>
      </c>
      <c r="AY279" s="172" t="s">
        <v>150</v>
      </c>
    </row>
    <row r="280" spans="1:65" s="12" customFormat="1" ht="22.75" customHeight="1">
      <c r="B280" s="136"/>
      <c r="D280" s="137" t="s">
        <v>72</v>
      </c>
      <c r="E280" s="147" t="s">
        <v>188</v>
      </c>
      <c r="F280" s="147" t="s">
        <v>427</v>
      </c>
      <c r="I280" s="139"/>
      <c r="J280" s="148">
        <f>BK280</f>
        <v>0</v>
      </c>
      <c r="L280" s="136"/>
      <c r="M280" s="141"/>
      <c r="N280" s="142"/>
      <c r="O280" s="142"/>
      <c r="P280" s="143">
        <f>SUM(P281:P296)</f>
        <v>0</v>
      </c>
      <c r="Q280" s="142"/>
      <c r="R280" s="143">
        <f>SUM(R281:R296)</f>
        <v>27.077849999999998</v>
      </c>
      <c r="S280" s="142"/>
      <c r="T280" s="144">
        <f>SUM(T281:T296)</f>
        <v>0</v>
      </c>
      <c r="AR280" s="137" t="s">
        <v>80</v>
      </c>
      <c r="AT280" s="145" t="s">
        <v>72</v>
      </c>
      <c r="AU280" s="145" t="s">
        <v>80</v>
      </c>
      <c r="AY280" s="137" t="s">
        <v>150</v>
      </c>
      <c r="BK280" s="146">
        <f>SUM(BK281:BK296)</f>
        <v>0</v>
      </c>
    </row>
    <row r="281" spans="1:65" s="2" customFormat="1" ht="21.75" customHeight="1">
      <c r="A281" s="33"/>
      <c r="B281" s="149"/>
      <c r="C281" s="150" t="s">
        <v>210</v>
      </c>
      <c r="D281" s="150" t="s">
        <v>153</v>
      </c>
      <c r="E281" s="151" t="s">
        <v>429</v>
      </c>
      <c r="F281" s="152" t="s">
        <v>430</v>
      </c>
      <c r="G281" s="153" t="s">
        <v>156</v>
      </c>
      <c r="H281" s="154">
        <v>121</v>
      </c>
      <c r="I281" s="155"/>
      <c r="J281" s="156">
        <f>ROUND(I281*H281,2)</f>
        <v>0</v>
      </c>
      <c r="K281" s="152" t="s">
        <v>157</v>
      </c>
      <c r="L281" s="34"/>
      <c r="M281" s="157" t="s">
        <v>1</v>
      </c>
      <c r="N281" s="158" t="s">
        <v>38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158</v>
      </c>
      <c r="AT281" s="161" t="s">
        <v>153</v>
      </c>
      <c r="AU281" s="161" t="s">
        <v>82</v>
      </c>
      <c r="AY281" s="18" t="s">
        <v>150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80</v>
      </c>
      <c r="BK281" s="162">
        <f>ROUND(I281*H281,2)</f>
        <v>0</v>
      </c>
      <c r="BL281" s="18" t="s">
        <v>158</v>
      </c>
      <c r="BM281" s="161" t="s">
        <v>1398</v>
      </c>
    </row>
    <row r="282" spans="1:65" s="13" customFormat="1">
      <c r="B282" s="163"/>
      <c r="D282" s="164" t="s">
        <v>160</v>
      </c>
      <c r="E282" s="165" t="s">
        <v>1</v>
      </c>
      <c r="F282" s="166" t="s">
        <v>432</v>
      </c>
      <c r="H282" s="165" t="s">
        <v>1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160</v>
      </c>
      <c r="AU282" s="165" t="s">
        <v>82</v>
      </c>
      <c r="AV282" s="13" t="s">
        <v>80</v>
      </c>
      <c r="AW282" s="13" t="s">
        <v>30</v>
      </c>
      <c r="AX282" s="13" t="s">
        <v>73</v>
      </c>
      <c r="AY282" s="165" t="s">
        <v>150</v>
      </c>
    </row>
    <row r="283" spans="1:65" s="13" customFormat="1">
      <c r="B283" s="163"/>
      <c r="D283" s="164" t="s">
        <v>160</v>
      </c>
      <c r="E283" s="165" t="s">
        <v>1</v>
      </c>
      <c r="F283" s="166" t="s">
        <v>897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160</v>
      </c>
      <c r="AU283" s="165" t="s">
        <v>82</v>
      </c>
      <c r="AV283" s="13" t="s">
        <v>80</v>
      </c>
      <c r="AW283" s="13" t="s">
        <v>30</v>
      </c>
      <c r="AX283" s="13" t="s">
        <v>73</v>
      </c>
      <c r="AY283" s="165" t="s">
        <v>150</v>
      </c>
    </row>
    <row r="284" spans="1:65" s="14" customFormat="1">
      <c r="B284" s="171"/>
      <c r="D284" s="164" t="s">
        <v>160</v>
      </c>
      <c r="E284" s="172" t="s">
        <v>1</v>
      </c>
      <c r="F284" s="173" t="s">
        <v>873</v>
      </c>
      <c r="H284" s="174">
        <v>95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160</v>
      </c>
      <c r="AU284" s="172" t="s">
        <v>82</v>
      </c>
      <c r="AV284" s="14" t="s">
        <v>82</v>
      </c>
      <c r="AW284" s="14" t="s">
        <v>30</v>
      </c>
      <c r="AX284" s="14" t="s">
        <v>73</v>
      </c>
      <c r="AY284" s="172" t="s">
        <v>150</v>
      </c>
    </row>
    <row r="285" spans="1:65" s="13" customFormat="1">
      <c r="B285" s="163"/>
      <c r="D285" s="164" t="s">
        <v>160</v>
      </c>
      <c r="E285" s="165" t="s">
        <v>1</v>
      </c>
      <c r="F285" s="166" t="s">
        <v>1399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160</v>
      </c>
      <c r="AU285" s="165" t="s">
        <v>82</v>
      </c>
      <c r="AV285" s="13" t="s">
        <v>80</v>
      </c>
      <c r="AW285" s="13" t="s">
        <v>30</v>
      </c>
      <c r="AX285" s="13" t="s">
        <v>73</v>
      </c>
      <c r="AY285" s="165" t="s">
        <v>150</v>
      </c>
    </row>
    <row r="286" spans="1:65" s="14" customFormat="1">
      <c r="B286" s="171"/>
      <c r="D286" s="164" t="s">
        <v>160</v>
      </c>
      <c r="E286" s="172" t="s">
        <v>1</v>
      </c>
      <c r="F286" s="173" t="s">
        <v>405</v>
      </c>
      <c r="H286" s="174">
        <v>26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160</v>
      </c>
      <c r="AU286" s="172" t="s">
        <v>82</v>
      </c>
      <c r="AV286" s="14" t="s">
        <v>82</v>
      </c>
      <c r="AW286" s="14" t="s">
        <v>30</v>
      </c>
      <c r="AX286" s="14" t="s">
        <v>73</v>
      </c>
      <c r="AY286" s="172" t="s">
        <v>150</v>
      </c>
    </row>
    <row r="287" spans="1:65" s="16" customFormat="1">
      <c r="B287" s="187"/>
      <c r="D287" s="164" t="s">
        <v>160</v>
      </c>
      <c r="E287" s="188" t="s">
        <v>1</v>
      </c>
      <c r="F287" s="189" t="s">
        <v>211</v>
      </c>
      <c r="H287" s="190">
        <v>121</v>
      </c>
      <c r="I287" s="191"/>
      <c r="L287" s="187"/>
      <c r="M287" s="192"/>
      <c r="N287" s="193"/>
      <c r="O287" s="193"/>
      <c r="P287" s="193"/>
      <c r="Q287" s="193"/>
      <c r="R287" s="193"/>
      <c r="S287" s="193"/>
      <c r="T287" s="194"/>
      <c r="AT287" s="188" t="s">
        <v>160</v>
      </c>
      <c r="AU287" s="188" t="s">
        <v>82</v>
      </c>
      <c r="AV287" s="16" t="s">
        <v>158</v>
      </c>
      <c r="AW287" s="16" t="s">
        <v>30</v>
      </c>
      <c r="AX287" s="16" t="s">
        <v>80</v>
      </c>
      <c r="AY287" s="188" t="s">
        <v>150</v>
      </c>
    </row>
    <row r="288" spans="1:65" s="2" customFormat="1" ht="24.15" customHeight="1">
      <c r="A288" s="33"/>
      <c r="B288" s="149"/>
      <c r="C288" s="150" t="s">
        <v>462</v>
      </c>
      <c r="D288" s="150" t="s">
        <v>153</v>
      </c>
      <c r="E288" s="151" t="s">
        <v>442</v>
      </c>
      <c r="F288" s="152" t="s">
        <v>443</v>
      </c>
      <c r="G288" s="153" t="s">
        <v>156</v>
      </c>
      <c r="H288" s="154">
        <v>121</v>
      </c>
      <c r="I288" s="155"/>
      <c r="J288" s="156">
        <f>ROUND(I288*H288,2)</f>
        <v>0</v>
      </c>
      <c r="K288" s="152" t="s">
        <v>157</v>
      </c>
      <c r="L288" s="34"/>
      <c r="M288" s="157" t="s">
        <v>1</v>
      </c>
      <c r="N288" s="158" t="s">
        <v>38</v>
      </c>
      <c r="O288" s="59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158</v>
      </c>
      <c r="AT288" s="161" t="s">
        <v>153</v>
      </c>
      <c r="AU288" s="161" t="s">
        <v>82</v>
      </c>
      <c r="AY288" s="18" t="s">
        <v>150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8" t="s">
        <v>80</v>
      </c>
      <c r="BK288" s="162">
        <f>ROUND(I288*H288,2)</f>
        <v>0</v>
      </c>
      <c r="BL288" s="18" t="s">
        <v>158</v>
      </c>
      <c r="BM288" s="161" t="s">
        <v>1400</v>
      </c>
    </row>
    <row r="289" spans="1:65" s="13" customFormat="1">
      <c r="B289" s="163"/>
      <c r="D289" s="164" t="s">
        <v>160</v>
      </c>
      <c r="E289" s="165" t="s">
        <v>1</v>
      </c>
      <c r="F289" s="166" t="s">
        <v>432</v>
      </c>
      <c r="H289" s="165" t="s">
        <v>1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5" t="s">
        <v>160</v>
      </c>
      <c r="AU289" s="165" t="s">
        <v>82</v>
      </c>
      <c r="AV289" s="13" t="s">
        <v>80</v>
      </c>
      <c r="AW289" s="13" t="s">
        <v>30</v>
      </c>
      <c r="AX289" s="13" t="s">
        <v>73</v>
      </c>
      <c r="AY289" s="165" t="s">
        <v>150</v>
      </c>
    </row>
    <row r="290" spans="1:65" s="13" customFormat="1">
      <c r="B290" s="163"/>
      <c r="D290" s="164" t="s">
        <v>160</v>
      </c>
      <c r="E290" s="165" t="s">
        <v>1</v>
      </c>
      <c r="F290" s="166" t="s">
        <v>897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160</v>
      </c>
      <c r="AU290" s="165" t="s">
        <v>82</v>
      </c>
      <c r="AV290" s="13" t="s">
        <v>80</v>
      </c>
      <c r="AW290" s="13" t="s">
        <v>30</v>
      </c>
      <c r="AX290" s="13" t="s">
        <v>73</v>
      </c>
      <c r="AY290" s="165" t="s">
        <v>150</v>
      </c>
    </row>
    <row r="291" spans="1:65" s="14" customFormat="1">
      <c r="B291" s="171"/>
      <c r="D291" s="164" t="s">
        <v>160</v>
      </c>
      <c r="E291" s="172" t="s">
        <v>1</v>
      </c>
      <c r="F291" s="173" t="s">
        <v>873</v>
      </c>
      <c r="H291" s="174">
        <v>95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160</v>
      </c>
      <c r="AU291" s="172" t="s">
        <v>82</v>
      </c>
      <c r="AV291" s="14" t="s">
        <v>82</v>
      </c>
      <c r="AW291" s="14" t="s">
        <v>30</v>
      </c>
      <c r="AX291" s="14" t="s">
        <v>73</v>
      </c>
      <c r="AY291" s="172" t="s">
        <v>150</v>
      </c>
    </row>
    <row r="292" spans="1:65" s="13" customFormat="1">
      <c r="B292" s="163"/>
      <c r="D292" s="164" t="s">
        <v>160</v>
      </c>
      <c r="E292" s="165" t="s">
        <v>1</v>
      </c>
      <c r="F292" s="166" t="s">
        <v>1399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160</v>
      </c>
      <c r="AU292" s="165" t="s">
        <v>82</v>
      </c>
      <c r="AV292" s="13" t="s">
        <v>80</v>
      </c>
      <c r="AW292" s="13" t="s">
        <v>30</v>
      </c>
      <c r="AX292" s="13" t="s">
        <v>73</v>
      </c>
      <c r="AY292" s="165" t="s">
        <v>150</v>
      </c>
    </row>
    <row r="293" spans="1:65" s="14" customFormat="1">
      <c r="B293" s="171"/>
      <c r="D293" s="164" t="s">
        <v>160</v>
      </c>
      <c r="E293" s="172" t="s">
        <v>1</v>
      </c>
      <c r="F293" s="173" t="s">
        <v>405</v>
      </c>
      <c r="H293" s="174">
        <v>26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160</v>
      </c>
      <c r="AU293" s="172" t="s">
        <v>82</v>
      </c>
      <c r="AV293" s="14" t="s">
        <v>82</v>
      </c>
      <c r="AW293" s="14" t="s">
        <v>30</v>
      </c>
      <c r="AX293" s="14" t="s">
        <v>73</v>
      </c>
      <c r="AY293" s="172" t="s">
        <v>150</v>
      </c>
    </row>
    <row r="294" spans="1:65" s="16" customFormat="1">
      <c r="B294" s="187"/>
      <c r="D294" s="164" t="s">
        <v>160</v>
      </c>
      <c r="E294" s="188" t="s">
        <v>1</v>
      </c>
      <c r="F294" s="189" t="s">
        <v>211</v>
      </c>
      <c r="H294" s="190">
        <v>121</v>
      </c>
      <c r="I294" s="191"/>
      <c r="L294" s="187"/>
      <c r="M294" s="192"/>
      <c r="N294" s="193"/>
      <c r="O294" s="193"/>
      <c r="P294" s="193"/>
      <c r="Q294" s="193"/>
      <c r="R294" s="193"/>
      <c r="S294" s="193"/>
      <c r="T294" s="194"/>
      <c r="AT294" s="188" t="s">
        <v>160</v>
      </c>
      <c r="AU294" s="188" t="s">
        <v>82</v>
      </c>
      <c r="AV294" s="16" t="s">
        <v>158</v>
      </c>
      <c r="AW294" s="16" t="s">
        <v>30</v>
      </c>
      <c r="AX294" s="16" t="s">
        <v>80</v>
      </c>
      <c r="AY294" s="188" t="s">
        <v>150</v>
      </c>
    </row>
    <row r="295" spans="1:65" s="2" customFormat="1" ht="24.15" customHeight="1">
      <c r="A295" s="33"/>
      <c r="B295" s="149"/>
      <c r="C295" s="150" t="s">
        <v>467</v>
      </c>
      <c r="D295" s="150" t="s">
        <v>153</v>
      </c>
      <c r="E295" s="151" t="s">
        <v>463</v>
      </c>
      <c r="F295" s="152" t="s">
        <v>464</v>
      </c>
      <c r="G295" s="153" t="s">
        <v>156</v>
      </c>
      <c r="H295" s="154">
        <v>95</v>
      </c>
      <c r="I295" s="155"/>
      <c r="J295" s="156">
        <f>ROUND(I295*H295,2)</f>
        <v>0</v>
      </c>
      <c r="K295" s="152" t="s">
        <v>157</v>
      </c>
      <c r="L295" s="34"/>
      <c r="M295" s="157" t="s">
        <v>1</v>
      </c>
      <c r="N295" s="158" t="s">
        <v>38</v>
      </c>
      <c r="O295" s="59"/>
      <c r="P295" s="159">
        <f>O295*H295</f>
        <v>0</v>
      </c>
      <c r="Q295" s="159">
        <v>0.16703000000000001</v>
      </c>
      <c r="R295" s="159">
        <f>Q295*H295</f>
        <v>15.867850000000001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158</v>
      </c>
      <c r="AT295" s="161" t="s">
        <v>153</v>
      </c>
      <c r="AU295" s="161" t="s">
        <v>82</v>
      </c>
      <c r="AY295" s="18" t="s">
        <v>150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80</v>
      </c>
      <c r="BK295" s="162">
        <f>ROUND(I295*H295,2)</f>
        <v>0</v>
      </c>
      <c r="BL295" s="18" t="s">
        <v>158</v>
      </c>
      <c r="BM295" s="161" t="s">
        <v>1401</v>
      </c>
    </row>
    <row r="296" spans="1:65" s="2" customFormat="1" ht="24.15" customHeight="1">
      <c r="A296" s="33"/>
      <c r="B296" s="149"/>
      <c r="C296" s="195" t="s">
        <v>471</v>
      </c>
      <c r="D296" s="195" t="s">
        <v>273</v>
      </c>
      <c r="E296" s="196" t="s">
        <v>468</v>
      </c>
      <c r="F296" s="197" t="s">
        <v>469</v>
      </c>
      <c r="G296" s="198" t="s">
        <v>156</v>
      </c>
      <c r="H296" s="199">
        <v>95</v>
      </c>
      <c r="I296" s="200"/>
      <c r="J296" s="201">
        <f>ROUND(I296*H296,2)</f>
        <v>0</v>
      </c>
      <c r="K296" s="197" t="s">
        <v>157</v>
      </c>
      <c r="L296" s="202"/>
      <c r="M296" s="203" t="s">
        <v>1</v>
      </c>
      <c r="N296" s="204" t="s">
        <v>38</v>
      </c>
      <c r="O296" s="59"/>
      <c r="P296" s="159">
        <f>O296*H296</f>
        <v>0</v>
      </c>
      <c r="Q296" s="159">
        <v>0.11799999999999999</v>
      </c>
      <c r="R296" s="159">
        <f>Q296*H296</f>
        <v>11.209999999999999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242</v>
      </c>
      <c r="AT296" s="161" t="s">
        <v>273</v>
      </c>
      <c r="AU296" s="161" t="s">
        <v>82</v>
      </c>
      <c r="AY296" s="18" t="s">
        <v>150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80</v>
      </c>
      <c r="BK296" s="162">
        <f>ROUND(I296*H296,2)</f>
        <v>0</v>
      </c>
      <c r="BL296" s="18" t="s">
        <v>158</v>
      </c>
      <c r="BM296" s="161" t="s">
        <v>1402</v>
      </c>
    </row>
    <row r="297" spans="1:65" s="12" customFormat="1" ht="22.75" customHeight="1">
      <c r="B297" s="136"/>
      <c r="D297" s="137" t="s">
        <v>72</v>
      </c>
      <c r="E297" s="147" t="s">
        <v>228</v>
      </c>
      <c r="F297" s="147" t="s">
        <v>492</v>
      </c>
      <c r="I297" s="139"/>
      <c r="J297" s="148">
        <f>BK297</f>
        <v>0</v>
      </c>
      <c r="L297" s="136"/>
      <c r="M297" s="141"/>
      <c r="N297" s="142"/>
      <c r="O297" s="142"/>
      <c r="P297" s="143">
        <f>SUM(P298:P361)</f>
        <v>0</v>
      </c>
      <c r="Q297" s="142"/>
      <c r="R297" s="143">
        <f>SUM(R298:R361)</f>
        <v>8.6488305000000008</v>
      </c>
      <c r="S297" s="142"/>
      <c r="T297" s="144">
        <f>SUM(T298:T361)</f>
        <v>0</v>
      </c>
      <c r="AR297" s="137" t="s">
        <v>80</v>
      </c>
      <c r="AT297" s="145" t="s">
        <v>72</v>
      </c>
      <c r="AU297" s="145" t="s">
        <v>80</v>
      </c>
      <c r="AY297" s="137" t="s">
        <v>150</v>
      </c>
      <c r="BK297" s="146">
        <f>SUM(BK298:BK361)</f>
        <v>0</v>
      </c>
    </row>
    <row r="298" spans="1:65" s="2" customFormat="1" ht="16.5" customHeight="1">
      <c r="A298" s="33"/>
      <c r="B298" s="149"/>
      <c r="C298" s="150" t="s">
        <v>476</v>
      </c>
      <c r="D298" s="150" t="s">
        <v>153</v>
      </c>
      <c r="E298" s="151" t="s">
        <v>494</v>
      </c>
      <c r="F298" s="152" t="s">
        <v>495</v>
      </c>
      <c r="G298" s="153" t="s">
        <v>156</v>
      </c>
      <c r="H298" s="154">
        <v>330.67</v>
      </c>
      <c r="I298" s="155"/>
      <c r="J298" s="156">
        <f>ROUND(I298*H298,2)</f>
        <v>0</v>
      </c>
      <c r="K298" s="152" t="s">
        <v>1</v>
      </c>
      <c r="L298" s="34"/>
      <c r="M298" s="157" t="s">
        <v>1</v>
      </c>
      <c r="N298" s="158" t="s">
        <v>38</v>
      </c>
      <c r="O298" s="59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158</v>
      </c>
      <c r="AT298" s="161" t="s">
        <v>153</v>
      </c>
      <c r="AU298" s="161" t="s">
        <v>82</v>
      </c>
      <c r="AY298" s="18" t="s">
        <v>150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80</v>
      </c>
      <c r="BK298" s="162">
        <f>ROUND(I298*H298,2)</f>
        <v>0</v>
      </c>
      <c r="BL298" s="18" t="s">
        <v>158</v>
      </c>
      <c r="BM298" s="161" t="s">
        <v>1403</v>
      </c>
    </row>
    <row r="299" spans="1:65" s="13" customFormat="1">
      <c r="B299" s="163"/>
      <c r="D299" s="164" t="s">
        <v>160</v>
      </c>
      <c r="E299" s="165" t="s">
        <v>1</v>
      </c>
      <c r="F299" s="166" t="s">
        <v>416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160</v>
      </c>
      <c r="AU299" s="165" t="s">
        <v>82</v>
      </c>
      <c r="AV299" s="13" t="s">
        <v>80</v>
      </c>
      <c r="AW299" s="13" t="s">
        <v>30</v>
      </c>
      <c r="AX299" s="13" t="s">
        <v>73</v>
      </c>
      <c r="AY299" s="165" t="s">
        <v>150</v>
      </c>
    </row>
    <row r="300" spans="1:65" s="13" customFormat="1">
      <c r="B300" s="163"/>
      <c r="D300" s="164" t="s">
        <v>160</v>
      </c>
      <c r="E300" s="165" t="s">
        <v>1</v>
      </c>
      <c r="F300" s="166" t="s">
        <v>1404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160</v>
      </c>
      <c r="AU300" s="165" t="s">
        <v>82</v>
      </c>
      <c r="AV300" s="13" t="s">
        <v>80</v>
      </c>
      <c r="AW300" s="13" t="s">
        <v>30</v>
      </c>
      <c r="AX300" s="13" t="s">
        <v>73</v>
      </c>
      <c r="AY300" s="165" t="s">
        <v>150</v>
      </c>
    </row>
    <row r="301" spans="1:65" s="14" customFormat="1">
      <c r="B301" s="171"/>
      <c r="D301" s="164" t="s">
        <v>160</v>
      </c>
      <c r="E301" s="172" t="s">
        <v>1</v>
      </c>
      <c r="F301" s="173" t="s">
        <v>1385</v>
      </c>
      <c r="H301" s="174">
        <v>330.67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160</v>
      </c>
      <c r="AU301" s="172" t="s">
        <v>82</v>
      </c>
      <c r="AV301" s="14" t="s">
        <v>82</v>
      </c>
      <c r="AW301" s="14" t="s">
        <v>30</v>
      </c>
      <c r="AX301" s="14" t="s">
        <v>80</v>
      </c>
      <c r="AY301" s="172" t="s">
        <v>150</v>
      </c>
    </row>
    <row r="302" spans="1:65" s="2" customFormat="1" ht="24.15" customHeight="1">
      <c r="A302" s="33"/>
      <c r="B302" s="149"/>
      <c r="C302" s="150" t="s">
        <v>480</v>
      </c>
      <c r="D302" s="150" t="s">
        <v>153</v>
      </c>
      <c r="E302" s="151" t="s">
        <v>498</v>
      </c>
      <c r="F302" s="152" t="s">
        <v>499</v>
      </c>
      <c r="G302" s="153" t="s">
        <v>156</v>
      </c>
      <c r="H302" s="154">
        <v>330.67</v>
      </c>
      <c r="I302" s="155"/>
      <c r="J302" s="156">
        <f>ROUND(I302*H302,2)</f>
        <v>0</v>
      </c>
      <c r="K302" s="152" t="s">
        <v>1</v>
      </c>
      <c r="L302" s="34"/>
      <c r="M302" s="157" t="s">
        <v>1</v>
      </c>
      <c r="N302" s="158" t="s">
        <v>38</v>
      </c>
      <c r="O302" s="59"/>
      <c r="P302" s="159">
        <f>O302*H302</f>
        <v>0</v>
      </c>
      <c r="Q302" s="159">
        <v>2E-3</v>
      </c>
      <c r="R302" s="159">
        <f>Q302*H302</f>
        <v>0.66134000000000004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158</v>
      </c>
      <c r="AT302" s="161" t="s">
        <v>153</v>
      </c>
      <c r="AU302" s="161" t="s">
        <v>82</v>
      </c>
      <c r="AY302" s="18" t="s">
        <v>150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80</v>
      </c>
      <c r="BK302" s="162">
        <f>ROUND(I302*H302,2)</f>
        <v>0</v>
      </c>
      <c r="BL302" s="18" t="s">
        <v>158</v>
      </c>
      <c r="BM302" s="161" t="s">
        <v>1405</v>
      </c>
    </row>
    <row r="303" spans="1:65" s="13" customFormat="1">
      <c r="B303" s="163"/>
      <c r="D303" s="164" t="s">
        <v>160</v>
      </c>
      <c r="E303" s="165" t="s">
        <v>1</v>
      </c>
      <c r="F303" s="166" t="s">
        <v>1406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160</v>
      </c>
      <c r="AU303" s="165" t="s">
        <v>82</v>
      </c>
      <c r="AV303" s="13" t="s">
        <v>80</v>
      </c>
      <c r="AW303" s="13" t="s">
        <v>30</v>
      </c>
      <c r="AX303" s="13" t="s">
        <v>73</v>
      </c>
      <c r="AY303" s="165" t="s">
        <v>150</v>
      </c>
    </row>
    <row r="304" spans="1:65" s="13" customFormat="1">
      <c r="B304" s="163"/>
      <c r="D304" s="164" t="s">
        <v>160</v>
      </c>
      <c r="E304" s="165" t="s">
        <v>1</v>
      </c>
      <c r="F304" s="166" t="s">
        <v>1407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160</v>
      </c>
      <c r="AU304" s="165" t="s">
        <v>82</v>
      </c>
      <c r="AV304" s="13" t="s">
        <v>80</v>
      </c>
      <c r="AW304" s="13" t="s">
        <v>30</v>
      </c>
      <c r="AX304" s="13" t="s">
        <v>73</v>
      </c>
      <c r="AY304" s="165" t="s">
        <v>150</v>
      </c>
    </row>
    <row r="305" spans="1:65" s="14" customFormat="1">
      <c r="B305" s="171"/>
      <c r="D305" s="164" t="s">
        <v>160</v>
      </c>
      <c r="E305" s="172" t="s">
        <v>1</v>
      </c>
      <c r="F305" s="173" t="s">
        <v>1385</v>
      </c>
      <c r="H305" s="174">
        <v>330.67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160</v>
      </c>
      <c r="AU305" s="172" t="s">
        <v>82</v>
      </c>
      <c r="AV305" s="14" t="s">
        <v>82</v>
      </c>
      <c r="AW305" s="14" t="s">
        <v>30</v>
      </c>
      <c r="AX305" s="14" t="s">
        <v>73</v>
      </c>
      <c r="AY305" s="172" t="s">
        <v>150</v>
      </c>
    </row>
    <row r="306" spans="1:65" s="16" customFormat="1">
      <c r="B306" s="187"/>
      <c r="D306" s="164" t="s">
        <v>160</v>
      </c>
      <c r="E306" s="188" t="s">
        <v>1</v>
      </c>
      <c r="F306" s="189" t="s">
        <v>211</v>
      </c>
      <c r="H306" s="190">
        <v>330.67</v>
      </c>
      <c r="I306" s="191"/>
      <c r="L306" s="187"/>
      <c r="M306" s="192"/>
      <c r="N306" s="193"/>
      <c r="O306" s="193"/>
      <c r="P306" s="193"/>
      <c r="Q306" s="193"/>
      <c r="R306" s="193"/>
      <c r="S306" s="193"/>
      <c r="T306" s="194"/>
      <c r="AT306" s="188" t="s">
        <v>160</v>
      </c>
      <c r="AU306" s="188" t="s">
        <v>82</v>
      </c>
      <c r="AV306" s="16" t="s">
        <v>158</v>
      </c>
      <c r="AW306" s="16" t="s">
        <v>30</v>
      </c>
      <c r="AX306" s="16" t="s">
        <v>80</v>
      </c>
      <c r="AY306" s="188" t="s">
        <v>150</v>
      </c>
    </row>
    <row r="307" spans="1:65" s="2" customFormat="1" ht="24.15" customHeight="1">
      <c r="A307" s="33"/>
      <c r="B307" s="149"/>
      <c r="C307" s="150" t="s">
        <v>484</v>
      </c>
      <c r="D307" s="150" t="s">
        <v>153</v>
      </c>
      <c r="E307" s="151" t="s">
        <v>502</v>
      </c>
      <c r="F307" s="152" t="s">
        <v>503</v>
      </c>
      <c r="G307" s="153" t="s">
        <v>156</v>
      </c>
      <c r="H307" s="154">
        <v>330.67</v>
      </c>
      <c r="I307" s="155"/>
      <c r="J307" s="156">
        <f>ROUND(I307*H307,2)</f>
        <v>0</v>
      </c>
      <c r="K307" s="152" t="s">
        <v>1</v>
      </c>
      <c r="L307" s="34"/>
      <c r="M307" s="157" t="s">
        <v>1</v>
      </c>
      <c r="N307" s="158" t="s">
        <v>38</v>
      </c>
      <c r="O307" s="59"/>
      <c r="P307" s="159">
        <f>O307*H307</f>
        <v>0</v>
      </c>
      <c r="Q307" s="159">
        <v>0.02</v>
      </c>
      <c r="R307" s="159">
        <f>Q307*H307</f>
        <v>6.6134000000000004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158</v>
      </c>
      <c r="AT307" s="161" t="s">
        <v>153</v>
      </c>
      <c r="AU307" s="161" t="s">
        <v>82</v>
      </c>
      <c r="AY307" s="18" t="s">
        <v>150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80</v>
      </c>
      <c r="BK307" s="162">
        <f>ROUND(I307*H307,2)</f>
        <v>0</v>
      </c>
      <c r="BL307" s="18" t="s">
        <v>158</v>
      </c>
      <c r="BM307" s="161" t="s">
        <v>1408</v>
      </c>
    </row>
    <row r="308" spans="1:65" s="13" customFormat="1">
      <c r="B308" s="163"/>
      <c r="D308" s="164" t="s">
        <v>160</v>
      </c>
      <c r="E308" s="165" t="s">
        <v>1</v>
      </c>
      <c r="F308" s="166" t="s">
        <v>1406</v>
      </c>
      <c r="H308" s="165" t="s">
        <v>1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5" t="s">
        <v>160</v>
      </c>
      <c r="AU308" s="165" t="s">
        <v>82</v>
      </c>
      <c r="AV308" s="13" t="s">
        <v>80</v>
      </c>
      <c r="AW308" s="13" t="s">
        <v>30</v>
      </c>
      <c r="AX308" s="13" t="s">
        <v>73</v>
      </c>
      <c r="AY308" s="165" t="s">
        <v>150</v>
      </c>
    </row>
    <row r="309" spans="1:65" s="13" customFormat="1">
      <c r="B309" s="163"/>
      <c r="D309" s="164" t="s">
        <v>160</v>
      </c>
      <c r="E309" s="165" t="s">
        <v>1</v>
      </c>
      <c r="F309" s="166" t="s">
        <v>1407</v>
      </c>
      <c r="H309" s="165" t="s">
        <v>1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160</v>
      </c>
      <c r="AU309" s="165" t="s">
        <v>82</v>
      </c>
      <c r="AV309" s="13" t="s">
        <v>80</v>
      </c>
      <c r="AW309" s="13" t="s">
        <v>30</v>
      </c>
      <c r="AX309" s="13" t="s">
        <v>73</v>
      </c>
      <c r="AY309" s="165" t="s">
        <v>150</v>
      </c>
    </row>
    <row r="310" spans="1:65" s="14" customFormat="1">
      <c r="B310" s="171"/>
      <c r="D310" s="164" t="s">
        <v>160</v>
      </c>
      <c r="E310" s="172" t="s">
        <v>1</v>
      </c>
      <c r="F310" s="173" t="s">
        <v>1385</v>
      </c>
      <c r="H310" s="174">
        <v>330.67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160</v>
      </c>
      <c r="AU310" s="172" t="s">
        <v>82</v>
      </c>
      <c r="AV310" s="14" t="s">
        <v>82</v>
      </c>
      <c r="AW310" s="14" t="s">
        <v>30</v>
      </c>
      <c r="AX310" s="14" t="s">
        <v>73</v>
      </c>
      <c r="AY310" s="172" t="s">
        <v>150</v>
      </c>
    </row>
    <row r="311" spans="1:65" s="16" customFormat="1">
      <c r="B311" s="187"/>
      <c r="D311" s="164" t="s">
        <v>160</v>
      </c>
      <c r="E311" s="188" t="s">
        <v>1</v>
      </c>
      <c r="F311" s="189" t="s">
        <v>211</v>
      </c>
      <c r="H311" s="190">
        <v>330.67</v>
      </c>
      <c r="I311" s="191"/>
      <c r="L311" s="187"/>
      <c r="M311" s="192"/>
      <c r="N311" s="193"/>
      <c r="O311" s="193"/>
      <c r="P311" s="193"/>
      <c r="Q311" s="193"/>
      <c r="R311" s="193"/>
      <c r="S311" s="193"/>
      <c r="T311" s="194"/>
      <c r="AT311" s="188" t="s">
        <v>160</v>
      </c>
      <c r="AU311" s="188" t="s">
        <v>82</v>
      </c>
      <c r="AV311" s="16" t="s">
        <v>158</v>
      </c>
      <c r="AW311" s="16" t="s">
        <v>30</v>
      </c>
      <c r="AX311" s="16" t="s">
        <v>80</v>
      </c>
      <c r="AY311" s="188" t="s">
        <v>150</v>
      </c>
    </row>
    <row r="312" spans="1:65" s="2" customFormat="1" ht="16.5" customHeight="1">
      <c r="A312" s="33"/>
      <c r="B312" s="149"/>
      <c r="C312" s="150" t="s">
        <v>488</v>
      </c>
      <c r="D312" s="150" t="s">
        <v>153</v>
      </c>
      <c r="E312" s="151" t="s">
        <v>506</v>
      </c>
      <c r="F312" s="152" t="s">
        <v>507</v>
      </c>
      <c r="G312" s="153" t="s">
        <v>297</v>
      </c>
      <c r="H312" s="154">
        <v>1022.6</v>
      </c>
      <c r="I312" s="155"/>
      <c r="J312" s="156">
        <f>ROUND(I312*H312,2)</f>
        <v>0</v>
      </c>
      <c r="K312" s="152" t="s">
        <v>1</v>
      </c>
      <c r="L312" s="34"/>
      <c r="M312" s="157" t="s">
        <v>1</v>
      </c>
      <c r="N312" s="158" t="s">
        <v>38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158</v>
      </c>
      <c r="AT312" s="161" t="s">
        <v>153</v>
      </c>
      <c r="AU312" s="161" t="s">
        <v>82</v>
      </c>
      <c r="AY312" s="18" t="s">
        <v>150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80</v>
      </c>
      <c r="BK312" s="162">
        <f>ROUND(I312*H312,2)</f>
        <v>0</v>
      </c>
      <c r="BL312" s="18" t="s">
        <v>158</v>
      </c>
      <c r="BM312" s="161" t="s">
        <v>1409</v>
      </c>
    </row>
    <row r="313" spans="1:65" s="13" customFormat="1">
      <c r="B313" s="163"/>
      <c r="D313" s="164" t="s">
        <v>160</v>
      </c>
      <c r="E313" s="165" t="s">
        <v>1</v>
      </c>
      <c r="F313" s="166" t="s">
        <v>509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160</v>
      </c>
      <c r="AU313" s="165" t="s">
        <v>82</v>
      </c>
      <c r="AV313" s="13" t="s">
        <v>80</v>
      </c>
      <c r="AW313" s="13" t="s">
        <v>30</v>
      </c>
      <c r="AX313" s="13" t="s">
        <v>73</v>
      </c>
      <c r="AY313" s="165" t="s">
        <v>150</v>
      </c>
    </row>
    <row r="314" spans="1:65" s="14" customFormat="1">
      <c r="B314" s="171"/>
      <c r="D314" s="164" t="s">
        <v>160</v>
      </c>
      <c r="E314" s="172" t="s">
        <v>1</v>
      </c>
      <c r="F314" s="173" t="s">
        <v>1410</v>
      </c>
      <c r="H314" s="174">
        <v>1022.6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160</v>
      </c>
      <c r="AU314" s="172" t="s">
        <v>82</v>
      </c>
      <c r="AV314" s="14" t="s">
        <v>82</v>
      </c>
      <c r="AW314" s="14" t="s">
        <v>30</v>
      </c>
      <c r="AX314" s="14" t="s">
        <v>80</v>
      </c>
      <c r="AY314" s="172" t="s">
        <v>150</v>
      </c>
    </row>
    <row r="315" spans="1:65" s="2" customFormat="1" ht="37.75" customHeight="1">
      <c r="A315" s="33"/>
      <c r="B315" s="149"/>
      <c r="C315" s="150" t="s">
        <v>493</v>
      </c>
      <c r="D315" s="150" t="s">
        <v>153</v>
      </c>
      <c r="E315" s="151" t="s">
        <v>512</v>
      </c>
      <c r="F315" s="152" t="s">
        <v>513</v>
      </c>
      <c r="G315" s="153" t="s">
        <v>156</v>
      </c>
      <c r="H315" s="154">
        <v>51.13</v>
      </c>
      <c r="I315" s="155"/>
      <c r="J315" s="156">
        <f>ROUND(I315*H315,2)</f>
        <v>0</v>
      </c>
      <c r="K315" s="152" t="s">
        <v>1</v>
      </c>
      <c r="L315" s="34"/>
      <c r="M315" s="157" t="s">
        <v>1</v>
      </c>
      <c r="N315" s="158" t="s">
        <v>38</v>
      </c>
      <c r="O315" s="59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158</v>
      </c>
      <c r="AT315" s="161" t="s">
        <v>153</v>
      </c>
      <c r="AU315" s="161" t="s">
        <v>82</v>
      </c>
      <c r="AY315" s="18" t="s">
        <v>150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80</v>
      </c>
      <c r="BK315" s="162">
        <f>ROUND(I315*H315,2)</f>
        <v>0</v>
      </c>
      <c r="BL315" s="18" t="s">
        <v>158</v>
      </c>
      <c r="BM315" s="161" t="s">
        <v>1411</v>
      </c>
    </row>
    <row r="316" spans="1:65" s="13" customFormat="1">
      <c r="B316" s="163"/>
      <c r="D316" s="164" t="s">
        <v>160</v>
      </c>
      <c r="E316" s="165" t="s">
        <v>1</v>
      </c>
      <c r="F316" s="166" t="s">
        <v>509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160</v>
      </c>
      <c r="AU316" s="165" t="s">
        <v>82</v>
      </c>
      <c r="AV316" s="13" t="s">
        <v>80</v>
      </c>
      <c r="AW316" s="13" t="s">
        <v>30</v>
      </c>
      <c r="AX316" s="13" t="s">
        <v>73</v>
      </c>
      <c r="AY316" s="165" t="s">
        <v>150</v>
      </c>
    </row>
    <row r="317" spans="1:65" s="14" customFormat="1">
      <c r="B317" s="171"/>
      <c r="D317" s="164" t="s">
        <v>160</v>
      </c>
      <c r="E317" s="172" t="s">
        <v>1</v>
      </c>
      <c r="F317" s="173" t="s">
        <v>1412</v>
      </c>
      <c r="H317" s="174">
        <v>51.13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160</v>
      </c>
      <c r="AU317" s="172" t="s">
        <v>82</v>
      </c>
      <c r="AV317" s="14" t="s">
        <v>82</v>
      </c>
      <c r="AW317" s="14" t="s">
        <v>30</v>
      </c>
      <c r="AX317" s="14" t="s">
        <v>80</v>
      </c>
      <c r="AY317" s="172" t="s">
        <v>150</v>
      </c>
    </row>
    <row r="318" spans="1:65" s="2" customFormat="1" ht="24.15" customHeight="1">
      <c r="A318" s="33"/>
      <c r="B318" s="149"/>
      <c r="C318" s="150" t="s">
        <v>497</v>
      </c>
      <c r="D318" s="150" t="s">
        <v>153</v>
      </c>
      <c r="E318" s="151" t="s">
        <v>521</v>
      </c>
      <c r="F318" s="152" t="s">
        <v>522</v>
      </c>
      <c r="G318" s="153" t="s">
        <v>523</v>
      </c>
      <c r="H318" s="154">
        <v>1844</v>
      </c>
      <c r="I318" s="155"/>
      <c r="J318" s="156">
        <f>ROUND(I318*H318,2)</f>
        <v>0</v>
      </c>
      <c r="K318" s="152" t="s">
        <v>1</v>
      </c>
      <c r="L318" s="34"/>
      <c r="M318" s="157" t="s">
        <v>1</v>
      </c>
      <c r="N318" s="158" t="s">
        <v>38</v>
      </c>
      <c r="O318" s="59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1" t="s">
        <v>158</v>
      </c>
      <c r="AT318" s="161" t="s">
        <v>153</v>
      </c>
      <c r="AU318" s="161" t="s">
        <v>82</v>
      </c>
      <c r="AY318" s="18" t="s">
        <v>150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8" t="s">
        <v>80</v>
      </c>
      <c r="BK318" s="162">
        <f>ROUND(I318*H318,2)</f>
        <v>0</v>
      </c>
      <c r="BL318" s="18" t="s">
        <v>158</v>
      </c>
      <c r="BM318" s="161" t="s">
        <v>1413</v>
      </c>
    </row>
    <row r="319" spans="1:65" s="13" customFormat="1">
      <c r="B319" s="163"/>
      <c r="D319" s="164" t="s">
        <v>160</v>
      </c>
      <c r="E319" s="165" t="s">
        <v>1</v>
      </c>
      <c r="F319" s="166" t="s">
        <v>509</v>
      </c>
      <c r="H319" s="165" t="s">
        <v>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160</v>
      </c>
      <c r="AU319" s="165" t="s">
        <v>82</v>
      </c>
      <c r="AV319" s="13" t="s">
        <v>80</v>
      </c>
      <c r="AW319" s="13" t="s">
        <v>30</v>
      </c>
      <c r="AX319" s="13" t="s">
        <v>73</v>
      </c>
      <c r="AY319" s="165" t="s">
        <v>150</v>
      </c>
    </row>
    <row r="320" spans="1:65" s="14" customFormat="1">
      <c r="B320" s="171"/>
      <c r="D320" s="164" t="s">
        <v>160</v>
      </c>
      <c r="E320" s="172" t="s">
        <v>1</v>
      </c>
      <c r="F320" s="173" t="s">
        <v>1414</v>
      </c>
      <c r="H320" s="174">
        <v>1844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160</v>
      </c>
      <c r="AU320" s="172" t="s">
        <v>82</v>
      </c>
      <c r="AV320" s="14" t="s">
        <v>82</v>
      </c>
      <c r="AW320" s="14" t="s">
        <v>30</v>
      </c>
      <c r="AX320" s="14" t="s">
        <v>80</v>
      </c>
      <c r="AY320" s="172" t="s">
        <v>150</v>
      </c>
    </row>
    <row r="321" spans="1:65" s="2" customFormat="1" ht="49" customHeight="1">
      <c r="A321" s="33"/>
      <c r="B321" s="149"/>
      <c r="C321" s="195" t="s">
        <v>501</v>
      </c>
      <c r="D321" s="195" t="s">
        <v>273</v>
      </c>
      <c r="E321" s="196" t="s">
        <v>527</v>
      </c>
      <c r="F321" s="197" t="s">
        <v>528</v>
      </c>
      <c r="G321" s="198" t="s">
        <v>355</v>
      </c>
      <c r="H321" s="199">
        <v>971</v>
      </c>
      <c r="I321" s="200"/>
      <c r="J321" s="201">
        <f>ROUND(I321*H321,2)</f>
        <v>0</v>
      </c>
      <c r="K321" s="197" t="s">
        <v>1</v>
      </c>
      <c r="L321" s="202"/>
      <c r="M321" s="203" t="s">
        <v>1</v>
      </c>
      <c r="N321" s="204" t="s">
        <v>38</v>
      </c>
      <c r="O321" s="59"/>
      <c r="P321" s="159">
        <f>O321*H321</f>
        <v>0</v>
      </c>
      <c r="Q321" s="159">
        <v>1E-3</v>
      </c>
      <c r="R321" s="159">
        <f>Q321*H321</f>
        <v>0.97099999999999997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242</v>
      </c>
      <c r="AT321" s="161" t="s">
        <v>273</v>
      </c>
      <c r="AU321" s="161" t="s">
        <v>82</v>
      </c>
      <c r="AY321" s="18" t="s">
        <v>150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80</v>
      </c>
      <c r="BK321" s="162">
        <f>ROUND(I321*H321,2)</f>
        <v>0</v>
      </c>
      <c r="BL321" s="18" t="s">
        <v>158</v>
      </c>
      <c r="BM321" s="161" t="s">
        <v>1415</v>
      </c>
    </row>
    <row r="322" spans="1:65" s="13" customFormat="1">
      <c r="B322" s="163"/>
      <c r="D322" s="164" t="s">
        <v>160</v>
      </c>
      <c r="E322" s="165" t="s">
        <v>1</v>
      </c>
      <c r="F322" s="166" t="s">
        <v>509</v>
      </c>
      <c r="H322" s="165" t="s">
        <v>1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5" t="s">
        <v>160</v>
      </c>
      <c r="AU322" s="165" t="s">
        <v>82</v>
      </c>
      <c r="AV322" s="13" t="s">
        <v>80</v>
      </c>
      <c r="AW322" s="13" t="s">
        <v>30</v>
      </c>
      <c r="AX322" s="13" t="s">
        <v>73</v>
      </c>
      <c r="AY322" s="165" t="s">
        <v>150</v>
      </c>
    </row>
    <row r="323" spans="1:65" s="14" customFormat="1">
      <c r="B323" s="171"/>
      <c r="D323" s="164" t="s">
        <v>160</v>
      </c>
      <c r="E323" s="172" t="s">
        <v>1</v>
      </c>
      <c r="F323" s="173" t="s">
        <v>1416</v>
      </c>
      <c r="H323" s="174">
        <v>971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160</v>
      </c>
      <c r="AU323" s="172" t="s">
        <v>82</v>
      </c>
      <c r="AV323" s="14" t="s">
        <v>82</v>
      </c>
      <c r="AW323" s="14" t="s">
        <v>30</v>
      </c>
      <c r="AX323" s="14" t="s">
        <v>80</v>
      </c>
      <c r="AY323" s="172" t="s">
        <v>150</v>
      </c>
    </row>
    <row r="324" spans="1:65" s="2" customFormat="1" ht="24.15" customHeight="1">
      <c r="A324" s="33"/>
      <c r="B324" s="149"/>
      <c r="C324" s="150" t="s">
        <v>505</v>
      </c>
      <c r="D324" s="150" t="s">
        <v>153</v>
      </c>
      <c r="E324" s="151" t="s">
        <v>532</v>
      </c>
      <c r="F324" s="152" t="s">
        <v>533</v>
      </c>
      <c r="G324" s="153" t="s">
        <v>156</v>
      </c>
      <c r="H324" s="154">
        <v>51.13</v>
      </c>
      <c r="I324" s="155"/>
      <c r="J324" s="156">
        <f>ROUND(I324*H324,2)</f>
        <v>0</v>
      </c>
      <c r="K324" s="152" t="s">
        <v>1</v>
      </c>
      <c r="L324" s="34"/>
      <c r="M324" s="157" t="s">
        <v>1</v>
      </c>
      <c r="N324" s="158" t="s">
        <v>38</v>
      </c>
      <c r="O324" s="59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158</v>
      </c>
      <c r="AT324" s="161" t="s">
        <v>153</v>
      </c>
      <c r="AU324" s="161" t="s">
        <v>82</v>
      </c>
      <c r="AY324" s="18" t="s">
        <v>150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80</v>
      </c>
      <c r="BK324" s="162">
        <f>ROUND(I324*H324,2)</f>
        <v>0</v>
      </c>
      <c r="BL324" s="18" t="s">
        <v>158</v>
      </c>
      <c r="BM324" s="161" t="s">
        <v>1417</v>
      </c>
    </row>
    <row r="325" spans="1:65" s="13" customFormat="1">
      <c r="B325" s="163"/>
      <c r="D325" s="164" t="s">
        <v>160</v>
      </c>
      <c r="E325" s="165" t="s">
        <v>1</v>
      </c>
      <c r="F325" s="166" t="s">
        <v>509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160</v>
      </c>
      <c r="AU325" s="165" t="s">
        <v>82</v>
      </c>
      <c r="AV325" s="13" t="s">
        <v>80</v>
      </c>
      <c r="AW325" s="13" t="s">
        <v>30</v>
      </c>
      <c r="AX325" s="13" t="s">
        <v>73</v>
      </c>
      <c r="AY325" s="165" t="s">
        <v>150</v>
      </c>
    </row>
    <row r="326" spans="1:65" s="14" customFormat="1">
      <c r="B326" s="171"/>
      <c r="D326" s="164" t="s">
        <v>160</v>
      </c>
      <c r="E326" s="172" t="s">
        <v>1</v>
      </c>
      <c r="F326" s="173" t="s">
        <v>1412</v>
      </c>
      <c r="H326" s="174">
        <v>51.13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160</v>
      </c>
      <c r="AU326" s="172" t="s">
        <v>82</v>
      </c>
      <c r="AV326" s="14" t="s">
        <v>82</v>
      </c>
      <c r="AW326" s="14" t="s">
        <v>30</v>
      </c>
      <c r="AX326" s="14" t="s">
        <v>80</v>
      </c>
      <c r="AY326" s="172" t="s">
        <v>150</v>
      </c>
    </row>
    <row r="327" spans="1:65" s="2" customFormat="1" ht="33" customHeight="1">
      <c r="A327" s="33"/>
      <c r="B327" s="149"/>
      <c r="C327" s="195" t="s">
        <v>511</v>
      </c>
      <c r="D327" s="195" t="s">
        <v>273</v>
      </c>
      <c r="E327" s="196" t="s">
        <v>537</v>
      </c>
      <c r="F327" s="197" t="s">
        <v>538</v>
      </c>
      <c r="G327" s="198" t="s">
        <v>355</v>
      </c>
      <c r="H327" s="199">
        <v>185.05</v>
      </c>
      <c r="I327" s="200"/>
      <c r="J327" s="201">
        <f>ROUND(I327*H327,2)</f>
        <v>0</v>
      </c>
      <c r="K327" s="197" t="s">
        <v>1</v>
      </c>
      <c r="L327" s="202"/>
      <c r="M327" s="203" t="s">
        <v>1</v>
      </c>
      <c r="N327" s="204" t="s">
        <v>38</v>
      </c>
      <c r="O327" s="59"/>
      <c r="P327" s="159">
        <f>O327*H327</f>
        <v>0</v>
      </c>
      <c r="Q327" s="159">
        <v>1E-3</v>
      </c>
      <c r="R327" s="159">
        <f>Q327*H327</f>
        <v>0.18505000000000002</v>
      </c>
      <c r="S327" s="159">
        <v>0</v>
      </c>
      <c r="T327" s="160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1" t="s">
        <v>242</v>
      </c>
      <c r="AT327" s="161" t="s">
        <v>273</v>
      </c>
      <c r="AU327" s="161" t="s">
        <v>82</v>
      </c>
      <c r="AY327" s="18" t="s">
        <v>150</v>
      </c>
      <c r="BE327" s="162">
        <f>IF(N327="základní",J327,0)</f>
        <v>0</v>
      </c>
      <c r="BF327" s="162">
        <f>IF(N327="snížená",J327,0)</f>
        <v>0</v>
      </c>
      <c r="BG327" s="162">
        <f>IF(N327="zákl. přenesená",J327,0)</f>
        <v>0</v>
      </c>
      <c r="BH327" s="162">
        <f>IF(N327="sníž. přenesená",J327,0)</f>
        <v>0</v>
      </c>
      <c r="BI327" s="162">
        <f>IF(N327="nulová",J327,0)</f>
        <v>0</v>
      </c>
      <c r="BJ327" s="18" t="s">
        <v>80</v>
      </c>
      <c r="BK327" s="162">
        <f>ROUND(I327*H327,2)</f>
        <v>0</v>
      </c>
      <c r="BL327" s="18" t="s">
        <v>158</v>
      </c>
      <c r="BM327" s="161" t="s">
        <v>1418</v>
      </c>
    </row>
    <row r="328" spans="1:65" s="13" customFormat="1">
      <c r="B328" s="163"/>
      <c r="D328" s="164" t="s">
        <v>160</v>
      </c>
      <c r="E328" s="165" t="s">
        <v>1</v>
      </c>
      <c r="F328" s="166" t="s">
        <v>509</v>
      </c>
      <c r="H328" s="165" t="s">
        <v>1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160</v>
      </c>
      <c r="AU328" s="165" t="s">
        <v>82</v>
      </c>
      <c r="AV328" s="13" t="s">
        <v>80</v>
      </c>
      <c r="AW328" s="13" t="s">
        <v>30</v>
      </c>
      <c r="AX328" s="13" t="s">
        <v>73</v>
      </c>
      <c r="AY328" s="165" t="s">
        <v>150</v>
      </c>
    </row>
    <row r="329" spans="1:65" s="14" customFormat="1">
      <c r="B329" s="171"/>
      <c r="D329" s="164" t="s">
        <v>160</v>
      </c>
      <c r="E329" s="172" t="s">
        <v>1</v>
      </c>
      <c r="F329" s="173" t="s">
        <v>1419</v>
      </c>
      <c r="H329" s="174">
        <v>185.05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160</v>
      </c>
      <c r="AU329" s="172" t="s">
        <v>82</v>
      </c>
      <c r="AV329" s="14" t="s">
        <v>82</v>
      </c>
      <c r="AW329" s="14" t="s">
        <v>30</v>
      </c>
      <c r="AX329" s="14" t="s">
        <v>80</v>
      </c>
      <c r="AY329" s="172" t="s">
        <v>150</v>
      </c>
    </row>
    <row r="330" spans="1:65" s="2" customFormat="1" ht="24.15" customHeight="1">
      <c r="A330" s="33"/>
      <c r="B330" s="149"/>
      <c r="C330" s="150" t="s">
        <v>516</v>
      </c>
      <c r="D330" s="150" t="s">
        <v>153</v>
      </c>
      <c r="E330" s="151" t="s">
        <v>542</v>
      </c>
      <c r="F330" s="152" t="s">
        <v>543</v>
      </c>
      <c r="G330" s="153" t="s">
        <v>523</v>
      </c>
      <c r="H330" s="154">
        <v>1844</v>
      </c>
      <c r="I330" s="155"/>
      <c r="J330" s="156">
        <f>ROUND(I330*H330,2)</f>
        <v>0</v>
      </c>
      <c r="K330" s="152" t="s">
        <v>1</v>
      </c>
      <c r="L330" s="34"/>
      <c r="M330" s="157" t="s">
        <v>1</v>
      </c>
      <c r="N330" s="158" t="s">
        <v>38</v>
      </c>
      <c r="O330" s="59"/>
      <c r="P330" s="159">
        <f>O330*H330</f>
        <v>0</v>
      </c>
      <c r="Q330" s="159">
        <v>0</v>
      </c>
      <c r="R330" s="159">
        <f>Q330*H330</f>
        <v>0</v>
      </c>
      <c r="S330" s="159">
        <v>0</v>
      </c>
      <c r="T330" s="160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158</v>
      </c>
      <c r="AT330" s="161" t="s">
        <v>153</v>
      </c>
      <c r="AU330" s="161" t="s">
        <v>82</v>
      </c>
      <c r="AY330" s="18" t="s">
        <v>150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8" t="s">
        <v>80</v>
      </c>
      <c r="BK330" s="162">
        <f>ROUND(I330*H330,2)</f>
        <v>0</v>
      </c>
      <c r="BL330" s="18" t="s">
        <v>158</v>
      </c>
      <c r="BM330" s="161" t="s">
        <v>1420</v>
      </c>
    </row>
    <row r="331" spans="1:65" s="13" customFormat="1">
      <c r="B331" s="163"/>
      <c r="D331" s="164" t="s">
        <v>160</v>
      </c>
      <c r="E331" s="165" t="s">
        <v>1</v>
      </c>
      <c r="F331" s="166" t="s">
        <v>509</v>
      </c>
      <c r="H331" s="165" t="s">
        <v>1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5" t="s">
        <v>160</v>
      </c>
      <c r="AU331" s="165" t="s">
        <v>82</v>
      </c>
      <c r="AV331" s="13" t="s">
        <v>80</v>
      </c>
      <c r="AW331" s="13" t="s">
        <v>30</v>
      </c>
      <c r="AX331" s="13" t="s">
        <v>73</v>
      </c>
      <c r="AY331" s="165" t="s">
        <v>150</v>
      </c>
    </row>
    <row r="332" spans="1:65" s="14" customFormat="1">
      <c r="B332" s="171"/>
      <c r="D332" s="164" t="s">
        <v>160</v>
      </c>
      <c r="E332" s="172" t="s">
        <v>1</v>
      </c>
      <c r="F332" s="173" t="s">
        <v>1414</v>
      </c>
      <c r="H332" s="174">
        <v>1844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160</v>
      </c>
      <c r="AU332" s="172" t="s">
        <v>82</v>
      </c>
      <c r="AV332" s="14" t="s">
        <v>82</v>
      </c>
      <c r="AW332" s="14" t="s">
        <v>30</v>
      </c>
      <c r="AX332" s="14" t="s">
        <v>80</v>
      </c>
      <c r="AY332" s="172" t="s">
        <v>150</v>
      </c>
    </row>
    <row r="333" spans="1:65" s="2" customFormat="1" ht="24.15" customHeight="1">
      <c r="A333" s="33"/>
      <c r="B333" s="149"/>
      <c r="C333" s="150" t="s">
        <v>520</v>
      </c>
      <c r="D333" s="150" t="s">
        <v>153</v>
      </c>
      <c r="E333" s="151" t="s">
        <v>546</v>
      </c>
      <c r="F333" s="152" t="s">
        <v>547</v>
      </c>
      <c r="G333" s="153" t="s">
        <v>156</v>
      </c>
      <c r="H333" s="154">
        <v>4.0149999999999997</v>
      </c>
      <c r="I333" s="155"/>
      <c r="J333" s="156">
        <f>ROUND(I333*H333,2)</f>
        <v>0</v>
      </c>
      <c r="K333" s="152" t="s">
        <v>157</v>
      </c>
      <c r="L333" s="34"/>
      <c r="M333" s="157" t="s">
        <v>1</v>
      </c>
      <c r="N333" s="158" t="s">
        <v>38</v>
      </c>
      <c r="O333" s="59"/>
      <c r="P333" s="159">
        <f>O333*H333</f>
        <v>0</v>
      </c>
      <c r="Q333" s="159">
        <v>6.4999999999999997E-3</v>
      </c>
      <c r="R333" s="159">
        <f>Q333*H333</f>
        <v>2.6097499999999996E-2</v>
      </c>
      <c r="S333" s="159">
        <v>0</v>
      </c>
      <c r="T333" s="16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1" t="s">
        <v>158</v>
      </c>
      <c r="AT333" s="161" t="s">
        <v>153</v>
      </c>
      <c r="AU333" s="161" t="s">
        <v>82</v>
      </c>
      <c r="AY333" s="18" t="s">
        <v>150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8" t="s">
        <v>80</v>
      </c>
      <c r="BK333" s="162">
        <f>ROUND(I333*H333,2)</f>
        <v>0</v>
      </c>
      <c r="BL333" s="18" t="s">
        <v>158</v>
      </c>
      <c r="BM333" s="161" t="s">
        <v>1421</v>
      </c>
    </row>
    <row r="334" spans="1:65" s="13" customFormat="1">
      <c r="B334" s="163"/>
      <c r="D334" s="164" t="s">
        <v>160</v>
      </c>
      <c r="E334" s="165" t="s">
        <v>1</v>
      </c>
      <c r="F334" s="166" t="s">
        <v>549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160</v>
      </c>
      <c r="AU334" s="165" t="s">
        <v>82</v>
      </c>
      <c r="AV334" s="13" t="s">
        <v>80</v>
      </c>
      <c r="AW334" s="13" t="s">
        <v>30</v>
      </c>
      <c r="AX334" s="13" t="s">
        <v>73</v>
      </c>
      <c r="AY334" s="165" t="s">
        <v>150</v>
      </c>
    </row>
    <row r="335" spans="1:65" s="14" customFormat="1">
      <c r="B335" s="171"/>
      <c r="D335" s="164" t="s">
        <v>160</v>
      </c>
      <c r="E335" s="172" t="s">
        <v>1</v>
      </c>
      <c r="F335" s="173" t="s">
        <v>1422</v>
      </c>
      <c r="H335" s="174">
        <v>4.0149999999999997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160</v>
      </c>
      <c r="AU335" s="172" t="s">
        <v>82</v>
      </c>
      <c r="AV335" s="14" t="s">
        <v>82</v>
      </c>
      <c r="AW335" s="14" t="s">
        <v>30</v>
      </c>
      <c r="AX335" s="14" t="s">
        <v>80</v>
      </c>
      <c r="AY335" s="172" t="s">
        <v>150</v>
      </c>
    </row>
    <row r="336" spans="1:65" s="2" customFormat="1" ht="24.15" customHeight="1">
      <c r="A336" s="33"/>
      <c r="B336" s="149"/>
      <c r="C336" s="150" t="s">
        <v>526</v>
      </c>
      <c r="D336" s="150" t="s">
        <v>153</v>
      </c>
      <c r="E336" s="151" t="s">
        <v>554</v>
      </c>
      <c r="F336" s="152" t="s">
        <v>555</v>
      </c>
      <c r="G336" s="153" t="s">
        <v>156</v>
      </c>
      <c r="H336" s="154">
        <v>4.0149999999999997</v>
      </c>
      <c r="I336" s="155"/>
      <c r="J336" s="156">
        <f>ROUND(I336*H336,2)</f>
        <v>0</v>
      </c>
      <c r="K336" s="152" t="s">
        <v>157</v>
      </c>
      <c r="L336" s="34"/>
      <c r="M336" s="157" t="s">
        <v>1</v>
      </c>
      <c r="N336" s="158" t="s">
        <v>38</v>
      </c>
      <c r="O336" s="59"/>
      <c r="P336" s="159">
        <f>O336*H336</f>
        <v>0</v>
      </c>
      <c r="Q336" s="159">
        <v>2.5000000000000001E-2</v>
      </c>
      <c r="R336" s="159">
        <f>Q336*H336</f>
        <v>0.10037499999999999</v>
      </c>
      <c r="S336" s="159">
        <v>0</v>
      </c>
      <c r="T336" s="160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1" t="s">
        <v>158</v>
      </c>
      <c r="AT336" s="161" t="s">
        <v>153</v>
      </c>
      <c r="AU336" s="161" t="s">
        <v>82</v>
      </c>
      <c r="AY336" s="18" t="s">
        <v>150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8" t="s">
        <v>80</v>
      </c>
      <c r="BK336" s="162">
        <f>ROUND(I336*H336,2)</f>
        <v>0</v>
      </c>
      <c r="BL336" s="18" t="s">
        <v>158</v>
      </c>
      <c r="BM336" s="161" t="s">
        <v>1423</v>
      </c>
    </row>
    <row r="337" spans="1:65" s="13" customFormat="1">
      <c r="B337" s="163"/>
      <c r="D337" s="164" t="s">
        <v>160</v>
      </c>
      <c r="E337" s="165" t="s">
        <v>1</v>
      </c>
      <c r="F337" s="166" t="s">
        <v>549</v>
      </c>
      <c r="H337" s="165" t="s">
        <v>1</v>
      </c>
      <c r="I337" s="167"/>
      <c r="L337" s="163"/>
      <c r="M337" s="168"/>
      <c r="N337" s="169"/>
      <c r="O337" s="169"/>
      <c r="P337" s="169"/>
      <c r="Q337" s="169"/>
      <c r="R337" s="169"/>
      <c r="S337" s="169"/>
      <c r="T337" s="170"/>
      <c r="AT337" s="165" t="s">
        <v>160</v>
      </c>
      <c r="AU337" s="165" t="s">
        <v>82</v>
      </c>
      <c r="AV337" s="13" t="s">
        <v>80</v>
      </c>
      <c r="AW337" s="13" t="s">
        <v>30</v>
      </c>
      <c r="AX337" s="13" t="s">
        <v>73</v>
      </c>
      <c r="AY337" s="165" t="s">
        <v>150</v>
      </c>
    </row>
    <row r="338" spans="1:65" s="14" customFormat="1">
      <c r="B338" s="171"/>
      <c r="D338" s="164" t="s">
        <v>160</v>
      </c>
      <c r="E338" s="172" t="s">
        <v>1</v>
      </c>
      <c r="F338" s="173" t="s">
        <v>1422</v>
      </c>
      <c r="H338" s="174">
        <v>4.0149999999999997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160</v>
      </c>
      <c r="AU338" s="172" t="s">
        <v>82</v>
      </c>
      <c r="AV338" s="14" t="s">
        <v>82</v>
      </c>
      <c r="AW338" s="14" t="s">
        <v>30</v>
      </c>
      <c r="AX338" s="14" t="s">
        <v>80</v>
      </c>
      <c r="AY338" s="172" t="s">
        <v>150</v>
      </c>
    </row>
    <row r="339" spans="1:65" s="2" customFormat="1" ht="24.15" customHeight="1">
      <c r="A339" s="33"/>
      <c r="B339" s="149"/>
      <c r="C339" s="150" t="s">
        <v>531</v>
      </c>
      <c r="D339" s="150" t="s">
        <v>153</v>
      </c>
      <c r="E339" s="151" t="s">
        <v>558</v>
      </c>
      <c r="F339" s="152" t="s">
        <v>559</v>
      </c>
      <c r="G339" s="153" t="s">
        <v>156</v>
      </c>
      <c r="H339" s="154">
        <v>11.446</v>
      </c>
      <c r="I339" s="155"/>
      <c r="J339" s="156">
        <f>ROUND(I339*H339,2)</f>
        <v>0</v>
      </c>
      <c r="K339" s="152" t="s">
        <v>1</v>
      </c>
      <c r="L339" s="34"/>
      <c r="M339" s="157" t="s">
        <v>1</v>
      </c>
      <c r="N339" s="158" t="s">
        <v>38</v>
      </c>
      <c r="O339" s="59"/>
      <c r="P339" s="159">
        <f>O339*H339</f>
        <v>0</v>
      </c>
      <c r="Q339" s="159">
        <v>8.0000000000000002E-3</v>
      </c>
      <c r="R339" s="159">
        <f>Q339*H339</f>
        <v>9.1567999999999997E-2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158</v>
      </c>
      <c r="AT339" s="161" t="s">
        <v>153</v>
      </c>
      <c r="AU339" s="161" t="s">
        <v>82</v>
      </c>
      <c r="AY339" s="18" t="s">
        <v>150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80</v>
      </c>
      <c r="BK339" s="162">
        <f>ROUND(I339*H339,2)</f>
        <v>0</v>
      </c>
      <c r="BL339" s="18" t="s">
        <v>158</v>
      </c>
      <c r="BM339" s="161" t="s">
        <v>1424</v>
      </c>
    </row>
    <row r="340" spans="1:65" s="13" customFormat="1">
      <c r="B340" s="163"/>
      <c r="D340" s="164" t="s">
        <v>160</v>
      </c>
      <c r="E340" s="165" t="s">
        <v>1</v>
      </c>
      <c r="F340" s="166" t="s">
        <v>1425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160</v>
      </c>
      <c r="AU340" s="165" t="s">
        <v>82</v>
      </c>
      <c r="AV340" s="13" t="s">
        <v>80</v>
      </c>
      <c r="AW340" s="13" t="s">
        <v>30</v>
      </c>
      <c r="AX340" s="13" t="s">
        <v>73</v>
      </c>
      <c r="AY340" s="165" t="s">
        <v>150</v>
      </c>
    </row>
    <row r="341" spans="1:65" s="14" customFormat="1" ht="20">
      <c r="B341" s="171"/>
      <c r="D341" s="164" t="s">
        <v>160</v>
      </c>
      <c r="E341" s="172" t="s">
        <v>1</v>
      </c>
      <c r="F341" s="173" t="s">
        <v>1426</v>
      </c>
      <c r="H341" s="174">
        <v>11.446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160</v>
      </c>
      <c r="AU341" s="172" t="s">
        <v>82</v>
      </c>
      <c r="AV341" s="14" t="s">
        <v>82</v>
      </c>
      <c r="AW341" s="14" t="s">
        <v>30</v>
      </c>
      <c r="AX341" s="14" t="s">
        <v>80</v>
      </c>
      <c r="AY341" s="172" t="s">
        <v>150</v>
      </c>
    </row>
    <row r="342" spans="1:65" s="2" customFormat="1" ht="37.75" customHeight="1">
      <c r="A342" s="33"/>
      <c r="B342" s="149"/>
      <c r="C342" s="150" t="s">
        <v>536</v>
      </c>
      <c r="D342" s="150" t="s">
        <v>153</v>
      </c>
      <c r="E342" s="151" t="s">
        <v>565</v>
      </c>
      <c r="F342" s="152" t="s">
        <v>566</v>
      </c>
      <c r="G342" s="153" t="s">
        <v>156</v>
      </c>
      <c r="H342" s="154">
        <v>26.908000000000001</v>
      </c>
      <c r="I342" s="155"/>
      <c r="J342" s="156">
        <f>ROUND(I342*H342,2)</f>
        <v>0</v>
      </c>
      <c r="K342" s="152" t="s">
        <v>1</v>
      </c>
      <c r="L342" s="34"/>
      <c r="M342" s="157" t="s">
        <v>1</v>
      </c>
      <c r="N342" s="158" t="s">
        <v>38</v>
      </c>
      <c r="O342" s="59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158</v>
      </c>
      <c r="AT342" s="161" t="s">
        <v>153</v>
      </c>
      <c r="AU342" s="161" t="s">
        <v>82</v>
      </c>
      <c r="AY342" s="18" t="s">
        <v>150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80</v>
      </c>
      <c r="BK342" s="162">
        <f>ROUND(I342*H342,2)</f>
        <v>0</v>
      </c>
      <c r="BL342" s="18" t="s">
        <v>158</v>
      </c>
      <c r="BM342" s="161" t="s">
        <v>1427</v>
      </c>
    </row>
    <row r="343" spans="1:65" s="13" customFormat="1">
      <c r="B343" s="163"/>
      <c r="D343" s="164" t="s">
        <v>160</v>
      </c>
      <c r="E343" s="165" t="s">
        <v>1</v>
      </c>
      <c r="F343" s="166" t="s">
        <v>568</v>
      </c>
      <c r="H343" s="165" t="s">
        <v>1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5" t="s">
        <v>160</v>
      </c>
      <c r="AU343" s="165" t="s">
        <v>82</v>
      </c>
      <c r="AV343" s="13" t="s">
        <v>80</v>
      </c>
      <c r="AW343" s="13" t="s">
        <v>30</v>
      </c>
      <c r="AX343" s="13" t="s">
        <v>73</v>
      </c>
      <c r="AY343" s="165" t="s">
        <v>150</v>
      </c>
    </row>
    <row r="344" spans="1:65" s="14" customFormat="1" ht="20">
      <c r="B344" s="171"/>
      <c r="D344" s="164" t="s">
        <v>160</v>
      </c>
      <c r="E344" s="172" t="s">
        <v>1</v>
      </c>
      <c r="F344" s="173" t="s">
        <v>1428</v>
      </c>
      <c r="H344" s="174">
        <v>22.893000000000001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160</v>
      </c>
      <c r="AU344" s="172" t="s">
        <v>82</v>
      </c>
      <c r="AV344" s="14" t="s">
        <v>82</v>
      </c>
      <c r="AW344" s="14" t="s">
        <v>30</v>
      </c>
      <c r="AX344" s="14" t="s">
        <v>73</v>
      </c>
      <c r="AY344" s="172" t="s">
        <v>150</v>
      </c>
    </row>
    <row r="345" spans="1:65" s="13" customFormat="1">
      <c r="B345" s="163"/>
      <c r="D345" s="164" t="s">
        <v>160</v>
      </c>
      <c r="E345" s="165" t="s">
        <v>1</v>
      </c>
      <c r="F345" s="166" t="s">
        <v>549</v>
      </c>
      <c r="H345" s="165" t="s">
        <v>1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160</v>
      </c>
      <c r="AU345" s="165" t="s">
        <v>82</v>
      </c>
      <c r="AV345" s="13" t="s">
        <v>80</v>
      </c>
      <c r="AW345" s="13" t="s">
        <v>30</v>
      </c>
      <c r="AX345" s="13" t="s">
        <v>73</v>
      </c>
      <c r="AY345" s="165" t="s">
        <v>150</v>
      </c>
    </row>
    <row r="346" spans="1:65" s="14" customFormat="1">
      <c r="B346" s="171"/>
      <c r="D346" s="164" t="s">
        <v>160</v>
      </c>
      <c r="E346" s="172" t="s">
        <v>1</v>
      </c>
      <c r="F346" s="173" t="s">
        <v>1422</v>
      </c>
      <c r="H346" s="174">
        <v>4.0149999999999997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160</v>
      </c>
      <c r="AU346" s="172" t="s">
        <v>82</v>
      </c>
      <c r="AV346" s="14" t="s">
        <v>82</v>
      </c>
      <c r="AW346" s="14" t="s">
        <v>30</v>
      </c>
      <c r="AX346" s="14" t="s">
        <v>73</v>
      </c>
      <c r="AY346" s="172" t="s">
        <v>150</v>
      </c>
    </row>
    <row r="347" spans="1:65" s="16" customFormat="1">
      <c r="B347" s="187"/>
      <c r="D347" s="164" t="s">
        <v>160</v>
      </c>
      <c r="E347" s="188" t="s">
        <v>1</v>
      </c>
      <c r="F347" s="189" t="s">
        <v>211</v>
      </c>
      <c r="H347" s="190">
        <v>26.908000000000001</v>
      </c>
      <c r="I347" s="191"/>
      <c r="L347" s="187"/>
      <c r="M347" s="192"/>
      <c r="N347" s="193"/>
      <c r="O347" s="193"/>
      <c r="P347" s="193"/>
      <c r="Q347" s="193"/>
      <c r="R347" s="193"/>
      <c r="S347" s="193"/>
      <c r="T347" s="194"/>
      <c r="AT347" s="188" t="s">
        <v>160</v>
      </c>
      <c r="AU347" s="188" t="s">
        <v>82</v>
      </c>
      <c r="AV347" s="16" t="s">
        <v>158</v>
      </c>
      <c r="AW347" s="16" t="s">
        <v>30</v>
      </c>
      <c r="AX347" s="16" t="s">
        <v>80</v>
      </c>
      <c r="AY347" s="188" t="s">
        <v>150</v>
      </c>
    </row>
    <row r="348" spans="1:65" s="2" customFormat="1" ht="24.15" customHeight="1">
      <c r="A348" s="33"/>
      <c r="B348" s="149"/>
      <c r="C348" s="150" t="s">
        <v>541</v>
      </c>
      <c r="D348" s="150" t="s">
        <v>153</v>
      </c>
      <c r="E348" s="151" t="s">
        <v>573</v>
      </c>
      <c r="F348" s="152" t="s">
        <v>574</v>
      </c>
      <c r="G348" s="153" t="s">
        <v>156</v>
      </c>
      <c r="H348" s="154">
        <v>11.446</v>
      </c>
      <c r="I348" s="155"/>
      <c r="J348" s="156">
        <f>ROUND(I348*H348,2)</f>
        <v>0</v>
      </c>
      <c r="K348" s="152" t="s">
        <v>1</v>
      </c>
      <c r="L348" s="34"/>
      <c r="M348" s="157" t="s">
        <v>1</v>
      </c>
      <c r="N348" s="158" t="s">
        <v>38</v>
      </c>
      <c r="O348" s="59"/>
      <c r="P348" s="159">
        <f>O348*H348</f>
        <v>0</v>
      </c>
      <c r="Q348" s="159">
        <v>0</v>
      </c>
      <c r="R348" s="159">
        <f>Q348*H348</f>
        <v>0</v>
      </c>
      <c r="S348" s="159">
        <v>0</v>
      </c>
      <c r="T348" s="160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1" t="s">
        <v>158</v>
      </c>
      <c r="AT348" s="161" t="s">
        <v>153</v>
      </c>
      <c r="AU348" s="161" t="s">
        <v>82</v>
      </c>
      <c r="AY348" s="18" t="s">
        <v>150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8" t="s">
        <v>80</v>
      </c>
      <c r="BK348" s="162">
        <f>ROUND(I348*H348,2)</f>
        <v>0</v>
      </c>
      <c r="BL348" s="18" t="s">
        <v>158</v>
      </c>
      <c r="BM348" s="161" t="s">
        <v>1429</v>
      </c>
    </row>
    <row r="349" spans="1:65" s="13" customFormat="1">
      <c r="B349" s="163"/>
      <c r="D349" s="164" t="s">
        <v>160</v>
      </c>
      <c r="E349" s="165" t="s">
        <v>1</v>
      </c>
      <c r="F349" s="166" t="s">
        <v>576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160</v>
      </c>
      <c r="AU349" s="165" t="s">
        <v>82</v>
      </c>
      <c r="AV349" s="13" t="s">
        <v>80</v>
      </c>
      <c r="AW349" s="13" t="s">
        <v>30</v>
      </c>
      <c r="AX349" s="13" t="s">
        <v>73</v>
      </c>
      <c r="AY349" s="165" t="s">
        <v>150</v>
      </c>
    </row>
    <row r="350" spans="1:65" s="13" customFormat="1">
      <c r="B350" s="163"/>
      <c r="D350" s="164" t="s">
        <v>160</v>
      </c>
      <c r="E350" s="165" t="s">
        <v>1</v>
      </c>
      <c r="F350" s="166" t="s">
        <v>1430</v>
      </c>
      <c r="H350" s="165" t="s">
        <v>1</v>
      </c>
      <c r="I350" s="167"/>
      <c r="L350" s="163"/>
      <c r="M350" s="168"/>
      <c r="N350" s="169"/>
      <c r="O350" s="169"/>
      <c r="P350" s="169"/>
      <c r="Q350" s="169"/>
      <c r="R350" s="169"/>
      <c r="S350" s="169"/>
      <c r="T350" s="170"/>
      <c r="AT350" s="165" t="s">
        <v>160</v>
      </c>
      <c r="AU350" s="165" t="s">
        <v>82</v>
      </c>
      <c r="AV350" s="13" t="s">
        <v>80</v>
      </c>
      <c r="AW350" s="13" t="s">
        <v>30</v>
      </c>
      <c r="AX350" s="13" t="s">
        <v>73</v>
      </c>
      <c r="AY350" s="165" t="s">
        <v>150</v>
      </c>
    </row>
    <row r="351" spans="1:65" s="14" customFormat="1" ht="20">
      <c r="B351" s="171"/>
      <c r="D351" s="164" t="s">
        <v>160</v>
      </c>
      <c r="E351" s="172" t="s">
        <v>1</v>
      </c>
      <c r="F351" s="173" t="s">
        <v>1426</v>
      </c>
      <c r="H351" s="174">
        <v>11.446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160</v>
      </c>
      <c r="AU351" s="172" t="s">
        <v>82</v>
      </c>
      <c r="AV351" s="14" t="s">
        <v>82</v>
      </c>
      <c r="AW351" s="14" t="s">
        <v>30</v>
      </c>
      <c r="AX351" s="14" t="s">
        <v>73</v>
      </c>
      <c r="AY351" s="172" t="s">
        <v>150</v>
      </c>
    </row>
    <row r="352" spans="1:65" s="16" customFormat="1">
      <c r="B352" s="187"/>
      <c r="D352" s="164" t="s">
        <v>160</v>
      </c>
      <c r="E352" s="188" t="s">
        <v>1</v>
      </c>
      <c r="F352" s="189" t="s">
        <v>211</v>
      </c>
      <c r="H352" s="190">
        <v>11.446</v>
      </c>
      <c r="I352" s="191"/>
      <c r="L352" s="187"/>
      <c r="M352" s="192"/>
      <c r="N352" s="193"/>
      <c r="O352" s="193"/>
      <c r="P352" s="193"/>
      <c r="Q352" s="193"/>
      <c r="R352" s="193"/>
      <c r="S352" s="193"/>
      <c r="T352" s="194"/>
      <c r="AT352" s="188" t="s">
        <v>160</v>
      </c>
      <c r="AU352" s="188" t="s">
        <v>82</v>
      </c>
      <c r="AV352" s="16" t="s">
        <v>158</v>
      </c>
      <c r="AW352" s="16" t="s">
        <v>30</v>
      </c>
      <c r="AX352" s="16" t="s">
        <v>80</v>
      </c>
      <c r="AY352" s="188" t="s">
        <v>150</v>
      </c>
    </row>
    <row r="353" spans="1:65" s="2" customFormat="1" ht="21.75" customHeight="1">
      <c r="A353" s="33"/>
      <c r="B353" s="149"/>
      <c r="C353" s="150" t="s">
        <v>545</v>
      </c>
      <c r="D353" s="150" t="s">
        <v>153</v>
      </c>
      <c r="E353" s="151" t="s">
        <v>578</v>
      </c>
      <c r="F353" s="152" t="s">
        <v>579</v>
      </c>
      <c r="G353" s="153" t="s">
        <v>156</v>
      </c>
      <c r="H353" s="154">
        <v>26.908000000000001</v>
      </c>
      <c r="I353" s="155"/>
      <c r="J353" s="156">
        <f>ROUND(I353*H353,2)</f>
        <v>0</v>
      </c>
      <c r="K353" s="152" t="s">
        <v>1</v>
      </c>
      <c r="L353" s="34"/>
      <c r="M353" s="157" t="s">
        <v>1</v>
      </c>
      <c r="N353" s="158" t="s">
        <v>38</v>
      </c>
      <c r="O353" s="59"/>
      <c r="P353" s="159">
        <f>O353*H353</f>
        <v>0</v>
      </c>
      <c r="Q353" s="159">
        <v>0</v>
      </c>
      <c r="R353" s="159">
        <f>Q353*H353</f>
        <v>0</v>
      </c>
      <c r="S353" s="159">
        <v>0</v>
      </c>
      <c r="T353" s="160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1" t="s">
        <v>158</v>
      </c>
      <c r="AT353" s="161" t="s">
        <v>153</v>
      </c>
      <c r="AU353" s="161" t="s">
        <v>82</v>
      </c>
      <c r="AY353" s="18" t="s">
        <v>150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8" t="s">
        <v>80</v>
      </c>
      <c r="BK353" s="162">
        <f>ROUND(I353*H353,2)</f>
        <v>0</v>
      </c>
      <c r="BL353" s="18" t="s">
        <v>158</v>
      </c>
      <c r="BM353" s="161" t="s">
        <v>1431</v>
      </c>
    </row>
    <row r="354" spans="1:65" s="13" customFormat="1">
      <c r="B354" s="163"/>
      <c r="D354" s="164" t="s">
        <v>160</v>
      </c>
      <c r="E354" s="165" t="s">
        <v>1</v>
      </c>
      <c r="F354" s="166" t="s">
        <v>1430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160</v>
      </c>
      <c r="AU354" s="165" t="s">
        <v>82</v>
      </c>
      <c r="AV354" s="13" t="s">
        <v>80</v>
      </c>
      <c r="AW354" s="13" t="s">
        <v>30</v>
      </c>
      <c r="AX354" s="13" t="s">
        <v>73</v>
      </c>
      <c r="AY354" s="165" t="s">
        <v>150</v>
      </c>
    </row>
    <row r="355" spans="1:65" s="14" customFormat="1" ht="20">
      <c r="B355" s="171"/>
      <c r="D355" s="164" t="s">
        <v>160</v>
      </c>
      <c r="E355" s="172" t="s">
        <v>1</v>
      </c>
      <c r="F355" s="173" t="s">
        <v>1428</v>
      </c>
      <c r="H355" s="174">
        <v>22.893000000000001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160</v>
      </c>
      <c r="AU355" s="172" t="s">
        <v>82</v>
      </c>
      <c r="AV355" s="14" t="s">
        <v>82</v>
      </c>
      <c r="AW355" s="14" t="s">
        <v>30</v>
      </c>
      <c r="AX355" s="14" t="s">
        <v>73</v>
      </c>
      <c r="AY355" s="172" t="s">
        <v>150</v>
      </c>
    </row>
    <row r="356" spans="1:65" s="13" customFormat="1">
      <c r="B356" s="163"/>
      <c r="D356" s="164" t="s">
        <v>160</v>
      </c>
      <c r="E356" s="165" t="s">
        <v>1</v>
      </c>
      <c r="F356" s="166" t="s">
        <v>1432</v>
      </c>
      <c r="H356" s="165" t="s">
        <v>1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5" t="s">
        <v>160</v>
      </c>
      <c r="AU356" s="165" t="s">
        <v>82</v>
      </c>
      <c r="AV356" s="13" t="s">
        <v>80</v>
      </c>
      <c r="AW356" s="13" t="s">
        <v>30</v>
      </c>
      <c r="AX356" s="13" t="s">
        <v>73</v>
      </c>
      <c r="AY356" s="165" t="s">
        <v>150</v>
      </c>
    </row>
    <row r="357" spans="1:65" s="14" customFormat="1">
      <c r="B357" s="171"/>
      <c r="D357" s="164" t="s">
        <v>160</v>
      </c>
      <c r="E357" s="172" t="s">
        <v>1</v>
      </c>
      <c r="F357" s="173" t="s">
        <v>1422</v>
      </c>
      <c r="H357" s="174">
        <v>4.0149999999999997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160</v>
      </c>
      <c r="AU357" s="172" t="s">
        <v>82</v>
      </c>
      <c r="AV357" s="14" t="s">
        <v>82</v>
      </c>
      <c r="AW357" s="14" t="s">
        <v>30</v>
      </c>
      <c r="AX357" s="14" t="s">
        <v>73</v>
      </c>
      <c r="AY357" s="172" t="s">
        <v>150</v>
      </c>
    </row>
    <row r="358" spans="1:65" s="16" customFormat="1">
      <c r="B358" s="187"/>
      <c r="D358" s="164" t="s">
        <v>160</v>
      </c>
      <c r="E358" s="188" t="s">
        <v>1</v>
      </c>
      <c r="F358" s="189" t="s">
        <v>211</v>
      </c>
      <c r="H358" s="190">
        <v>26.908000000000001</v>
      </c>
      <c r="I358" s="191"/>
      <c r="L358" s="187"/>
      <c r="M358" s="192"/>
      <c r="N358" s="193"/>
      <c r="O358" s="193"/>
      <c r="P358" s="193"/>
      <c r="Q358" s="193"/>
      <c r="R358" s="193"/>
      <c r="S358" s="193"/>
      <c r="T358" s="194"/>
      <c r="AT358" s="188" t="s">
        <v>160</v>
      </c>
      <c r="AU358" s="188" t="s">
        <v>82</v>
      </c>
      <c r="AV358" s="16" t="s">
        <v>158</v>
      </c>
      <c r="AW358" s="16" t="s">
        <v>30</v>
      </c>
      <c r="AX358" s="16" t="s">
        <v>80</v>
      </c>
      <c r="AY358" s="188" t="s">
        <v>150</v>
      </c>
    </row>
    <row r="359" spans="1:65" s="2" customFormat="1" ht="16.5" customHeight="1">
      <c r="A359" s="33"/>
      <c r="B359" s="149"/>
      <c r="C359" s="150" t="s">
        <v>553</v>
      </c>
      <c r="D359" s="150" t="s">
        <v>153</v>
      </c>
      <c r="E359" s="151" t="s">
        <v>582</v>
      </c>
      <c r="F359" s="152" t="s">
        <v>583</v>
      </c>
      <c r="G359" s="153" t="s">
        <v>156</v>
      </c>
      <c r="H359" s="154">
        <v>22.893000000000001</v>
      </c>
      <c r="I359" s="155"/>
      <c r="J359" s="156">
        <f>ROUND(I359*H359,2)</f>
        <v>0</v>
      </c>
      <c r="K359" s="152" t="s">
        <v>157</v>
      </c>
      <c r="L359" s="34"/>
      <c r="M359" s="157" t="s">
        <v>1</v>
      </c>
      <c r="N359" s="158" t="s">
        <v>38</v>
      </c>
      <c r="O359" s="59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1" t="s">
        <v>158</v>
      </c>
      <c r="AT359" s="161" t="s">
        <v>153</v>
      </c>
      <c r="AU359" s="161" t="s">
        <v>82</v>
      </c>
      <c r="AY359" s="18" t="s">
        <v>150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8" t="s">
        <v>80</v>
      </c>
      <c r="BK359" s="162">
        <f>ROUND(I359*H359,2)</f>
        <v>0</v>
      </c>
      <c r="BL359" s="18" t="s">
        <v>158</v>
      </c>
      <c r="BM359" s="161" t="s">
        <v>1433</v>
      </c>
    </row>
    <row r="360" spans="1:65" s="13" customFormat="1">
      <c r="B360" s="163"/>
      <c r="D360" s="164" t="s">
        <v>160</v>
      </c>
      <c r="E360" s="165" t="s">
        <v>1</v>
      </c>
      <c r="F360" s="166" t="s">
        <v>1434</v>
      </c>
      <c r="H360" s="165" t="s">
        <v>1</v>
      </c>
      <c r="I360" s="167"/>
      <c r="L360" s="163"/>
      <c r="M360" s="168"/>
      <c r="N360" s="169"/>
      <c r="O360" s="169"/>
      <c r="P360" s="169"/>
      <c r="Q360" s="169"/>
      <c r="R360" s="169"/>
      <c r="S360" s="169"/>
      <c r="T360" s="170"/>
      <c r="AT360" s="165" t="s">
        <v>160</v>
      </c>
      <c r="AU360" s="165" t="s">
        <v>82</v>
      </c>
      <c r="AV360" s="13" t="s">
        <v>80</v>
      </c>
      <c r="AW360" s="13" t="s">
        <v>30</v>
      </c>
      <c r="AX360" s="13" t="s">
        <v>73</v>
      </c>
      <c r="AY360" s="165" t="s">
        <v>150</v>
      </c>
    </row>
    <row r="361" spans="1:65" s="14" customFormat="1" ht="20">
      <c r="B361" s="171"/>
      <c r="D361" s="164" t="s">
        <v>160</v>
      </c>
      <c r="E361" s="172" t="s">
        <v>1</v>
      </c>
      <c r="F361" s="173" t="s">
        <v>1428</v>
      </c>
      <c r="H361" s="174">
        <v>22.893000000000001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160</v>
      </c>
      <c r="AU361" s="172" t="s">
        <v>82</v>
      </c>
      <c r="AV361" s="14" t="s">
        <v>82</v>
      </c>
      <c r="AW361" s="14" t="s">
        <v>30</v>
      </c>
      <c r="AX361" s="14" t="s">
        <v>80</v>
      </c>
      <c r="AY361" s="172" t="s">
        <v>150</v>
      </c>
    </row>
    <row r="362" spans="1:65" s="12" customFormat="1" ht="22.75" customHeight="1">
      <c r="B362" s="136"/>
      <c r="D362" s="137" t="s">
        <v>72</v>
      </c>
      <c r="E362" s="147" t="s">
        <v>248</v>
      </c>
      <c r="F362" s="147" t="s">
        <v>586</v>
      </c>
      <c r="I362" s="139"/>
      <c r="J362" s="148">
        <f>BK362</f>
        <v>0</v>
      </c>
      <c r="L362" s="136"/>
      <c r="M362" s="141"/>
      <c r="N362" s="142"/>
      <c r="O362" s="142"/>
      <c r="P362" s="143">
        <f>SUM(P363:P392)</f>
        <v>0</v>
      </c>
      <c r="Q362" s="142"/>
      <c r="R362" s="143">
        <f>SUM(R363:R392)</f>
        <v>0</v>
      </c>
      <c r="S362" s="142"/>
      <c r="T362" s="144">
        <f>SUM(T363:T392)</f>
        <v>0</v>
      </c>
      <c r="AR362" s="137" t="s">
        <v>80</v>
      </c>
      <c r="AT362" s="145" t="s">
        <v>72</v>
      </c>
      <c r="AU362" s="145" t="s">
        <v>80</v>
      </c>
      <c r="AY362" s="137" t="s">
        <v>150</v>
      </c>
      <c r="BK362" s="146">
        <f>SUM(BK363:BK392)</f>
        <v>0</v>
      </c>
    </row>
    <row r="363" spans="1:65" s="2" customFormat="1" ht="33" customHeight="1">
      <c r="A363" s="33"/>
      <c r="B363" s="149"/>
      <c r="C363" s="150" t="s">
        <v>985</v>
      </c>
      <c r="D363" s="150" t="s">
        <v>153</v>
      </c>
      <c r="E363" s="151" t="s">
        <v>620</v>
      </c>
      <c r="F363" s="152" t="s">
        <v>621</v>
      </c>
      <c r="G363" s="153" t="s">
        <v>156</v>
      </c>
      <c r="H363" s="154">
        <v>214.078</v>
      </c>
      <c r="I363" s="155"/>
      <c r="J363" s="156">
        <f>ROUND(I363*H363,2)</f>
        <v>0</v>
      </c>
      <c r="K363" s="152" t="s">
        <v>157</v>
      </c>
      <c r="L363" s="34"/>
      <c r="M363" s="157" t="s">
        <v>1</v>
      </c>
      <c r="N363" s="158" t="s">
        <v>38</v>
      </c>
      <c r="O363" s="59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1" t="s">
        <v>158</v>
      </c>
      <c r="AT363" s="161" t="s">
        <v>153</v>
      </c>
      <c r="AU363" s="161" t="s">
        <v>82</v>
      </c>
      <c r="AY363" s="18" t="s">
        <v>150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8" t="s">
        <v>80</v>
      </c>
      <c r="BK363" s="162">
        <f>ROUND(I363*H363,2)</f>
        <v>0</v>
      </c>
      <c r="BL363" s="18" t="s">
        <v>158</v>
      </c>
      <c r="BM363" s="161" t="s">
        <v>1435</v>
      </c>
    </row>
    <row r="364" spans="1:65" s="13" customFormat="1">
      <c r="B364" s="163"/>
      <c r="D364" s="164" t="s">
        <v>160</v>
      </c>
      <c r="E364" s="165" t="s">
        <v>1</v>
      </c>
      <c r="F364" s="166" t="s">
        <v>1308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160</v>
      </c>
      <c r="AU364" s="165" t="s">
        <v>82</v>
      </c>
      <c r="AV364" s="13" t="s">
        <v>80</v>
      </c>
      <c r="AW364" s="13" t="s">
        <v>30</v>
      </c>
      <c r="AX364" s="13" t="s">
        <v>73</v>
      </c>
      <c r="AY364" s="165" t="s">
        <v>150</v>
      </c>
    </row>
    <row r="365" spans="1:65" s="14" customFormat="1">
      <c r="B365" s="171"/>
      <c r="D365" s="164" t="s">
        <v>160</v>
      </c>
      <c r="E365" s="172" t="s">
        <v>1</v>
      </c>
      <c r="F365" s="173" t="s">
        <v>1436</v>
      </c>
      <c r="H365" s="174">
        <v>106.857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160</v>
      </c>
      <c r="AU365" s="172" t="s">
        <v>82</v>
      </c>
      <c r="AV365" s="14" t="s">
        <v>82</v>
      </c>
      <c r="AW365" s="14" t="s">
        <v>30</v>
      </c>
      <c r="AX365" s="14" t="s">
        <v>73</v>
      </c>
      <c r="AY365" s="172" t="s">
        <v>150</v>
      </c>
    </row>
    <row r="366" spans="1:65" s="14" customFormat="1">
      <c r="B366" s="171"/>
      <c r="D366" s="164" t="s">
        <v>160</v>
      </c>
      <c r="E366" s="172" t="s">
        <v>1</v>
      </c>
      <c r="F366" s="173" t="s">
        <v>1437</v>
      </c>
      <c r="H366" s="174">
        <v>90.58</v>
      </c>
      <c r="I366" s="175"/>
      <c r="L366" s="171"/>
      <c r="M366" s="176"/>
      <c r="N366" s="177"/>
      <c r="O366" s="177"/>
      <c r="P366" s="177"/>
      <c r="Q366" s="177"/>
      <c r="R366" s="177"/>
      <c r="S366" s="177"/>
      <c r="T366" s="178"/>
      <c r="AT366" s="172" t="s">
        <v>160</v>
      </c>
      <c r="AU366" s="172" t="s">
        <v>82</v>
      </c>
      <c r="AV366" s="14" t="s">
        <v>82</v>
      </c>
      <c r="AW366" s="14" t="s">
        <v>30</v>
      </c>
      <c r="AX366" s="14" t="s">
        <v>73</v>
      </c>
      <c r="AY366" s="172" t="s">
        <v>150</v>
      </c>
    </row>
    <row r="367" spans="1:65" s="14" customFormat="1">
      <c r="B367" s="171"/>
      <c r="D367" s="164" t="s">
        <v>160</v>
      </c>
      <c r="E367" s="172" t="s">
        <v>1</v>
      </c>
      <c r="F367" s="173" t="s">
        <v>1438</v>
      </c>
      <c r="H367" s="174">
        <v>16.640999999999998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160</v>
      </c>
      <c r="AU367" s="172" t="s">
        <v>82</v>
      </c>
      <c r="AV367" s="14" t="s">
        <v>82</v>
      </c>
      <c r="AW367" s="14" t="s">
        <v>30</v>
      </c>
      <c r="AX367" s="14" t="s">
        <v>73</v>
      </c>
      <c r="AY367" s="172" t="s">
        <v>150</v>
      </c>
    </row>
    <row r="368" spans="1:65" s="16" customFormat="1">
      <c r="B368" s="187"/>
      <c r="D368" s="164" t="s">
        <v>160</v>
      </c>
      <c r="E368" s="188" t="s">
        <v>1</v>
      </c>
      <c r="F368" s="189" t="s">
        <v>211</v>
      </c>
      <c r="H368" s="190">
        <v>214.078</v>
      </c>
      <c r="I368" s="191"/>
      <c r="L368" s="187"/>
      <c r="M368" s="192"/>
      <c r="N368" s="193"/>
      <c r="O368" s="193"/>
      <c r="P368" s="193"/>
      <c r="Q368" s="193"/>
      <c r="R368" s="193"/>
      <c r="S368" s="193"/>
      <c r="T368" s="194"/>
      <c r="AT368" s="188" t="s">
        <v>160</v>
      </c>
      <c r="AU368" s="188" t="s">
        <v>82</v>
      </c>
      <c r="AV368" s="16" t="s">
        <v>158</v>
      </c>
      <c r="AW368" s="16" t="s">
        <v>30</v>
      </c>
      <c r="AX368" s="16" t="s">
        <v>80</v>
      </c>
      <c r="AY368" s="188" t="s">
        <v>150</v>
      </c>
    </row>
    <row r="369" spans="1:65" s="2" customFormat="1" ht="37.75" customHeight="1">
      <c r="A369" s="33"/>
      <c r="B369" s="149"/>
      <c r="C369" s="150" t="s">
        <v>994</v>
      </c>
      <c r="D369" s="150" t="s">
        <v>153</v>
      </c>
      <c r="E369" s="151" t="s">
        <v>626</v>
      </c>
      <c r="F369" s="152" t="s">
        <v>627</v>
      </c>
      <c r="G369" s="153" t="s">
        <v>156</v>
      </c>
      <c r="H369" s="154">
        <v>6422.34</v>
      </c>
      <c r="I369" s="155"/>
      <c r="J369" s="156">
        <f>ROUND(I369*H369,2)</f>
        <v>0</v>
      </c>
      <c r="K369" s="152" t="s">
        <v>157</v>
      </c>
      <c r="L369" s="34"/>
      <c r="M369" s="157" t="s">
        <v>1</v>
      </c>
      <c r="N369" s="158" t="s">
        <v>38</v>
      </c>
      <c r="O369" s="59"/>
      <c r="P369" s="159">
        <f>O369*H369</f>
        <v>0</v>
      </c>
      <c r="Q369" s="159">
        <v>0</v>
      </c>
      <c r="R369" s="159">
        <f>Q369*H369</f>
        <v>0</v>
      </c>
      <c r="S369" s="159">
        <v>0</v>
      </c>
      <c r="T369" s="160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1" t="s">
        <v>158</v>
      </c>
      <c r="AT369" s="161" t="s">
        <v>153</v>
      </c>
      <c r="AU369" s="161" t="s">
        <v>82</v>
      </c>
      <c r="AY369" s="18" t="s">
        <v>150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8" t="s">
        <v>80</v>
      </c>
      <c r="BK369" s="162">
        <f>ROUND(I369*H369,2)</f>
        <v>0</v>
      </c>
      <c r="BL369" s="18" t="s">
        <v>158</v>
      </c>
      <c r="BM369" s="161" t="s">
        <v>1439</v>
      </c>
    </row>
    <row r="370" spans="1:65" s="14" customFormat="1">
      <c r="B370" s="171"/>
      <c r="D370" s="164" t="s">
        <v>160</v>
      </c>
      <c r="E370" s="172" t="s">
        <v>1</v>
      </c>
      <c r="F370" s="173" t="s">
        <v>1440</v>
      </c>
      <c r="H370" s="174">
        <v>6422.34</v>
      </c>
      <c r="I370" s="175"/>
      <c r="L370" s="171"/>
      <c r="M370" s="176"/>
      <c r="N370" s="177"/>
      <c r="O370" s="177"/>
      <c r="P370" s="177"/>
      <c r="Q370" s="177"/>
      <c r="R370" s="177"/>
      <c r="S370" s="177"/>
      <c r="T370" s="178"/>
      <c r="AT370" s="172" t="s">
        <v>160</v>
      </c>
      <c r="AU370" s="172" t="s">
        <v>82</v>
      </c>
      <c r="AV370" s="14" t="s">
        <v>82</v>
      </c>
      <c r="AW370" s="14" t="s">
        <v>30</v>
      </c>
      <c r="AX370" s="14" t="s">
        <v>80</v>
      </c>
      <c r="AY370" s="172" t="s">
        <v>150</v>
      </c>
    </row>
    <row r="371" spans="1:65" s="2" customFormat="1" ht="33" customHeight="1">
      <c r="A371" s="33"/>
      <c r="B371" s="149"/>
      <c r="C371" s="150" t="s">
        <v>990</v>
      </c>
      <c r="D371" s="150" t="s">
        <v>153</v>
      </c>
      <c r="E371" s="151" t="s">
        <v>631</v>
      </c>
      <c r="F371" s="152" t="s">
        <v>632</v>
      </c>
      <c r="G371" s="153" t="s">
        <v>156</v>
      </c>
      <c r="H371" s="154">
        <v>214.078</v>
      </c>
      <c r="I371" s="155"/>
      <c r="J371" s="156">
        <f>ROUND(I371*H371,2)</f>
        <v>0</v>
      </c>
      <c r="K371" s="152" t="s">
        <v>157</v>
      </c>
      <c r="L371" s="34"/>
      <c r="M371" s="157" t="s">
        <v>1</v>
      </c>
      <c r="N371" s="158" t="s">
        <v>38</v>
      </c>
      <c r="O371" s="59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1" t="s">
        <v>158</v>
      </c>
      <c r="AT371" s="161" t="s">
        <v>153</v>
      </c>
      <c r="AU371" s="161" t="s">
        <v>82</v>
      </c>
      <c r="AY371" s="18" t="s">
        <v>150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8" t="s">
        <v>80</v>
      </c>
      <c r="BK371" s="162">
        <f>ROUND(I371*H371,2)</f>
        <v>0</v>
      </c>
      <c r="BL371" s="18" t="s">
        <v>158</v>
      </c>
      <c r="BM371" s="161" t="s">
        <v>1441</v>
      </c>
    </row>
    <row r="372" spans="1:65" s="2" customFormat="1" ht="33" customHeight="1">
      <c r="A372" s="33"/>
      <c r="B372" s="149"/>
      <c r="C372" s="150" t="s">
        <v>557</v>
      </c>
      <c r="D372" s="150" t="s">
        <v>153</v>
      </c>
      <c r="E372" s="151" t="s">
        <v>642</v>
      </c>
      <c r="F372" s="152" t="s">
        <v>643</v>
      </c>
      <c r="G372" s="153" t="s">
        <v>156</v>
      </c>
      <c r="H372" s="154">
        <v>95</v>
      </c>
      <c r="I372" s="155"/>
      <c r="J372" s="156">
        <f>ROUND(I372*H372,2)</f>
        <v>0</v>
      </c>
      <c r="K372" s="152" t="s">
        <v>157</v>
      </c>
      <c r="L372" s="34"/>
      <c r="M372" s="157" t="s">
        <v>1</v>
      </c>
      <c r="N372" s="158" t="s">
        <v>38</v>
      </c>
      <c r="O372" s="59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1" t="s">
        <v>158</v>
      </c>
      <c r="AT372" s="161" t="s">
        <v>153</v>
      </c>
      <c r="AU372" s="161" t="s">
        <v>82</v>
      </c>
      <c r="AY372" s="18" t="s">
        <v>150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8" t="s">
        <v>80</v>
      </c>
      <c r="BK372" s="162">
        <f>ROUND(I372*H372,2)</f>
        <v>0</v>
      </c>
      <c r="BL372" s="18" t="s">
        <v>158</v>
      </c>
      <c r="BM372" s="161" t="s">
        <v>1442</v>
      </c>
    </row>
    <row r="373" spans="1:65" s="2" customFormat="1" ht="24.15" customHeight="1">
      <c r="A373" s="33"/>
      <c r="B373" s="149"/>
      <c r="C373" s="150" t="s">
        <v>564</v>
      </c>
      <c r="D373" s="150" t="s">
        <v>153</v>
      </c>
      <c r="E373" s="151" t="s">
        <v>647</v>
      </c>
      <c r="F373" s="152" t="s">
        <v>648</v>
      </c>
      <c r="G373" s="153" t="s">
        <v>156</v>
      </c>
      <c r="H373" s="154">
        <v>368.93900000000002</v>
      </c>
      <c r="I373" s="155"/>
      <c r="J373" s="156">
        <f>ROUND(I373*H373,2)</f>
        <v>0</v>
      </c>
      <c r="K373" s="152" t="s">
        <v>157</v>
      </c>
      <c r="L373" s="34"/>
      <c r="M373" s="157" t="s">
        <v>1</v>
      </c>
      <c r="N373" s="158" t="s">
        <v>38</v>
      </c>
      <c r="O373" s="59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158</v>
      </c>
      <c r="AT373" s="161" t="s">
        <v>153</v>
      </c>
      <c r="AU373" s="161" t="s">
        <v>82</v>
      </c>
      <c r="AY373" s="18" t="s">
        <v>150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80</v>
      </c>
      <c r="BK373" s="162">
        <f>ROUND(I373*H373,2)</f>
        <v>0</v>
      </c>
      <c r="BL373" s="18" t="s">
        <v>158</v>
      </c>
      <c r="BM373" s="161" t="s">
        <v>1443</v>
      </c>
    </row>
    <row r="374" spans="1:65" s="13" customFormat="1">
      <c r="B374" s="163"/>
      <c r="D374" s="164" t="s">
        <v>160</v>
      </c>
      <c r="E374" s="165" t="s">
        <v>1</v>
      </c>
      <c r="F374" s="166" t="s">
        <v>1444</v>
      </c>
      <c r="H374" s="165" t="s">
        <v>1</v>
      </c>
      <c r="I374" s="167"/>
      <c r="L374" s="163"/>
      <c r="M374" s="168"/>
      <c r="N374" s="169"/>
      <c r="O374" s="169"/>
      <c r="P374" s="169"/>
      <c r="Q374" s="169"/>
      <c r="R374" s="169"/>
      <c r="S374" s="169"/>
      <c r="T374" s="170"/>
      <c r="AT374" s="165" t="s">
        <v>160</v>
      </c>
      <c r="AU374" s="165" t="s">
        <v>82</v>
      </c>
      <c r="AV374" s="13" t="s">
        <v>80</v>
      </c>
      <c r="AW374" s="13" t="s">
        <v>30</v>
      </c>
      <c r="AX374" s="13" t="s">
        <v>73</v>
      </c>
      <c r="AY374" s="165" t="s">
        <v>150</v>
      </c>
    </row>
    <row r="375" spans="1:65" s="14" customFormat="1">
      <c r="B375" s="171"/>
      <c r="D375" s="164" t="s">
        <v>160</v>
      </c>
      <c r="E375" s="172" t="s">
        <v>1</v>
      </c>
      <c r="F375" s="173" t="s">
        <v>1445</v>
      </c>
      <c r="H375" s="174">
        <v>15.375999999999999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160</v>
      </c>
      <c r="AU375" s="172" t="s">
        <v>82</v>
      </c>
      <c r="AV375" s="14" t="s">
        <v>82</v>
      </c>
      <c r="AW375" s="14" t="s">
        <v>30</v>
      </c>
      <c r="AX375" s="14" t="s">
        <v>73</v>
      </c>
      <c r="AY375" s="172" t="s">
        <v>150</v>
      </c>
    </row>
    <row r="376" spans="1:65" s="13" customFormat="1">
      <c r="B376" s="163"/>
      <c r="D376" s="164" t="s">
        <v>160</v>
      </c>
      <c r="E376" s="165" t="s">
        <v>1</v>
      </c>
      <c r="F376" s="166" t="s">
        <v>1406</v>
      </c>
      <c r="H376" s="165" t="s">
        <v>1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5" t="s">
        <v>160</v>
      </c>
      <c r="AU376" s="165" t="s">
        <v>82</v>
      </c>
      <c r="AV376" s="13" t="s">
        <v>80</v>
      </c>
      <c r="AW376" s="13" t="s">
        <v>30</v>
      </c>
      <c r="AX376" s="13" t="s">
        <v>73</v>
      </c>
      <c r="AY376" s="165" t="s">
        <v>150</v>
      </c>
    </row>
    <row r="377" spans="1:65" s="13" customFormat="1">
      <c r="B377" s="163"/>
      <c r="D377" s="164" t="s">
        <v>160</v>
      </c>
      <c r="E377" s="165" t="s">
        <v>1</v>
      </c>
      <c r="F377" s="166" t="s">
        <v>1407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160</v>
      </c>
      <c r="AU377" s="165" t="s">
        <v>82</v>
      </c>
      <c r="AV377" s="13" t="s">
        <v>80</v>
      </c>
      <c r="AW377" s="13" t="s">
        <v>30</v>
      </c>
      <c r="AX377" s="13" t="s">
        <v>73</v>
      </c>
      <c r="AY377" s="165" t="s">
        <v>150</v>
      </c>
    </row>
    <row r="378" spans="1:65" s="14" customFormat="1">
      <c r="B378" s="171"/>
      <c r="D378" s="164" t="s">
        <v>160</v>
      </c>
      <c r="E378" s="172" t="s">
        <v>1</v>
      </c>
      <c r="F378" s="173" t="s">
        <v>1385</v>
      </c>
      <c r="H378" s="174">
        <v>330.67</v>
      </c>
      <c r="I378" s="175"/>
      <c r="L378" s="171"/>
      <c r="M378" s="176"/>
      <c r="N378" s="177"/>
      <c r="O378" s="177"/>
      <c r="P378" s="177"/>
      <c r="Q378" s="177"/>
      <c r="R378" s="177"/>
      <c r="S378" s="177"/>
      <c r="T378" s="178"/>
      <c r="AT378" s="172" t="s">
        <v>160</v>
      </c>
      <c r="AU378" s="172" t="s">
        <v>82</v>
      </c>
      <c r="AV378" s="14" t="s">
        <v>82</v>
      </c>
      <c r="AW378" s="14" t="s">
        <v>30</v>
      </c>
      <c r="AX378" s="14" t="s">
        <v>73</v>
      </c>
      <c r="AY378" s="172" t="s">
        <v>150</v>
      </c>
    </row>
    <row r="379" spans="1:65" s="13" customFormat="1">
      <c r="B379" s="163"/>
      <c r="D379" s="164" t="s">
        <v>160</v>
      </c>
      <c r="E379" s="165" t="s">
        <v>1</v>
      </c>
      <c r="F379" s="166" t="s">
        <v>1434</v>
      </c>
      <c r="H379" s="165" t="s">
        <v>1</v>
      </c>
      <c r="I379" s="167"/>
      <c r="L379" s="163"/>
      <c r="M379" s="168"/>
      <c r="N379" s="169"/>
      <c r="O379" s="169"/>
      <c r="P379" s="169"/>
      <c r="Q379" s="169"/>
      <c r="R379" s="169"/>
      <c r="S379" s="169"/>
      <c r="T379" s="170"/>
      <c r="AT379" s="165" t="s">
        <v>160</v>
      </c>
      <c r="AU379" s="165" t="s">
        <v>82</v>
      </c>
      <c r="AV379" s="13" t="s">
        <v>80</v>
      </c>
      <c r="AW379" s="13" t="s">
        <v>30</v>
      </c>
      <c r="AX379" s="13" t="s">
        <v>73</v>
      </c>
      <c r="AY379" s="165" t="s">
        <v>150</v>
      </c>
    </row>
    <row r="380" spans="1:65" s="14" customFormat="1" ht="20">
      <c r="B380" s="171"/>
      <c r="D380" s="164" t="s">
        <v>160</v>
      </c>
      <c r="E380" s="172" t="s">
        <v>1</v>
      </c>
      <c r="F380" s="173" t="s">
        <v>1428</v>
      </c>
      <c r="H380" s="174">
        <v>22.893000000000001</v>
      </c>
      <c r="I380" s="175"/>
      <c r="L380" s="171"/>
      <c r="M380" s="176"/>
      <c r="N380" s="177"/>
      <c r="O380" s="177"/>
      <c r="P380" s="177"/>
      <c r="Q380" s="177"/>
      <c r="R380" s="177"/>
      <c r="S380" s="177"/>
      <c r="T380" s="178"/>
      <c r="AT380" s="172" t="s">
        <v>160</v>
      </c>
      <c r="AU380" s="172" t="s">
        <v>82</v>
      </c>
      <c r="AV380" s="14" t="s">
        <v>82</v>
      </c>
      <c r="AW380" s="14" t="s">
        <v>30</v>
      </c>
      <c r="AX380" s="14" t="s">
        <v>73</v>
      </c>
      <c r="AY380" s="172" t="s">
        <v>150</v>
      </c>
    </row>
    <row r="381" spans="1:65" s="16" customFormat="1">
      <c r="B381" s="187"/>
      <c r="D381" s="164" t="s">
        <v>160</v>
      </c>
      <c r="E381" s="188" t="s">
        <v>1</v>
      </c>
      <c r="F381" s="189" t="s">
        <v>211</v>
      </c>
      <c r="H381" s="190">
        <v>368.93899999999996</v>
      </c>
      <c r="I381" s="191"/>
      <c r="L381" s="187"/>
      <c r="M381" s="192"/>
      <c r="N381" s="193"/>
      <c r="O381" s="193"/>
      <c r="P381" s="193"/>
      <c r="Q381" s="193"/>
      <c r="R381" s="193"/>
      <c r="S381" s="193"/>
      <c r="T381" s="194"/>
      <c r="AT381" s="188" t="s">
        <v>160</v>
      </c>
      <c r="AU381" s="188" t="s">
        <v>82</v>
      </c>
      <c r="AV381" s="16" t="s">
        <v>158</v>
      </c>
      <c r="AW381" s="16" t="s">
        <v>30</v>
      </c>
      <c r="AX381" s="16" t="s">
        <v>80</v>
      </c>
      <c r="AY381" s="188" t="s">
        <v>150</v>
      </c>
    </row>
    <row r="382" spans="1:65" s="2" customFormat="1" ht="33" customHeight="1">
      <c r="A382" s="33"/>
      <c r="B382" s="149"/>
      <c r="C382" s="150" t="s">
        <v>572</v>
      </c>
      <c r="D382" s="150" t="s">
        <v>153</v>
      </c>
      <c r="E382" s="151" t="s">
        <v>1446</v>
      </c>
      <c r="F382" s="152" t="s">
        <v>1447</v>
      </c>
      <c r="G382" s="153" t="s">
        <v>669</v>
      </c>
      <c r="H382" s="154">
        <v>2</v>
      </c>
      <c r="I382" s="155"/>
      <c r="J382" s="156">
        <f>ROUND(I382*H382,2)</f>
        <v>0</v>
      </c>
      <c r="K382" s="152" t="s">
        <v>1</v>
      </c>
      <c r="L382" s="34"/>
      <c r="M382" s="157" t="s">
        <v>1</v>
      </c>
      <c r="N382" s="158" t="s">
        <v>38</v>
      </c>
      <c r="O382" s="59"/>
      <c r="P382" s="159">
        <f>O382*H382</f>
        <v>0</v>
      </c>
      <c r="Q382" s="159">
        <v>0</v>
      </c>
      <c r="R382" s="159">
        <f>Q382*H382</f>
        <v>0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158</v>
      </c>
      <c r="AT382" s="161" t="s">
        <v>153</v>
      </c>
      <c r="AU382" s="161" t="s">
        <v>82</v>
      </c>
      <c r="AY382" s="18" t="s">
        <v>150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80</v>
      </c>
      <c r="BK382" s="162">
        <f>ROUND(I382*H382,2)</f>
        <v>0</v>
      </c>
      <c r="BL382" s="18" t="s">
        <v>158</v>
      </c>
      <c r="BM382" s="161" t="s">
        <v>1448</v>
      </c>
    </row>
    <row r="383" spans="1:65" s="13" customFormat="1">
      <c r="B383" s="163"/>
      <c r="D383" s="164" t="s">
        <v>160</v>
      </c>
      <c r="E383" s="165" t="s">
        <v>1</v>
      </c>
      <c r="F383" s="166" t="s">
        <v>1449</v>
      </c>
      <c r="H383" s="165" t="s">
        <v>1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160</v>
      </c>
      <c r="AU383" s="165" t="s">
        <v>82</v>
      </c>
      <c r="AV383" s="13" t="s">
        <v>80</v>
      </c>
      <c r="AW383" s="13" t="s">
        <v>30</v>
      </c>
      <c r="AX383" s="13" t="s">
        <v>73</v>
      </c>
      <c r="AY383" s="165" t="s">
        <v>150</v>
      </c>
    </row>
    <row r="384" spans="1:65" s="14" customFormat="1">
      <c r="B384" s="171"/>
      <c r="D384" s="164" t="s">
        <v>160</v>
      </c>
      <c r="E384" s="172" t="s">
        <v>1</v>
      </c>
      <c r="F384" s="173" t="s">
        <v>80</v>
      </c>
      <c r="H384" s="174">
        <v>1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160</v>
      </c>
      <c r="AU384" s="172" t="s">
        <v>82</v>
      </c>
      <c r="AV384" s="14" t="s">
        <v>82</v>
      </c>
      <c r="AW384" s="14" t="s">
        <v>30</v>
      </c>
      <c r="AX384" s="14" t="s">
        <v>73</v>
      </c>
      <c r="AY384" s="172" t="s">
        <v>150</v>
      </c>
    </row>
    <row r="385" spans="1:65" s="13" customFormat="1">
      <c r="B385" s="163"/>
      <c r="D385" s="164" t="s">
        <v>160</v>
      </c>
      <c r="E385" s="165" t="s">
        <v>1</v>
      </c>
      <c r="F385" s="166" t="s">
        <v>1450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160</v>
      </c>
      <c r="AU385" s="165" t="s">
        <v>82</v>
      </c>
      <c r="AV385" s="13" t="s">
        <v>80</v>
      </c>
      <c r="AW385" s="13" t="s">
        <v>30</v>
      </c>
      <c r="AX385" s="13" t="s">
        <v>73</v>
      </c>
      <c r="AY385" s="165" t="s">
        <v>150</v>
      </c>
    </row>
    <row r="386" spans="1:65" s="14" customFormat="1">
      <c r="B386" s="171"/>
      <c r="D386" s="164" t="s">
        <v>160</v>
      </c>
      <c r="E386" s="172" t="s">
        <v>1</v>
      </c>
      <c r="F386" s="173" t="s">
        <v>80</v>
      </c>
      <c r="H386" s="174">
        <v>1</v>
      </c>
      <c r="I386" s="175"/>
      <c r="L386" s="171"/>
      <c r="M386" s="176"/>
      <c r="N386" s="177"/>
      <c r="O386" s="177"/>
      <c r="P386" s="177"/>
      <c r="Q386" s="177"/>
      <c r="R386" s="177"/>
      <c r="S386" s="177"/>
      <c r="T386" s="178"/>
      <c r="AT386" s="172" t="s">
        <v>160</v>
      </c>
      <c r="AU386" s="172" t="s">
        <v>82</v>
      </c>
      <c r="AV386" s="14" t="s">
        <v>82</v>
      </c>
      <c r="AW386" s="14" t="s">
        <v>30</v>
      </c>
      <c r="AX386" s="14" t="s">
        <v>73</v>
      </c>
      <c r="AY386" s="172" t="s">
        <v>150</v>
      </c>
    </row>
    <row r="387" spans="1:65" s="16" customFormat="1">
      <c r="B387" s="187"/>
      <c r="D387" s="164" t="s">
        <v>160</v>
      </c>
      <c r="E387" s="188" t="s">
        <v>1</v>
      </c>
      <c r="F387" s="189" t="s">
        <v>211</v>
      </c>
      <c r="H387" s="190">
        <v>2</v>
      </c>
      <c r="I387" s="191"/>
      <c r="L387" s="187"/>
      <c r="M387" s="192"/>
      <c r="N387" s="193"/>
      <c r="O387" s="193"/>
      <c r="P387" s="193"/>
      <c r="Q387" s="193"/>
      <c r="R387" s="193"/>
      <c r="S387" s="193"/>
      <c r="T387" s="194"/>
      <c r="AT387" s="188" t="s">
        <v>160</v>
      </c>
      <c r="AU387" s="188" t="s">
        <v>82</v>
      </c>
      <c r="AV387" s="16" t="s">
        <v>158</v>
      </c>
      <c r="AW387" s="16" t="s">
        <v>30</v>
      </c>
      <c r="AX387" s="16" t="s">
        <v>80</v>
      </c>
      <c r="AY387" s="188" t="s">
        <v>150</v>
      </c>
    </row>
    <row r="388" spans="1:65" s="2" customFormat="1" ht="33" customHeight="1">
      <c r="A388" s="33"/>
      <c r="B388" s="149"/>
      <c r="C388" s="150" t="s">
        <v>577</v>
      </c>
      <c r="D388" s="150" t="s">
        <v>153</v>
      </c>
      <c r="E388" s="151" t="s">
        <v>1451</v>
      </c>
      <c r="F388" s="152" t="s">
        <v>1452</v>
      </c>
      <c r="G388" s="153" t="s">
        <v>669</v>
      </c>
      <c r="H388" s="154">
        <v>1</v>
      </c>
      <c r="I388" s="155"/>
      <c r="J388" s="156">
        <f>ROUND(I388*H388,2)</f>
        <v>0</v>
      </c>
      <c r="K388" s="152" t="s">
        <v>1</v>
      </c>
      <c r="L388" s="34"/>
      <c r="M388" s="157" t="s">
        <v>1</v>
      </c>
      <c r="N388" s="158" t="s">
        <v>38</v>
      </c>
      <c r="O388" s="59"/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158</v>
      </c>
      <c r="AT388" s="161" t="s">
        <v>153</v>
      </c>
      <c r="AU388" s="161" t="s">
        <v>82</v>
      </c>
      <c r="AY388" s="18" t="s">
        <v>150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80</v>
      </c>
      <c r="BK388" s="162">
        <f>ROUND(I388*H388,2)</f>
        <v>0</v>
      </c>
      <c r="BL388" s="18" t="s">
        <v>158</v>
      </c>
      <c r="BM388" s="161" t="s">
        <v>1453</v>
      </c>
    </row>
    <row r="389" spans="1:65" s="13" customFormat="1">
      <c r="B389" s="163"/>
      <c r="D389" s="164" t="s">
        <v>160</v>
      </c>
      <c r="E389" s="165" t="s">
        <v>1</v>
      </c>
      <c r="F389" s="166" t="s">
        <v>1454</v>
      </c>
      <c r="H389" s="165" t="s">
        <v>1</v>
      </c>
      <c r="I389" s="167"/>
      <c r="L389" s="163"/>
      <c r="M389" s="168"/>
      <c r="N389" s="169"/>
      <c r="O389" s="169"/>
      <c r="P389" s="169"/>
      <c r="Q389" s="169"/>
      <c r="R389" s="169"/>
      <c r="S389" s="169"/>
      <c r="T389" s="170"/>
      <c r="AT389" s="165" t="s">
        <v>160</v>
      </c>
      <c r="AU389" s="165" t="s">
        <v>82</v>
      </c>
      <c r="AV389" s="13" t="s">
        <v>80</v>
      </c>
      <c r="AW389" s="13" t="s">
        <v>30</v>
      </c>
      <c r="AX389" s="13" t="s">
        <v>73</v>
      </c>
      <c r="AY389" s="165" t="s">
        <v>150</v>
      </c>
    </row>
    <row r="390" spans="1:65" s="14" customFormat="1">
      <c r="B390" s="171"/>
      <c r="D390" s="164" t="s">
        <v>160</v>
      </c>
      <c r="E390" s="172" t="s">
        <v>1</v>
      </c>
      <c r="F390" s="173" t="s">
        <v>80</v>
      </c>
      <c r="H390" s="174">
        <v>1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160</v>
      </c>
      <c r="AU390" s="172" t="s">
        <v>82</v>
      </c>
      <c r="AV390" s="14" t="s">
        <v>82</v>
      </c>
      <c r="AW390" s="14" t="s">
        <v>30</v>
      </c>
      <c r="AX390" s="14" t="s">
        <v>80</v>
      </c>
      <c r="AY390" s="172" t="s">
        <v>150</v>
      </c>
    </row>
    <row r="391" spans="1:65" s="2" customFormat="1" ht="16.5" customHeight="1">
      <c r="A391" s="33"/>
      <c r="B391" s="149"/>
      <c r="C391" s="150" t="s">
        <v>581</v>
      </c>
      <c r="D391" s="150" t="s">
        <v>153</v>
      </c>
      <c r="E391" s="151" t="s">
        <v>713</v>
      </c>
      <c r="F391" s="152" t="s">
        <v>714</v>
      </c>
      <c r="G391" s="153" t="s">
        <v>297</v>
      </c>
      <c r="H391" s="154">
        <v>20</v>
      </c>
      <c r="I391" s="155"/>
      <c r="J391" s="156">
        <f>ROUND(I391*H391,2)</f>
        <v>0</v>
      </c>
      <c r="K391" s="152" t="s">
        <v>1</v>
      </c>
      <c r="L391" s="34"/>
      <c r="M391" s="157" t="s">
        <v>1</v>
      </c>
      <c r="N391" s="158" t="s">
        <v>38</v>
      </c>
      <c r="O391" s="59"/>
      <c r="P391" s="159">
        <f>O391*H391</f>
        <v>0</v>
      </c>
      <c r="Q391" s="159">
        <v>0</v>
      </c>
      <c r="R391" s="159">
        <f>Q391*H391</f>
        <v>0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158</v>
      </c>
      <c r="AT391" s="161" t="s">
        <v>153</v>
      </c>
      <c r="AU391" s="161" t="s">
        <v>82</v>
      </c>
      <c r="AY391" s="18" t="s">
        <v>150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80</v>
      </c>
      <c r="BK391" s="162">
        <f>ROUND(I391*H391,2)</f>
        <v>0</v>
      </c>
      <c r="BL391" s="18" t="s">
        <v>158</v>
      </c>
      <c r="BM391" s="161" t="s">
        <v>1455</v>
      </c>
    </row>
    <row r="392" spans="1:65" s="2" customFormat="1" ht="37.75" customHeight="1">
      <c r="A392" s="33"/>
      <c r="B392" s="149"/>
      <c r="C392" s="150" t="s">
        <v>1007</v>
      </c>
      <c r="D392" s="150" t="s">
        <v>153</v>
      </c>
      <c r="E392" s="151" t="s">
        <v>725</v>
      </c>
      <c r="F392" s="152" t="s">
        <v>726</v>
      </c>
      <c r="G392" s="153" t="s">
        <v>379</v>
      </c>
      <c r="H392" s="154">
        <v>1</v>
      </c>
      <c r="I392" s="155"/>
      <c r="J392" s="156">
        <f>ROUND(I392*H392,2)</f>
        <v>0</v>
      </c>
      <c r="K392" s="152" t="s">
        <v>1</v>
      </c>
      <c r="L392" s="34"/>
      <c r="M392" s="157" t="s">
        <v>1</v>
      </c>
      <c r="N392" s="158" t="s">
        <v>38</v>
      </c>
      <c r="O392" s="59"/>
      <c r="P392" s="159">
        <f>O392*H392</f>
        <v>0</v>
      </c>
      <c r="Q392" s="159">
        <v>0</v>
      </c>
      <c r="R392" s="159">
        <f>Q392*H392</f>
        <v>0</v>
      </c>
      <c r="S392" s="159">
        <v>0</v>
      </c>
      <c r="T392" s="160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1" t="s">
        <v>158</v>
      </c>
      <c r="AT392" s="161" t="s">
        <v>153</v>
      </c>
      <c r="AU392" s="161" t="s">
        <v>82</v>
      </c>
      <c r="AY392" s="18" t="s">
        <v>150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8" t="s">
        <v>80</v>
      </c>
      <c r="BK392" s="162">
        <f>ROUND(I392*H392,2)</f>
        <v>0</v>
      </c>
      <c r="BL392" s="18" t="s">
        <v>158</v>
      </c>
      <c r="BM392" s="161" t="s">
        <v>1456</v>
      </c>
    </row>
    <row r="393" spans="1:65" s="12" customFormat="1" ht="22.75" customHeight="1">
      <c r="B393" s="136"/>
      <c r="D393" s="137" t="s">
        <v>72</v>
      </c>
      <c r="E393" s="147" t="s">
        <v>728</v>
      </c>
      <c r="F393" s="147" t="s">
        <v>729</v>
      </c>
      <c r="I393" s="139"/>
      <c r="J393" s="148">
        <f>BK393</f>
        <v>0</v>
      </c>
      <c r="L393" s="136"/>
      <c r="M393" s="141"/>
      <c r="N393" s="142"/>
      <c r="O393" s="142"/>
      <c r="P393" s="143">
        <f>SUM(P394:P444)</f>
        <v>0</v>
      </c>
      <c r="Q393" s="142"/>
      <c r="R393" s="143">
        <f>SUM(R394:R444)</f>
        <v>0</v>
      </c>
      <c r="S393" s="142"/>
      <c r="T393" s="144">
        <f>SUM(T394:T444)</f>
        <v>122.59010500000001</v>
      </c>
      <c r="AR393" s="137" t="s">
        <v>80</v>
      </c>
      <c r="AT393" s="145" t="s">
        <v>72</v>
      </c>
      <c r="AU393" s="145" t="s">
        <v>80</v>
      </c>
      <c r="AY393" s="137" t="s">
        <v>150</v>
      </c>
      <c r="BK393" s="146">
        <f>SUM(BK394:BK444)</f>
        <v>0</v>
      </c>
    </row>
    <row r="394" spans="1:65" s="2" customFormat="1" ht="21.75" customHeight="1">
      <c r="A394" s="33"/>
      <c r="B394" s="149"/>
      <c r="C394" s="150" t="s">
        <v>591</v>
      </c>
      <c r="D394" s="150" t="s">
        <v>153</v>
      </c>
      <c r="E394" s="151" t="s">
        <v>731</v>
      </c>
      <c r="F394" s="152" t="s">
        <v>732</v>
      </c>
      <c r="G394" s="153" t="s">
        <v>156</v>
      </c>
      <c r="H394" s="154">
        <v>95</v>
      </c>
      <c r="I394" s="155"/>
      <c r="J394" s="156">
        <f>ROUND(I394*H394,2)</f>
        <v>0</v>
      </c>
      <c r="K394" s="152" t="s">
        <v>157</v>
      </c>
      <c r="L394" s="34"/>
      <c r="M394" s="157" t="s">
        <v>1</v>
      </c>
      <c r="N394" s="158" t="s">
        <v>38</v>
      </c>
      <c r="O394" s="59"/>
      <c r="P394" s="159">
        <f>O394*H394</f>
        <v>0</v>
      </c>
      <c r="Q394" s="159">
        <v>0</v>
      </c>
      <c r="R394" s="159">
        <f>Q394*H394</f>
        <v>0</v>
      </c>
      <c r="S394" s="159">
        <v>0.28100000000000003</v>
      </c>
      <c r="T394" s="160">
        <f>S394*H394</f>
        <v>26.695000000000004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1" t="s">
        <v>158</v>
      </c>
      <c r="AT394" s="161" t="s">
        <v>153</v>
      </c>
      <c r="AU394" s="161" t="s">
        <v>82</v>
      </c>
      <c r="AY394" s="18" t="s">
        <v>150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8" t="s">
        <v>80</v>
      </c>
      <c r="BK394" s="162">
        <f>ROUND(I394*H394,2)</f>
        <v>0</v>
      </c>
      <c r="BL394" s="18" t="s">
        <v>158</v>
      </c>
      <c r="BM394" s="161" t="s">
        <v>1457</v>
      </c>
    </row>
    <row r="395" spans="1:65" s="2" customFormat="1" ht="24.15" customHeight="1">
      <c r="A395" s="33"/>
      <c r="B395" s="149"/>
      <c r="C395" s="150" t="s">
        <v>595</v>
      </c>
      <c r="D395" s="150" t="s">
        <v>153</v>
      </c>
      <c r="E395" s="151" t="s">
        <v>735</v>
      </c>
      <c r="F395" s="152" t="s">
        <v>736</v>
      </c>
      <c r="G395" s="153" t="s">
        <v>156</v>
      </c>
      <c r="H395" s="154">
        <v>26</v>
      </c>
      <c r="I395" s="155"/>
      <c r="J395" s="156">
        <f>ROUND(I395*H395,2)</f>
        <v>0</v>
      </c>
      <c r="K395" s="152" t="s">
        <v>157</v>
      </c>
      <c r="L395" s="34"/>
      <c r="M395" s="157" t="s">
        <v>1</v>
      </c>
      <c r="N395" s="158" t="s">
        <v>38</v>
      </c>
      <c r="O395" s="59"/>
      <c r="P395" s="159">
        <f>O395*H395</f>
        <v>0</v>
      </c>
      <c r="Q395" s="159">
        <v>0</v>
      </c>
      <c r="R395" s="159">
        <f>Q395*H395</f>
        <v>0</v>
      </c>
      <c r="S395" s="159">
        <v>0.23499999999999999</v>
      </c>
      <c r="T395" s="160">
        <f>S395*H395</f>
        <v>6.1099999999999994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158</v>
      </c>
      <c r="AT395" s="161" t="s">
        <v>153</v>
      </c>
      <c r="AU395" s="161" t="s">
        <v>82</v>
      </c>
      <c r="AY395" s="18" t="s">
        <v>150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80</v>
      </c>
      <c r="BK395" s="162">
        <f>ROUND(I395*H395,2)</f>
        <v>0</v>
      </c>
      <c r="BL395" s="18" t="s">
        <v>158</v>
      </c>
      <c r="BM395" s="161" t="s">
        <v>1458</v>
      </c>
    </row>
    <row r="396" spans="1:65" s="2" customFormat="1" ht="24.15" customHeight="1">
      <c r="A396" s="33"/>
      <c r="B396" s="149"/>
      <c r="C396" s="150" t="s">
        <v>604</v>
      </c>
      <c r="D396" s="150" t="s">
        <v>153</v>
      </c>
      <c r="E396" s="151" t="s">
        <v>747</v>
      </c>
      <c r="F396" s="152" t="s">
        <v>748</v>
      </c>
      <c r="G396" s="153" t="s">
        <v>156</v>
      </c>
      <c r="H396" s="154">
        <v>121</v>
      </c>
      <c r="I396" s="155"/>
      <c r="J396" s="156">
        <f>ROUND(I396*H396,2)</f>
        <v>0</v>
      </c>
      <c r="K396" s="152" t="s">
        <v>157</v>
      </c>
      <c r="L396" s="34"/>
      <c r="M396" s="157" t="s">
        <v>1</v>
      </c>
      <c r="N396" s="158" t="s">
        <v>38</v>
      </c>
      <c r="O396" s="59"/>
      <c r="P396" s="159">
        <f>O396*H396</f>
        <v>0</v>
      </c>
      <c r="Q396" s="159">
        <v>0</v>
      </c>
      <c r="R396" s="159">
        <f>Q396*H396</f>
        <v>0</v>
      </c>
      <c r="S396" s="159">
        <v>0.28999999999999998</v>
      </c>
      <c r="T396" s="160">
        <f>S396*H396</f>
        <v>35.089999999999996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1" t="s">
        <v>158</v>
      </c>
      <c r="AT396" s="161" t="s">
        <v>153</v>
      </c>
      <c r="AU396" s="161" t="s">
        <v>82</v>
      </c>
      <c r="AY396" s="18" t="s">
        <v>150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8" t="s">
        <v>80</v>
      </c>
      <c r="BK396" s="162">
        <f>ROUND(I396*H396,2)</f>
        <v>0</v>
      </c>
      <c r="BL396" s="18" t="s">
        <v>158</v>
      </c>
      <c r="BM396" s="161" t="s">
        <v>1459</v>
      </c>
    </row>
    <row r="397" spans="1:65" s="13" customFormat="1">
      <c r="B397" s="163"/>
      <c r="D397" s="164" t="s">
        <v>160</v>
      </c>
      <c r="E397" s="165" t="s">
        <v>1</v>
      </c>
      <c r="F397" s="166" t="s">
        <v>897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160</v>
      </c>
      <c r="AU397" s="165" t="s">
        <v>82</v>
      </c>
      <c r="AV397" s="13" t="s">
        <v>80</v>
      </c>
      <c r="AW397" s="13" t="s">
        <v>30</v>
      </c>
      <c r="AX397" s="13" t="s">
        <v>73</v>
      </c>
      <c r="AY397" s="165" t="s">
        <v>150</v>
      </c>
    </row>
    <row r="398" spans="1:65" s="14" customFormat="1">
      <c r="B398" s="171"/>
      <c r="D398" s="164" t="s">
        <v>160</v>
      </c>
      <c r="E398" s="172" t="s">
        <v>1</v>
      </c>
      <c r="F398" s="173" t="s">
        <v>873</v>
      </c>
      <c r="H398" s="174">
        <v>95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160</v>
      </c>
      <c r="AU398" s="172" t="s">
        <v>82</v>
      </c>
      <c r="AV398" s="14" t="s">
        <v>82</v>
      </c>
      <c r="AW398" s="14" t="s">
        <v>30</v>
      </c>
      <c r="AX398" s="14" t="s">
        <v>73</v>
      </c>
      <c r="AY398" s="172" t="s">
        <v>150</v>
      </c>
    </row>
    <row r="399" spans="1:65" s="13" customFormat="1">
      <c r="B399" s="163"/>
      <c r="D399" s="164" t="s">
        <v>160</v>
      </c>
      <c r="E399" s="165" t="s">
        <v>1</v>
      </c>
      <c r="F399" s="166" t="s">
        <v>1460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160</v>
      </c>
      <c r="AU399" s="165" t="s">
        <v>82</v>
      </c>
      <c r="AV399" s="13" t="s">
        <v>80</v>
      </c>
      <c r="AW399" s="13" t="s">
        <v>30</v>
      </c>
      <c r="AX399" s="13" t="s">
        <v>73</v>
      </c>
      <c r="AY399" s="165" t="s">
        <v>150</v>
      </c>
    </row>
    <row r="400" spans="1:65" s="14" customFormat="1">
      <c r="B400" s="171"/>
      <c r="D400" s="164" t="s">
        <v>160</v>
      </c>
      <c r="E400" s="172" t="s">
        <v>1</v>
      </c>
      <c r="F400" s="173" t="s">
        <v>405</v>
      </c>
      <c r="H400" s="174">
        <v>26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160</v>
      </c>
      <c r="AU400" s="172" t="s">
        <v>82</v>
      </c>
      <c r="AV400" s="14" t="s">
        <v>82</v>
      </c>
      <c r="AW400" s="14" t="s">
        <v>30</v>
      </c>
      <c r="AX400" s="14" t="s">
        <v>73</v>
      </c>
      <c r="AY400" s="172" t="s">
        <v>150</v>
      </c>
    </row>
    <row r="401" spans="1:65" s="16" customFormat="1">
      <c r="B401" s="187"/>
      <c r="D401" s="164" t="s">
        <v>160</v>
      </c>
      <c r="E401" s="188" t="s">
        <v>1</v>
      </c>
      <c r="F401" s="189" t="s">
        <v>211</v>
      </c>
      <c r="H401" s="190">
        <v>121</v>
      </c>
      <c r="I401" s="191"/>
      <c r="L401" s="187"/>
      <c r="M401" s="192"/>
      <c r="N401" s="193"/>
      <c r="O401" s="193"/>
      <c r="P401" s="193"/>
      <c r="Q401" s="193"/>
      <c r="R401" s="193"/>
      <c r="S401" s="193"/>
      <c r="T401" s="194"/>
      <c r="AT401" s="188" t="s">
        <v>160</v>
      </c>
      <c r="AU401" s="188" t="s">
        <v>82</v>
      </c>
      <c r="AV401" s="16" t="s">
        <v>158</v>
      </c>
      <c r="AW401" s="16" t="s">
        <v>30</v>
      </c>
      <c r="AX401" s="16" t="s">
        <v>80</v>
      </c>
      <c r="AY401" s="188" t="s">
        <v>150</v>
      </c>
    </row>
    <row r="402" spans="1:65" s="2" customFormat="1" ht="24.15" customHeight="1">
      <c r="A402" s="33"/>
      <c r="B402" s="149"/>
      <c r="C402" s="150" t="s">
        <v>634</v>
      </c>
      <c r="D402" s="150" t="s">
        <v>153</v>
      </c>
      <c r="E402" s="151" t="s">
        <v>751</v>
      </c>
      <c r="F402" s="152" t="s">
        <v>752</v>
      </c>
      <c r="G402" s="153" t="s">
        <v>156</v>
      </c>
      <c r="H402" s="154">
        <v>121</v>
      </c>
      <c r="I402" s="155"/>
      <c r="J402" s="156">
        <f>ROUND(I402*H402,2)</f>
        <v>0</v>
      </c>
      <c r="K402" s="152" t="s">
        <v>157</v>
      </c>
      <c r="L402" s="34"/>
      <c r="M402" s="157" t="s">
        <v>1</v>
      </c>
      <c r="N402" s="158" t="s">
        <v>38</v>
      </c>
      <c r="O402" s="59"/>
      <c r="P402" s="159">
        <f>O402*H402</f>
        <v>0</v>
      </c>
      <c r="Q402" s="159">
        <v>0</v>
      </c>
      <c r="R402" s="159">
        <f>Q402*H402</f>
        <v>0</v>
      </c>
      <c r="S402" s="159">
        <v>0.24</v>
      </c>
      <c r="T402" s="160">
        <f>S402*H402</f>
        <v>29.04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1" t="s">
        <v>158</v>
      </c>
      <c r="AT402" s="161" t="s">
        <v>153</v>
      </c>
      <c r="AU402" s="161" t="s">
        <v>82</v>
      </c>
      <c r="AY402" s="18" t="s">
        <v>150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8" t="s">
        <v>80</v>
      </c>
      <c r="BK402" s="162">
        <f>ROUND(I402*H402,2)</f>
        <v>0</v>
      </c>
      <c r="BL402" s="18" t="s">
        <v>158</v>
      </c>
      <c r="BM402" s="161" t="s">
        <v>1461</v>
      </c>
    </row>
    <row r="403" spans="1:65" s="13" customFormat="1">
      <c r="B403" s="163"/>
      <c r="D403" s="164" t="s">
        <v>160</v>
      </c>
      <c r="E403" s="165" t="s">
        <v>1</v>
      </c>
      <c r="F403" s="166" t="s">
        <v>754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160</v>
      </c>
      <c r="AU403" s="165" t="s">
        <v>82</v>
      </c>
      <c r="AV403" s="13" t="s">
        <v>80</v>
      </c>
      <c r="AW403" s="13" t="s">
        <v>30</v>
      </c>
      <c r="AX403" s="13" t="s">
        <v>73</v>
      </c>
      <c r="AY403" s="165" t="s">
        <v>150</v>
      </c>
    </row>
    <row r="404" spans="1:65" s="14" customFormat="1">
      <c r="B404" s="171"/>
      <c r="D404" s="164" t="s">
        <v>160</v>
      </c>
      <c r="E404" s="172" t="s">
        <v>1</v>
      </c>
      <c r="F404" s="173" t="s">
        <v>1343</v>
      </c>
      <c r="H404" s="174">
        <v>121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2" t="s">
        <v>160</v>
      </c>
      <c r="AU404" s="172" t="s">
        <v>82</v>
      </c>
      <c r="AV404" s="14" t="s">
        <v>82</v>
      </c>
      <c r="AW404" s="14" t="s">
        <v>30</v>
      </c>
      <c r="AX404" s="14" t="s">
        <v>80</v>
      </c>
      <c r="AY404" s="172" t="s">
        <v>150</v>
      </c>
    </row>
    <row r="405" spans="1:65" s="2" customFormat="1" ht="16.5" customHeight="1">
      <c r="A405" s="33"/>
      <c r="B405" s="149"/>
      <c r="C405" s="150" t="s">
        <v>435</v>
      </c>
      <c r="D405" s="150" t="s">
        <v>153</v>
      </c>
      <c r="E405" s="151" t="s">
        <v>1462</v>
      </c>
      <c r="F405" s="152" t="s">
        <v>1463</v>
      </c>
      <c r="G405" s="153" t="s">
        <v>192</v>
      </c>
      <c r="H405" s="154">
        <v>0.04</v>
      </c>
      <c r="I405" s="155"/>
      <c r="J405" s="156">
        <f>ROUND(I405*H405,2)</f>
        <v>0</v>
      </c>
      <c r="K405" s="152" t="s">
        <v>157</v>
      </c>
      <c r="L405" s="34"/>
      <c r="M405" s="157" t="s">
        <v>1</v>
      </c>
      <c r="N405" s="158" t="s">
        <v>38</v>
      </c>
      <c r="O405" s="59"/>
      <c r="P405" s="159">
        <f>O405*H405</f>
        <v>0</v>
      </c>
      <c r="Q405" s="159">
        <v>0</v>
      </c>
      <c r="R405" s="159">
        <f>Q405*H405</f>
        <v>0</v>
      </c>
      <c r="S405" s="159">
        <v>2</v>
      </c>
      <c r="T405" s="160">
        <f>S405*H405</f>
        <v>0.08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1" t="s">
        <v>158</v>
      </c>
      <c r="AT405" s="161" t="s">
        <v>153</v>
      </c>
      <c r="AU405" s="161" t="s">
        <v>82</v>
      </c>
      <c r="AY405" s="18" t="s">
        <v>150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8" t="s">
        <v>80</v>
      </c>
      <c r="BK405" s="162">
        <f>ROUND(I405*H405,2)</f>
        <v>0</v>
      </c>
      <c r="BL405" s="18" t="s">
        <v>158</v>
      </c>
      <c r="BM405" s="161" t="s">
        <v>1464</v>
      </c>
    </row>
    <row r="406" spans="1:65" s="13" customFormat="1">
      <c r="B406" s="163"/>
      <c r="D406" s="164" t="s">
        <v>160</v>
      </c>
      <c r="E406" s="165" t="s">
        <v>1</v>
      </c>
      <c r="F406" s="166" t="s">
        <v>1377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160</v>
      </c>
      <c r="AU406" s="165" t="s">
        <v>82</v>
      </c>
      <c r="AV406" s="13" t="s">
        <v>80</v>
      </c>
      <c r="AW406" s="13" t="s">
        <v>30</v>
      </c>
      <c r="AX406" s="13" t="s">
        <v>73</v>
      </c>
      <c r="AY406" s="165" t="s">
        <v>150</v>
      </c>
    </row>
    <row r="407" spans="1:65" s="14" customFormat="1">
      <c r="B407" s="171"/>
      <c r="D407" s="164" t="s">
        <v>160</v>
      </c>
      <c r="E407" s="172" t="s">
        <v>1</v>
      </c>
      <c r="F407" s="173" t="s">
        <v>1465</v>
      </c>
      <c r="H407" s="174">
        <v>0.04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160</v>
      </c>
      <c r="AU407" s="172" t="s">
        <v>82</v>
      </c>
      <c r="AV407" s="14" t="s">
        <v>82</v>
      </c>
      <c r="AW407" s="14" t="s">
        <v>30</v>
      </c>
      <c r="AX407" s="14" t="s">
        <v>73</v>
      </c>
      <c r="AY407" s="172" t="s">
        <v>150</v>
      </c>
    </row>
    <row r="408" spans="1:65" s="16" customFormat="1">
      <c r="B408" s="187"/>
      <c r="D408" s="164" t="s">
        <v>160</v>
      </c>
      <c r="E408" s="188" t="s">
        <v>1</v>
      </c>
      <c r="F408" s="189" t="s">
        <v>211</v>
      </c>
      <c r="H408" s="190">
        <v>0.04</v>
      </c>
      <c r="I408" s="191"/>
      <c r="L408" s="187"/>
      <c r="M408" s="192"/>
      <c r="N408" s="193"/>
      <c r="O408" s="193"/>
      <c r="P408" s="193"/>
      <c r="Q408" s="193"/>
      <c r="R408" s="193"/>
      <c r="S408" s="193"/>
      <c r="T408" s="194"/>
      <c r="AT408" s="188" t="s">
        <v>160</v>
      </c>
      <c r="AU408" s="188" t="s">
        <v>82</v>
      </c>
      <c r="AV408" s="16" t="s">
        <v>158</v>
      </c>
      <c r="AW408" s="16" t="s">
        <v>30</v>
      </c>
      <c r="AX408" s="16" t="s">
        <v>80</v>
      </c>
      <c r="AY408" s="188" t="s">
        <v>150</v>
      </c>
    </row>
    <row r="409" spans="1:65" s="2" customFormat="1" ht="16.5" customHeight="1">
      <c r="A409" s="33"/>
      <c r="B409" s="149"/>
      <c r="C409" s="150" t="s">
        <v>641</v>
      </c>
      <c r="D409" s="150" t="s">
        <v>153</v>
      </c>
      <c r="E409" s="151" t="s">
        <v>786</v>
      </c>
      <c r="F409" s="152" t="s">
        <v>787</v>
      </c>
      <c r="G409" s="153" t="s">
        <v>297</v>
      </c>
      <c r="H409" s="154">
        <v>30.75</v>
      </c>
      <c r="I409" s="155"/>
      <c r="J409" s="156">
        <f>ROUND(I409*H409,2)</f>
        <v>0</v>
      </c>
      <c r="K409" s="152" t="s">
        <v>157</v>
      </c>
      <c r="L409" s="34"/>
      <c r="M409" s="157" t="s">
        <v>1</v>
      </c>
      <c r="N409" s="158" t="s">
        <v>38</v>
      </c>
      <c r="O409" s="59"/>
      <c r="P409" s="159">
        <f>O409*H409</f>
        <v>0</v>
      </c>
      <c r="Q409" s="159">
        <v>0</v>
      </c>
      <c r="R409" s="159">
        <f>Q409*H409</f>
        <v>0</v>
      </c>
      <c r="S409" s="159">
        <v>8.9999999999999993E-3</v>
      </c>
      <c r="T409" s="160">
        <f>S409*H409</f>
        <v>0.27675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158</v>
      </c>
      <c r="AT409" s="161" t="s">
        <v>153</v>
      </c>
      <c r="AU409" s="161" t="s">
        <v>82</v>
      </c>
      <c r="AY409" s="18" t="s">
        <v>150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80</v>
      </c>
      <c r="BK409" s="162">
        <f>ROUND(I409*H409,2)</f>
        <v>0</v>
      </c>
      <c r="BL409" s="18" t="s">
        <v>158</v>
      </c>
      <c r="BM409" s="161" t="s">
        <v>1466</v>
      </c>
    </row>
    <row r="410" spans="1:65" s="13" customFormat="1">
      <c r="B410" s="163"/>
      <c r="D410" s="164" t="s">
        <v>160</v>
      </c>
      <c r="E410" s="165" t="s">
        <v>1</v>
      </c>
      <c r="F410" s="166" t="s">
        <v>789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160</v>
      </c>
      <c r="AU410" s="165" t="s">
        <v>82</v>
      </c>
      <c r="AV410" s="13" t="s">
        <v>80</v>
      </c>
      <c r="AW410" s="13" t="s">
        <v>30</v>
      </c>
      <c r="AX410" s="13" t="s">
        <v>73</v>
      </c>
      <c r="AY410" s="165" t="s">
        <v>150</v>
      </c>
    </row>
    <row r="411" spans="1:65" s="13" customFormat="1">
      <c r="B411" s="163"/>
      <c r="D411" s="164" t="s">
        <v>160</v>
      </c>
      <c r="E411" s="165" t="s">
        <v>1</v>
      </c>
      <c r="F411" s="166" t="s">
        <v>1467</v>
      </c>
      <c r="H411" s="165" t="s">
        <v>1</v>
      </c>
      <c r="I411" s="167"/>
      <c r="L411" s="163"/>
      <c r="M411" s="168"/>
      <c r="N411" s="169"/>
      <c r="O411" s="169"/>
      <c r="P411" s="169"/>
      <c r="Q411" s="169"/>
      <c r="R411" s="169"/>
      <c r="S411" s="169"/>
      <c r="T411" s="170"/>
      <c r="AT411" s="165" t="s">
        <v>160</v>
      </c>
      <c r="AU411" s="165" t="s">
        <v>82</v>
      </c>
      <c r="AV411" s="13" t="s">
        <v>80</v>
      </c>
      <c r="AW411" s="13" t="s">
        <v>30</v>
      </c>
      <c r="AX411" s="13" t="s">
        <v>73</v>
      </c>
      <c r="AY411" s="165" t="s">
        <v>150</v>
      </c>
    </row>
    <row r="412" spans="1:65" s="14" customFormat="1">
      <c r="B412" s="171"/>
      <c r="D412" s="164" t="s">
        <v>160</v>
      </c>
      <c r="E412" s="172" t="s">
        <v>1</v>
      </c>
      <c r="F412" s="173" t="s">
        <v>1468</v>
      </c>
      <c r="H412" s="174">
        <v>21.434999999999999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160</v>
      </c>
      <c r="AU412" s="172" t="s">
        <v>82</v>
      </c>
      <c r="AV412" s="14" t="s">
        <v>82</v>
      </c>
      <c r="AW412" s="14" t="s">
        <v>30</v>
      </c>
      <c r="AX412" s="14" t="s">
        <v>73</v>
      </c>
      <c r="AY412" s="172" t="s">
        <v>150</v>
      </c>
    </row>
    <row r="413" spans="1:65" s="13" customFormat="1">
      <c r="B413" s="163"/>
      <c r="D413" s="164" t="s">
        <v>160</v>
      </c>
      <c r="E413" s="165" t="s">
        <v>1</v>
      </c>
      <c r="F413" s="166" t="s">
        <v>1469</v>
      </c>
      <c r="H413" s="165" t="s">
        <v>1</v>
      </c>
      <c r="I413" s="167"/>
      <c r="L413" s="163"/>
      <c r="M413" s="168"/>
      <c r="N413" s="169"/>
      <c r="O413" s="169"/>
      <c r="P413" s="169"/>
      <c r="Q413" s="169"/>
      <c r="R413" s="169"/>
      <c r="S413" s="169"/>
      <c r="T413" s="170"/>
      <c r="AT413" s="165" t="s">
        <v>160</v>
      </c>
      <c r="AU413" s="165" t="s">
        <v>82</v>
      </c>
      <c r="AV413" s="13" t="s">
        <v>80</v>
      </c>
      <c r="AW413" s="13" t="s">
        <v>30</v>
      </c>
      <c r="AX413" s="13" t="s">
        <v>73</v>
      </c>
      <c r="AY413" s="165" t="s">
        <v>150</v>
      </c>
    </row>
    <row r="414" spans="1:65" s="14" customFormat="1">
      <c r="B414" s="171"/>
      <c r="D414" s="164" t="s">
        <v>160</v>
      </c>
      <c r="E414" s="172" t="s">
        <v>1</v>
      </c>
      <c r="F414" s="173" t="s">
        <v>1470</v>
      </c>
      <c r="H414" s="174">
        <v>2.62</v>
      </c>
      <c r="I414" s="175"/>
      <c r="L414" s="171"/>
      <c r="M414" s="176"/>
      <c r="N414" s="177"/>
      <c r="O414" s="177"/>
      <c r="P414" s="177"/>
      <c r="Q414" s="177"/>
      <c r="R414" s="177"/>
      <c r="S414" s="177"/>
      <c r="T414" s="178"/>
      <c r="AT414" s="172" t="s">
        <v>160</v>
      </c>
      <c r="AU414" s="172" t="s">
        <v>82</v>
      </c>
      <c r="AV414" s="14" t="s">
        <v>82</v>
      </c>
      <c r="AW414" s="14" t="s">
        <v>30</v>
      </c>
      <c r="AX414" s="14" t="s">
        <v>73</v>
      </c>
      <c r="AY414" s="172" t="s">
        <v>150</v>
      </c>
    </row>
    <row r="415" spans="1:65" s="13" customFormat="1">
      <c r="B415" s="163"/>
      <c r="D415" s="164" t="s">
        <v>160</v>
      </c>
      <c r="E415" s="165" t="s">
        <v>1</v>
      </c>
      <c r="F415" s="166" t="s">
        <v>1449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160</v>
      </c>
      <c r="AU415" s="165" t="s">
        <v>82</v>
      </c>
      <c r="AV415" s="13" t="s">
        <v>80</v>
      </c>
      <c r="AW415" s="13" t="s">
        <v>30</v>
      </c>
      <c r="AX415" s="13" t="s">
        <v>73</v>
      </c>
      <c r="AY415" s="165" t="s">
        <v>150</v>
      </c>
    </row>
    <row r="416" spans="1:65" s="14" customFormat="1">
      <c r="B416" s="171"/>
      <c r="D416" s="164" t="s">
        <v>160</v>
      </c>
      <c r="E416" s="172" t="s">
        <v>1</v>
      </c>
      <c r="F416" s="173" t="s">
        <v>1471</v>
      </c>
      <c r="H416" s="174">
        <v>4.05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160</v>
      </c>
      <c r="AU416" s="172" t="s">
        <v>82</v>
      </c>
      <c r="AV416" s="14" t="s">
        <v>82</v>
      </c>
      <c r="AW416" s="14" t="s">
        <v>30</v>
      </c>
      <c r="AX416" s="14" t="s">
        <v>73</v>
      </c>
      <c r="AY416" s="172" t="s">
        <v>150</v>
      </c>
    </row>
    <row r="417" spans="1:65" s="13" customFormat="1">
      <c r="B417" s="163"/>
      <c r="D417" s="164" t="s">
        <v>160</v>
      </c>
      <c r="E417" s="165" t="s">
        <v>1</v>
      </c>
      <c r="F417" s="166" t="s">
        <v>1450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160</v>
      </c>
      <c r="AU417" s="165" t="s">
        <v>82</v>
      </c>
      <c r="AV417" s="13" t="s">
        <v>80</v>
      </c>
      <c r="AW417" s="13" t="s">
        <v>30</v>
      </c>
      <c r="AX417" s="13" t="s">
        <v>73</v>
      </c>
      <c r="AY417" s="165" t="s">
        <v>150</v>
      </c>
    </row>
    <row r="418" spans="1:65" s="14" customFormat="1">
      <c r="B418" s="171"/>
      <c r="D418" s="164" t="s">
        <v>160</v>
      </c>
      <c r="E418" s="172" t="s">
        <v>1</v>
      </c>
      <c r="F418" s="173" t="s">
        <v>1472</v>
      </c>
      <c r="H418" s="174">
        <v>2.645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160</v>
      </c>
      <c r="AU418" s="172" t="s">
        <v>82</v>
      </c>
      <c r="AV418" s="14" t="s">
        <v>82</v>
      </c>
      <c r="AW418" s="14" t="s">
        <v>30</v>
      </c>
      <c r="AX418" s="14" t="s">
        <v>73</v>
      </c>
      <c r="AY418" s="172" t="s">
        <v>150</v>
      </c>
    </row>
    <row r="419" spans="1:65" s="16" customFormat="1">
      <c r="B419" s="187"/>
      <c r="D419" s="164" t="s">
        <v>160</v>
      </c>
      <c r="E419" s="188" t="s">
        <v>1</v>
      </c>
      <c r="F419" s="189" t="s">
        <v>211</v>
      </c>
      <c r="H419" s="190">
        <v>30.75</v>
      </c>
      <c r="I419" s="191"/>
      <c r="L419" s="187"/>
      <c r="M419" s="192"/>
      <c r="N419" s="193"/>
      <c r="O419" s="193"/>
      <c r="P419" s="193"/>
      <c r="Q419" s="193"/>
      <c r="R419" s="193"/>
      <c r="S419" s="193"/>
      <c r="T419" s="194"/>
      <c r="AT419" s="188" t="s">
        <v>160</v>
      </c>
      <c r="AU419" s="188" t="s">
        <v>82</v>
      </c>
      <c r="AV419" s="16" t="s">
        <v>158</v>
      </c>
      <c r="AW419" s="16" t="s">
        <v>30</v>
      </c>
      <c r="AX419" s="16" t="s">
        <v>80</v>
      </c>
      <c r="AY419" s="188" t="s">
        <v>150</v>
      </c>
    </row>
    <row r="420" spans="1:65" s="2" customFormat="1" ht="37.75" customHeight="1">
      <c r="A420" s="33"/>
      <c r="B420" s="149"/>
      <c r="C420" s="150" t="s">
        <v>646</v>
      </c>
      <c r="D420" s="150" t="s">
        <v>153</v>
      </c>
      <c r="E420" s="151" t="s">
        <v>800</v>
      </c>
      <c r="F420" s="152" t="s">
        <v>801</v>
      </c>
      <c r="G420" s="153" t="s">
        <v>156</v>
      </c>
      <c r="H420" s="154">
        <v>15.375999999999999</v>
      </c>
      <c r="I420" s="155"/>
      <c r="J420" s="156">
        <f>ROUND(I420*H420,2)</f>
        <v>0</v>
      </c>
      <c r="K420" s="152" t="s">
        <v>157</v>
      </c>
      <c r="L420" s="34"/>
      <c r="M420" s="157" t="s">
        <v>1</v>
      </c>
      <c r="N420" s="158" t="s">
        <v>38</v>
      </c>
      <c r="O420" s="59"/>
      <c r="P420" s="159">
        <f>O420*H420</f>
        <v>0</v>
      </c>
      <c r="Q420" s="159">
        <v>0</v>
      </c>
      <c r="R420" s="159">
        <f>Q420*H420</f>
        <v>0</v>
      </c>
      <c r="S420" s="159">
        <v>4.5999999999999999E-2</v>
      </c>
      <c r="T420" s="160">
        <f>S420*H420</f>
        <v>0.70729599999999992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158</v>
      </c>
      <c r="AT420" s="161" t="s">
        <v>153</v>
      </c>
      <c r="AU420" s="161" t="s">
        <v>82</v>
      </c>
      <c r="AY420" s="18" t="s">
        <v>150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80</v>
      </c>
      <c r="BK420" s="162">
        <f>ROUND(I420*H420,2)</f>
        <v>0</v>
      </c>
      <c r="BL420" s="18" t="s">
        <v>158</v>
      </c>
      <c r="BM420" s="161" t="s">
        <v>1473</v>
      </c>
    </row>
    <row r="421" spans="1:65" s="13" customFormat="1">
      <c r="B421" s="163"/>
      <c r="D421" s="164" t="s">
        <v>160</v>
      </c>
      <c r="E421" s="165" t="s">
        <v>1</v>
      </c>
      <c r="F421" s="166" t="s">
        <v>803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160</v>
      </c>
      <c r="AU421" s="165" t="s">
        <v>82</v>
      </c>
      <c r="AV421" s="13" t="s">
        <v>80</v>
      </c>
      <c r="AW421" s="13" t="s">
        <v>30</v>
      </c>
      <c r="AX421" s="13" t="s">
        <v>73</v>
      </c>
      <c r="AY421" s="165" t="s">
        <v>150</v>
      </c>
    </row>
    <row r="422" spans="1:65" s="13" customFormat="1">
      <c r="B422" s="163"/>
      <c r="D422" s="164" t="s">
        <v>160</v>
      </c>
      <c r="E422" s="165" t="s">
        <v>1</v>
      </c>
      <c r="F422" s="166" t="s">
        <v>1467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160</v>
      </c>
      <c r="AU422" s="165" t="s">
        <v>82</v>
      </c>
      <c r="AV422" s="13" t="s">
        <v>80</v>
      </c>
      <c r="AW422" s="13" t="s">
        <v>30</v>
      </c>
      <c r="AX422" s="13" t="s">
        <v>73</v>
      </c>
      <c r="AY422" s="165" t="s">
        <v>150</v>
      </c>
    </row>
    <row r="423" spans="1:65" s="14" customFormat="1">
      <c r="B423" s="171"/>
      <c r="D423" s="164" t="s">
        <v>160</v>
      </c>
      <c r="E423" s="172" t="s">
        <v>1</v>
      </c>
      <c r="F423" s="173" t="s">
        <v>1474</v>
      </c>
      <c r="H423" s="174">
        <v>10.718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160</v>
      </c>
      <c r="AU423" s="172" t="s">
        <v>82</v>
      </c>
      <c r="AV423" s="14" t="s">
        <v>82</v>
      </c>
      <c r="AW423" s="14" t="s">
        <v>30</v>
      </c>
      <c r="AX423" s="14" t="s">
        <v>73</v>
      </c>
      <c r="AY423" s="172" t="s">
        <v>150</v>
      </c>
    </row>
    <row r="424" spans="1:65" s="13" customFormat="1">
      <c r="B424" s="163"/>
      <c r="D424" s="164" t="s">
        <v>160</v>
      </c>
      <c r="E424" s="165" t="s">
        <v>1</v>
      </c>
      <c r="F424" s="166" t="s">
        <v>1469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160</v>
      </c>
      <c r="AU424" s="165" t="s">
        <v>82</v>
      </c>
      <c r="AV424" s="13" t="s">
        <v>80</v>
      </c>
      <c r="AW424" s="13" t="s">
        <v>30</v>
      </c>
      <c r="AX424" s="13" t="s">
        <v>73</v>
      </c>
      <c r="AY424" s="165" t="s">
        <v>150</v>
      </c>
    </row>
    <row r="425" spans="1:65" s="14" customFormat="1">
      <c r="B425" s="171"/>
      <c r="D425" s="164" t="s">
        <v>160</v>
      </c>
      <c r="E425" s="172" t="s">
        <v>1</v>
      </c>
      <c r="F425" s="173" t="s">
        <v>1475</v>
      </c>
      <c r="H425" s="174">
        <v>1.31</v>
      </c>
      <c r="I425" s="175"/>
      <c r="L425" s="171"/>
      <c r="M425" s="176"/>
      <c r="N425" s="177"/>
      <c r="O425" s="177"/>
      <c r="P425" s="177"/>
      <c r="Q425" s="177"/>
      <c r="R425" s="177"/>
      <c r="S425" s="177"/>
      <c r="T425" s="178"/>
      <c r="AT425" s="172" t="s">
        <v>160</v>
      </c>
      <c r="AU425" s="172" t="s">
        <v>82</v>
      </c>
      <c r="AV425" s="14" t="s">
        <v>82</v>
      </c>
      <c r="AW425" s="14" t="s">
        <v>30</v>
      </c>
      <c r="AX425" s="14" t="s">
        <v>73</v>
      </c>
      <c r="AY425" s="172" t="s">
        <v>150</v>
      </c>
    </row>
    <row r="426" spans="1:65" s="13" customFormat="1">
      <c r="B426" s="163"/>
      <c r="D426" s="164" t="s">
        <v>160</v>
      </c>
      <c r="E426" s="165" t="s">
        <v>1</v>
      </c>
      <c r="F426" s="166" t="s">
        <v>1449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160</v>
      </c>
      <c r="AU426" s="165" t="s">
        <v>82</v>
      </c>
      <c r="AV426" s="13" t="s">
        <v>80</v>
      </c>
      <c r="AW426" s="13" t="s">
        <v>30</v>
      </c>
      <c r="AX426" s="13" t="s">
        <v>73</v>
      </c>
      <c r="AY426" s="165" t="s">
        <v>150</v>
      </c>
    </row>
    <row r="427" spans="1:65" s="14" customFormat="1">
      <c r="B427" s="171"/>
      <c r="D427" s="164" t="s">
        <v>160</v>
      </c>
      <c r="E427" s="172" t="s">
        <v>1</v>
      </c>
      <c r="F427" s="173" t="s">
        <v>1476</v>
      </c>
      <c r="H427" s="174">
        <v>2.0249999999999999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160</v>
      </c>
      <c r="AU427" s="172" t="s">
        <v>82</v>
      </c>
      <c r="AV427" s="14" t="s">
        <v>82</v>
      </c>
      <c r="AW427" s="14" t="s">
        <v>30</v>
      </c>
      <c r="AX427" s="14" t="s">
        <v>73</v>
      </c>
      <c r="AY427" s="172" t="s">
        <v>150</v>
      </c>
    </row>
    <row r="428" spans="1:65" s="13" customFormat="1">
      <c r="B428" s="163"/>
      <c r="D428" s="164" t="s">
        <v>160</v>
      </c>
      <c r="E428" s="165" t="s">
        <v>1</v>
      </c>
      <c r="F428" s="166" t="s">
        <v>1450</v>
      </c>
      <c r="H428" s="165" t="s">
        <v>1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160</v>
      </c>
      <c r="AU428" s="165" t="s">
        <v>82</v>
      </c>
      <c r="AV428" s="13" t="s">
        <v>80</v>
      </c>
      <c r="AW428" s="13" t="s">
        <v>30</v>
      </c>
      <c r="AX428" s="13" t="s">
        <v>73</v>
      </c>
      <c r="AY428" s="165" t="s">
        <v>150</v>
      </c>
    </row>
    <row r="429" spans="1:65" s="14" customFormat="1">
      <c r="B429" s="171"/>
      <c r="D429" s="164" t="s">
        <v>160</v>
      </c>
      <c r="E429" s="172" t="s">
        <v>1</v>
      </c>
      <c r="F429" s="173" t="s">
        <v>1477</v>
      </c>
      <c r="H429" s="174">
        <v>1.323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160</v>
      </c>
      <c r="AU429" s="172" t="s">
        <v>82</v>
      </c>
      <c r="AV429" s="14" t="s">
        <v>82</v>
      </c>
      <c r="AW429" s="14" t="s">
        <v>30</v>
      </c>
      <c r="AX429" s="14" t="s">
        <v>73</v>
      </c>
      <c r="AY429" s="172" t="s">
        <v>150</v>
      </c>
    </row>
    <row r="430" spans="1:65" s="16" customFormat="1">
      <c r="B430" s="187"/>
      <c r="D430" s="164" t="s">
        <v>160</v>
      </c>
      <c r="E430" s="188" t="s">
        <v>1</v>
      </c>
      <c r="F430" s="189" t="s">
        <v>211</v>
      </c>
      <c r="H430" s="190">
        <v>15.376000000000001</v>
      </c>
      <c r="I430" s="191"/>
      <c r="L430" s="187"/>
      <c r="M430" s="192"/>
      <c r="N430" s="193"/>
      <c r="O430" s="193"/>
      <c r="P430" s="193"/>
      <c r="Q430" s="193"/>
      <c r="R430" s="193"/>
      <c r="S430" s="193"/>
      <c r="T430" s="194"/>
      <c r="AT430" s="188" t="s">
        <v>160</v>
      </c>
      <c r="AU430" s="188" t="s">
        <v>82</v>
      </c>
      <c r="AV430" s="16" t="s">
        <v>158</v>
      </c>
      <c r="AW430" s="16" t="s">
        <v>30</v>
      </c>
      <c r="AX430" s="16" t="s">
        <v>80</v>
      </c>
      <c r="AY430" s="188" t="s">
        <v>150</v>
      </c>
    </row>
    <row r="431" spans="1:65" s="2" customFormat="1" ht="37.75" customHeight="1">
      <c r="A431" s="33"/>
      <c r="B431" s="149"/>
      <c r="C431" s="150" t="s">
        <v>666</v>
      </c>
      <c r="D431" s="150" t="s">
        <v>153</v>
      </c>
      <c r="E431" s="151" t="s">
        <v>808</v>
      </c>
      <c r="F431" s="152" t="s">
        <v>809</v>
      </c>
      <c r="G431" s="153" t="s">
        <v>156</v>
      </c>
      <c r="H431" s="154">
        <v>334.685</v>
      </c>
      <c r="I431" s="155"/>
      <c r="J431" s="156">
        <f>ROUND(I431*H431,2)</f>
        <v>0</v>
      </c>
      <c r="K431" s="152" t="s">
        <v>157</v>
      </c>
      <c r="L431" s="34"/>
      <c r="M431" s="157" t="s">
        <v>1</v>
      </c>
      <c r="N431" s="158" t="s">
        <v>38</v>
      </c>
      <c r="O431" s="59"/>
      <c r="P431" s="159">
        <f>O431*H431</f>
        <v>0</v>
      </c>
      <c r="Q431" s="159">
        <v>0</v>
      </c>
      <c r="R431" s="159">
        <f>Q431*H431</f>
        <v>0</v>
      </c>
      <c r="S431" s="159">
        <v>5.8999999999999997E-2</v>
      </c>
      <c r="T431" s="160">
        <f>S431*H431</f>
        <v>19.746414999999999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158</v>
      </c>
      <c r="AT431" s="161" t="s">
        <v>153</v>
      </c>
      <c r="AU431" s="161" t="s">
        <v>82</v>
      </c>
      <c r="AY431" s="18" t="s">
        <v>150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80</v>
      </c>
      <c r="BK431" s="162">
        <f>ROUND(I431*H431,2)</f>
        <v>0</v>
      </c>
      <c r="BL431" s="18" t="s">
        <v>158</v>
      </c>
      <c r="BM431" s="161" t="s">
        <v>1478</v>
      </c>
    </row>
    <row r="432" spans="1:65" s="13" customFormat="1">
      <c r="B432" s="163"/>
      <c r="D432" s="164" t="s">
        <v>160</v>
      </c>
      <c r="E432" s="165" t="s">
        <v>1</v>
      </c>
      <c r="F432" s="166" t="s">
        <v>1406</v>
      </c>
      <c r="H432" s="165" t="s">
        <v>1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5" t="s">
        <v>160</v>
      </c>
      <c r="AU432" s="165" t="s">
        <v>82</v>
      </c>
      <c r="AV432" s="13" t="s">
        <v>80</v>
      </c>
      <c r="AW432" s="13" t="s">
        <v>30</v>
      </c>
      <c r="AX432" s="13" t="s">
        <v>73</v>
      </c>
      <c r="AY432" s="165" t="s">
        <v>150</v>
      </c>
    </row>
    <row r="433" spans="1:65" s="13" customFormat="1">
      <c r="B433" s="163"/>
      <c r="D433" s="164" t="s">
        <v>160</v>
      </c>
      <c r="E433" s="165" t="s">
        <v>1</v>
      </c>
      <c r="F433" s="166" t="s">
        <v>1407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160</v>
      </c>
      <c r="AU433" s="165" t="s">
        <v>82</v>
      </c>
      <c r="AV433" s="13" t="s">
        <v>80</v>
      </c>
      <c r="AW433" s="13" t="s">
        <v>30</v>
      </c>
      <c r="AX433" s="13" t="s">
        <v>73</v>
      </c>
      <c r="AY433" s="165" t="s">
        <v>150</v>
      </c>
    </row>
    <row r="434" spans="1:65" s="14" customFormat="1">
      <c r="B434" s="171"/>
      <c r="D434" s="164" t="s">
        <v>160</v>
      </c>
      <c r="E434" s="172" t="s">
        <v>1</v>
      </c>
      <c r="F434" s="173" t="s">
        <v>1385</v>
      </c>
      <c r="H434" s="174">
        <v>330.67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160</v>
      </c>
      <c r="AU434" s="172" t="s">
        <v>82</v>
      </c>
      <c r="AV434" s="14" t="s">
        <v>82</v>
      </c>
      <c r="AW434" s="14" t="s">
        <v>30</v>
      </c>
      <c r="AX434" s="14" t="s">
        <v>73</v>
      </c>
      <c r="AY434" s="172" t="s">
        <v>150</v>
      </c>
    </row>
    <row r="435" spans="1:65" s="13" customFormat="1">
      <c r="B435" s="163"/>
      <c r="D435" s="164" t="s">
        <v>160</v>
      </c>
      <c r="E435" s="165" t="s">
        <v>1</v>
      </c>
      <c r="F435" s="166" t="s">
        <v>549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160</v>
      </c>
      <c r="AU435" s="165" t="s">
        <v>82</v>
      </c>
      <c r="AV435" s="13" t="s">
        <v>80</v>
      </c>
      <c r="AW435" s="13" t="s">
        <v>30</v>
      </c>
      <c r="AX435" s="13" t="s">
        <v>73</v>
      </c>
      <c r="AY435" s="165" t="s">
        <v>150</v>
      </c>
    </row>
    <row r="436" spans="1:65" s="14" customFormat="1">
      <c r="B436" s="171"/>
      <c r="D436" s="164" t="s">
        <v>160</v>
      </c>
      <c r="E436" s="172" t="s">
        <v>1</v>
      </c>
      <c r="F436" s="173" t="s">
        <v>1422</v>
      </c>
      <c r="H436" s="174">
        <v>4.0149999999999997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160</v>
      </c>
      <c r="AU436" s="172" t="s">
        <v>82</v>
      </c>
      <c r="AV436" s="14" t="s">
        <v>82</v>
      </c>
      <c r="AW436" s="14" t="s">
        <v>30</v>
      </c>
      <c r="AX436" s="14" t="s">
        <v>73</v>
      </c>
      <c r="AY436" s="172" t="s">
        <v>150</v>
      </c>
    </row>
    <row r="437" spans="1:65" s="16" customFormat="1">
      <c r="B437" s="187"/>
      <c r="D437" s="164" t="s">
        <v>160</v>
      </c>
      <c r="E437" s="188" t="s">
        <v>1</v>
      </c>
      <c r="F437" s="189" t="s">
        <v>211</v>
      </c>
      <c r="H437" s="190">
        <v>334.685</v>
      </c>
      <c r="I437" s="191"/>
      <c r="L437" s="187"/>
      <c r="M437" s="192"/>
      <c r="N437" s="193"/>
      <c r="O437" s="193"/>
      <c r="P437" s="193"/>
      <c r="Q437" s="193"/>
      <c r="R437" s="193"/>
      <c r="S437" s="193"/>
      <c r="T437" s="194"/>
      <c r="AT437" s="188" t="s">
        <v>160</v>
      </c>
      <c r="AU437" s="188" t="s">
        <v>82</v>
      </c>
      <c r="AV437" s="16" t="s">
        <v>158</v>
      </c>
      <c r="AW437" s="16" t="s">
        <v>30</v>
      </c>
      <c r="AX437" s="16" t="s">
        <v>80</v>
      </c>
      <c r="AY437" s="188" t="s">
        <v>150</v>
      </c>
    </row>
    <row r="438" spans="1:65" s="2" customFormat="1" ht="21.75" customHeight="1">
      <c r="A438" s="33"/>
      <c r="B438" s="149"/>
      <c r="C438" s="150" t="s">
        <v>673</v>
      </c>
      <c r="D438" s="150" t="s">
        <v>153</v>
      </c>
      <c r="E438" s="151" t="s">
        <v>813</v>
      </c>
      <c r="F438" s="152" t="s">
        <v>814</v>
      </c>
      <c r="G438" s="153" t="s">
        <v>156</v>
      </c>
      <c r="H438" s="154">
        <v>346.04599999999999</v>
      </c>
      <c r="I438" s="155"/>
      <c r="J438" s="156">
        <f>ROUND(I438*H438,2)</f>
        <v>0</v>
      </c>
      <c r="K438" s="152" t="s">
        <v>157</v>
      </c>
      <c r="L438" s="34"/>
      <c r="M438" s="157" t="s">
        <v>1</v>
      </c>
      <c r="N438" s="158" t="s">
        <v>38</v>
      </c>
      <c r="O438" s="59"/>
      <c r="P438" s="159">
        <f>O438*H438</f>
        <v>0</v>
      </c>
      <c r="Q438" s="159">
        <v>0</v>
      </c>
      <c r="R438" s="159">
        <f>Q438*H438</f>
        <v>0</v>
      </c>
      <c r="S438" s="159">
        <v>1.4E-2</v>
      </c>
      <c r="T438" s="160">
        <f>S438*H438</f>
        <v>4.8446439999999997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1" t="s">
        <v>158</v>
      </c>
      <c r="AT438" s="161" t="s">
        <v>153</v>
      </c>
      <c r="AU438" s="161" t="s">
        <v>82</v>
      </c>
      <c r="AY438" s="18" t="s">
        <v>150</v>
      </c>
      <c r="BE438" s="162">
        <f>IF(N438="základní",J438,0)</f>
        <v>0</v>
      </c>
      <c r="BF438" s="162">
        <f>IF(N438="snížená",J438,0)</f>
        <v>0</v>
      </c>
      <c r="BG438" s="162">
        <f>IF(N438="zákl. přenesená",J438,0)</f>
        <v>0</v>
      </c>
      <c r="BH438" s="162">
        <f>IF(N438="sníž. přenesená",J438,0)</f>
        <v>0</v>
      </c>
      <c r="BI438" s="162">
        <f>IF(N438="nulová",J438,0)</f>
        <v>0</v>
      </c>
      <c r="BJ438" s="18" t="s">
        <v>80</v>
      </c>
      <c r="BK438" s="162">
        <f>ROUND(I438*H438,2)</f>
        <v>0</v>
      </c>
      <c r="BL438" s="18" t="s">
        <v>158</v>
      </c>
      <c r="BM438" s="161" t="s">
        <v>1479</v>
      </c>
    </row>
    <row r="439" spans="1:65" s="13" customFormat="1">
      <c r="B439" s="163"/>
      <c r="D439" s="164" t="s">
        <v>160</v>
      </c>
      <c r="E439" s="165" t="s">
        <v>1</v>
      </c>
      <c r="F439" s="166" t="s">
        <v>1444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160</v>
      </c>
      <c r="AU439" s="165" t="s">
        <v>82</v>
      </c>
      <c r="AV439" s="13" t="s">
        <v>80</v>
      </c>
      <c r="AW439" s="13" t="s">
        <v>30</v>
      </c>
      <c r="AX439" s="13" t="s">
        <v>73</v>
      </c>
      <c r="AY439" s="165" t="s">
        <v>150</v>
      </c>
    </row>
    <row r="440" spans="1:65" s="14" customFormat="1">
      <c r="B440" s="171"/>
      <c r="D440" s="164" t="s">
        <v>160</v>
      </c>
      <c r="E440" s="172" t="s">
        <v>1</v>
      </c>
      <c r="F440" s="173" t="s">
        <v>1445</v>
      </c>
      <c r="H440" s="174">
        <v>15.375999999999999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160</v>
      </c>
      <c r="AU440" s="172" t="s">
        <v>82</v>
      </c>
      <c r="AV440" s="14" t="s">
        <v>82</v>
      </c>
      <c r="AW440" s="14" t="s">
        <v>30</v>
      </c>
      <c r="AX440" s="14" t="s">
        <v>73</v>
      </c>
      <c r="AY440" s="172" t="s">
        <v>150</v>
      </c>
    </row>
    <row r="441" spans="1:65" s="13" customFormat="1">
      <c r="B441" s="163"/>
      <c r="D441" s="164" t="s">
        <v>160</v>
      </c>
      <c r="E441" s="165" t="s">
        <v>1</v>
      </c>
      <c r="F441" s="166" t="s">
        <v>1406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160</v>
      </c>
      <c r="AU441" s="165" t="s">
        <v>82</v>
      </c>
      <c r="AV441" s="13" t="s">
        <v>80</v>
      </c>
      <c r="AW441" s="13" t="s">
        <v>30</v>
      </c>
      <c r="AX441" s="13" t="s">
        <v>73</v>
      </c>
      <c r="AY441" s="165" t="s">
        <v>150</v>
      </c>
    </row>
    <row r="442" spans="1:65" s="13" customFormat="1">
      <c r="B442" s="163"/>
      <c r="D442" s="164" t="s">
        <v>160</v>
      </c>
      <c r="E442" s="165" t="s">
        <v>1</v>
      </c>
      <c r="F442" s="166" t="s">
        <v>1407</v>
      </c>
      <c r="H442" s="165" t="s">
        <v>1</v>
      </c>
      <c r="I442" s="167"/>
      <c r="L442" s="163"/>
      <c r="M442" s="168"/>
      <c r="N442" s="169"/>
      <c r="O442" s="169"/>
      <c r="P442" s="169"/>
      <c r="Q442" s="169"/>
      <c r="R442" s="169"/>
      <c r="S442" s="169"/>
      <c r="T442" s="170"/>
      <c r="AT442" s="165" t="s">
        <v>160</v>
      </c>
      <c r="AU442" s="165" t="s">
        <v>82</v>
      </c>
      <c r="AV442" s="13" t="s">
        <v>80</v>
      </c>
      <c r="AW442" s="13" t="s">
        <v>30</v>
      </c>
      <c r="AX442" s="13" t="s">
        <v>73</v>
      </c>
      <c r="AY442" s="165" t="s">
        <v>150</v>
      </c>
    </row>
    <row r="443" spans="1:65" s="14" customFormat="1">
      <c r="B443" s="171"/>
      <c r="D443" s="164" t="s">
        <v>160</v>
      </c>
      <c r="E443" s="172" t="s">
        <v>1</v>
      </c>
      <c r="F443" s="173" t="s">
        <v>1385</v>
      </c>
      <c r="H443" s="174">
        <v>330.67</v>
      </c>
      <c r="I443" s="175"/>
      <c r="L443" s="171"/>
      <c r="M443" s="176"/>
      <c r="N443" s="177"/>
      <c r="O443" s="177"/>
      <c r="P443" s="177"/>
      <c r="Q443" s="177"/>
      <c r="R443" s="177"/>
      <c r="S443" s="177"/>
      <c r="T443" s="178"/>
      <c r="AT443" s="172" t="s">
        <v>160</v>
      </c>
      <c r="AU443" s="172" t="s">
        <v>82</v>
      </c>
      <c r="AV443" s="14" t="s">
        <v>82</v>
      </c>
      <c r="AW443" s="14" t="s">
        <v>30</v>
      </c>
      <c r="AX443" s="14" t="s">
        <v>73</v>
      </c>
      <c r="AY443" s="172" t="s">
        <v>150</v>
      </c>
    </row>
    <row r="444" spans="1:65" s="16" customFormat="1">
      <c r="B444" s="187"/>
      <c r="D444" s="164" t="s">
        <v>160</v>
      </c>
      <c r="E444" s="188" t="s">
        <v>1</v>
      </c>
      <c r="F444" s="189" t="s">
        <v>211</v>
      </c>
      <c r="H444" s="190">
        <v>346.04599999999999</v>
      </c>
      <c r="I444" s="191"/>
      <c r="L444" s="187"/>
      <c r="M444" s="192"/>
      <c r="N444" s="193"/>
      <c r="O444" s="193"/>
      <c r="P444" s="193"/>
      <c r="Q444" s="193"/>
      <c r="R444" s="193"/>
      <c r="S444" s="193"/>
      <c r="T444" s="194"/>
      <c r="AT444" s="188" t="s">
        <v>160</v>
      </c>
      <c r="AU444" s="188" t="s">
        <v>82</v>
      </c>
      <c r="AV444" s="16" t="s">
        <v>158</v>
      </c>
      <c r="AW444" s="16" t="s">
        <v>30</v>
      </c>
      <c r="AX444" s="16" t="s">
        <v>80</v>
      </c>
      <c r="AY444" s="188" t="s">
        <v>150</v>
      </c>
    </row>
    <row r="445" spans="1:65" s="12" customFormat="1" ht="22.75" customHeight="1">
      <c r="B445" s="136"/>
      <c r="D445" s="137" t="s">
        <v>72</v>
      </c>
      <c r="E445" s="147" t="s">
        <v>824</v>
      </c>
      <c r="F445" s="147" t="s">
        <v>825</v>
      </c>
      <c r="I445" s="139"/>
      <c r="J445" s="148">
        <f>BK445</f>
        <v>0</v>
      </c>
      <c r="L445" s="136"/>
      <c r="M445" s="141"/>
      <c r="N445" s="142"/>
      <c r="O445" s="142"/>
      <c r="P445" s="143">
        <f>SUM(P446:P523)</f>
        <v>0</v>
      </c>
      <c r="Q445" s="142"/>
      <c r="R445" s="143">
        <f>SUM(R446:R523)</f>
        <v>0</v>
      </c>
      <c r="S445" s="142"/>
      <c r="T445" s="144">
        <f>SUM(T446:T523)</f>
        <v>0</v>
      </c>
      <c r="AR445" s="137" t="s">
        <v>80</v>
      </c>
      <c r="AT445" s="145" t="s">
        <v>72</v>
      </c>
      <c r="AU445" s="145" t="s">
        <v>80</v>
      </c>
      <c r="AY445" s="137" t="s">
        <v>150</v>
      </c>
      <c r="BK445" s="146">
        <f>SUM(BK446:BK523)</f>
        <v>0</v>
      </c>
    </row>
    <row r="446" spans="1:65" s="2" customFormat="1" ht="24.15" customHeight="1">
      <c r="A446" s="33"/>
      <c r="B446" s="149"/>
      <c r="C446" s="150" t="s">
        <v>679</v>
      </c>
      <c r="D446" s="150" t="s">
        <v>153</v>
      </c>
      <c r="E446" s="151" t="s">
        <v>827</v>
      </c>
      <c r="F446" s="152" t="s">
        <v>828</v>
      </c>
      <c r="G446" s="153" t="s">
        <v>245</v>
      </c>
      <c r="H446" s="154">
        <v>107.011</v>
      </c>
      <c r="I446" s="155"/>
      <c r="J446" s="156">
        <f>ROUND(I446*H446,2)</f>
        <v>0</v>
      </c>
      <c r="K446" s="152" t="s">
        <v>157</v>
      </c>
      <c r="L446" s="34"/>
      <c r="M446" s="157" t="s">
        <v>1</v>
      </c>
      <c r="N446" s="158" t="s">
        <v>38</v>
      </c>
      <c r="O446" s="59"/>
      <c r="P446" s="159">
        <f>O446*H446</f>
        <v>0</v>
      </c>
      <c r="Q446" s="159">
        <v>0</v>
      </c>
      <c r="R446" s="159">
        <f>Q446*H446</f>
        <v>0</v>
      </c>
      <c r="S446" s="159">
        <v>0</v>
      </c>
      <c r="T446" s="160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1" t="s">
        <v>158</v>
      </c>
      <c r="AT446" s="161" t="s">
        <v>153</v>
      </c>
      <c r="AU446" s="161" t="s">
        <v>82</v>
      </c>
      <c r="AY446" s="18" t="s">
        <v>150</v>
      </c>
      <c r="BE446" s="162">
        <f>IF(N446="základní",J446,0)</f>
        <v>0</v>
      </c>
      <c r="BF446" s="162">
        <f>IF(N446="snížená",J446,0)</f>
        <v>0</v>
      </c>
      <c r="BG446" s="162">
        <f>IF(N446="zákl. přenesená",J446,0)</f>
        <v>0</v>
      </c>
      <c r="BH446" s="162">
        <f>IF(N446="sníž. přenesená",J446,0)</f>
        <v>0</v>
      </c>
      <c r="BI446" s="162">
        <f>IF(N446="nulová",J446,0)</f>
        <v>0</v>
      </c>
      <c r="BJ446" s="18" t="s">
        <v>80</v>
      </c>
      <c r="BK446" s="162">
        <f>ROUND(I446*H446,2)</f>
        <v>0</v>
      </c>
      <c r="BL446" s="18" t="s">
        <v>158</v>
      </c>
      <c r="BM446" s="161" t="s">
        <v>1480</v>
      </c>
    </row>
    <row r="447" spans="1:65" s="13" customFormat="1">
      <c r="B447" s="163"/>
      <c r="D447" s="164" t="s">
        <v>160</v>
      </c>
      <c r="E447" s="165" t="s">
        <v>1</v>
      </c>
      <c r="F447" s="166" t="s">
        <v>830</v>
      </c>
      <c r="H447" s="165" t="s">
        <v>1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5" t="s">
        <v>160</v>
      </c>
      <c r="AU447" s="165" t="s">
        <v>82</v>
      </c>
      <c r="AV447" s="13" t="s">
        <v>80</v>
      </c>
      <c r="AW447" s="13" t="s">
        <v>30</v>
      </c>
      <c r="AX447" s="13" t="s">
        <v>73</v>
      </c>
      <c r="AY447" s="165" t="s">
        <v>150</v>
      </c>
    </row>
    <row r="448" spans="1:65" s="14" customFormat="1">
      <c r="B448" s="171"/>
      <c r="D448" s="164" t="s">
        <v>160</v>
      </c>
      <c r="E448" s="172" t="s">
        <v>1</v>
      </c>
      <c r="F448" s="173" t="s">
        <v>1481</v>
      </c>
      <c r="H448" s="174">
        <v>71.668000000000006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160</v>
      </c>
      <c r="AU448" s="172" t="s">
        <v>82</v>
      </c>
      <c r="AV448" s="14" t="s">
        <v>82</v>
      </c>
      <c r="AW448" s="14" t="s">
        <v>30</v>
      </c>
      <c r="AX448" s="14" t="s">
        <v>73</v>
      </c>
      <c r="AY448" s="172" t="s">
        <v>150</v>
      </c>
    </row>
    <row r="449" spans="1:65" s="13" customFormat="1">
      <c r="B449" s="163"/>
      <c r="D449" s="164" t="s">
        <v>160</v>
      </c>
      <c r="E449" s="165" t="s">
        <v>1</v>
      </c>
      <c r="F449" s="166" t="s">
        <v>832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160</v>
      </c>
      <c r="AU449" s="165" t="s">
        <v>82</v>
      </c>
      <c r="AV449" s="13" t="s">
        <v>80</v>
      </c>
      <c r="AW449" s="13" t="s">
        <v>30</v>
      </c>
      <c r="AX449" s="13" t="s">
        <v>73</v>
      </c>
      <c r="AY449" s="165" t="s">
        <v>150</v>
      </c>
    </row>
    <row r="450" spans="1:65" s="14" customFormat="1">
      <c r="B450" s="171"/>
      <c r="D450" s="164" t="s">
        <v>160</v>
      </c>
      <c r="E450" s="172" t="s">
        <v>1</v>
      </c>
      <c r="F450" s="173" t="s">
        <v>1482</v>
      </c>
      <c r="H450" s="174">
        <v>6.11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160</v>
      </c>
      <c r="AU450" s="172" t="s">
        <v>82</v>
      </c>
      <c r="AV450" s="14" t="s">
        <v>82</v>
      </c>
      <c r="AW450" s="14" t="s">
        <v>30</v>
      </c>
      <c r="AX450" s="14" t="s">
        <v>73</v>
      </c>
      <c r="AY450" s="172" t="s">
        <v>150</v>
      </c>
    </row>
    <row r="451" spans="1:65" s="13" customFormat="1">
      <c r="B451" s="163"/>
      <c r="D451" s="164" t="s">
        <v>160</v>
      </c>
      <c r="E451" s="165" t="s">
        <v>1</v>
      </c>
      <c r="F451" s="166" t="s">
        <v>834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160</v>
      </c>
      <c r="AU451" s="165" t="s">
        <v>82</v>
      </c>
      <c r="AV451" s="13" t="s">
        <v>80</v>
      </c>
      <c r="AW451" s="13" t="s">
        <v>30</v>
      </c>
      <c r="AX451" s="13" t="s">
        <v>73</v>
      </c>
      <c r="AY451" s="165" t="s">
        <v>150</v>
      </c>
    </row>
    <row r="452" spans="1:65" s="14" customFormat="1">
      <c r="B452" s="171"/>
      <c r="D452" s="164" t="s">
        <v>160</v>
      </c>
      <c r="E452" s="172" t="s">
        <v>1</v>
      </c>
      <c r="F452" s="173" t="s">
        <v>1483</v>
      </c>
      <c r="H452" s="174">
        <v>29.04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160</v>
      </c>
      <c r="AU452" s="172" t="s">
        <v>82</v>
      </c>
      <c r="AV452" s="14" t="s">
        <v>82</v>
      </c>
      <c r="AW452" s="14" t="s">
        <v>30</v>
      </c>
      <c r="AX452" s="14" t="s">
        <v>73</v>
      </c>
      <c r="AY452" s="172" t="s">
        <v>150</v>
      </c>
    </row>
    <row r="453" spans="1:65" s="13" customFormat="1">
      <c r="B453" s="163"/>
      <c r="D453" s="164" t="s">
        <v>160</v>
      </c>
      <c r="E453" s="165" t="s">
        <v>1</v>
      </c>
      <c r="F453" s="166" t="s">
        <v>1484</v>
      </c>
      <c r="H453" s="165" t="s">
        <v>1</v>
      </c>
      <c r="I453" s="167"/>
      <c r="L453" s="163"/>
      <c r="M453" s="168"/>
      <c r="N453" s="169"/>
      <c r="O453" s="169"/>
      <c r="P453" s="169"/>
      <c r="Q453" s="169"/>
      <c r="R453" s="169"/>
      <c r="S453" s="169"/>
      <c r="T453" s="170"/>
      <c r="AT453" s="165" t="s">
        <v>160</v>
      </c>
      <c r="AU453" s="165" t="s">
        <v>82</v>
      </c>
      <c r="AV453" s="13" t="s">
        <v>80</v>
      </c>
      <c r="AW453" s="13" t="s">
        <v>30</v>
      </c>
      <c r="AX453" s="13" t="s">
        <v>73</v>
      </c>
      <c r="AY453" s="165" t="s">
        <v>150</v>
      </c>
    </row>
    <row r="454" spans="1:65" s="14" customFormat="1">
      <c r="B454" s="171"/>
      <c r="D454" s="164" t="s">
        <v>160</v>
      </c>
      <c r="E454" s="172" t="s">
        <v>1</v>
      </c>
      <c r="F454" s="173" t="s">
        <v>1485</v>
      </c>
      <c r="H454" s="174">
        <v>0.08</v>
      </c>
      <c r="I454" s="175"/>
      <c r="L454" s="171"/>
      <c r="M454" s="176"/>
      <c r="N454" s="177"/>
      <c r="O454" s="177"/>
      <c r="P454" s="177"/>
      <c r="Q454" s="177"/>
      <c r="R454" s="177"/>
      <c r="S454" s="177"/>
      <c r="T454" s="178"/>
      <c r="AT454" s="172" t="s">
        <v>160</v>
      </c>
      <c r="AU454" s="172" t="s">
        <v>82</v>
      </c>
      <c r="AV454" s="14" t="s">
        <v>82</v>
      </c>
      <c r="AW454" s="14" t="s">
        <v>30</v>
      </c>
      <c r="AX454" s="14" t="s">
        <v>73</v>
      </c>
      <c r="AY454" s="172" t="s">
        <v>150</v>
      </c>
    </row>
    <row r="455" spans="1:65" s="13" customFormat="1">
      <c r="B455" s="163"/>
      <c r="D455" s="164" t="s">
        <v>160</v>
      </c>
      <c r="E455" s="165" t="s">
        <v>1</v>
      </c>
      <c r="F455" s="166" t="s">
        <v>1486</v>
      </c>
      <c r="H455" s="165" t="s">
        <v>1</v>
      </c>
      <c r="I455" s="167"/>
      <c r="L455" s="163"/>
      <c r="M455" s="168"/>
      <c r="N455" s="169"/>
      <c r="O455" s="169"/>
      <c r="P455" s="169"/>
      <c r="Q455" s="169"/>
      <c r="R455" s="169"/>
      <c r="S455" s="169"/>
      <c r="T455" s="170"/>
      <c r="AT455" s="165" t="s">
        <v>160</v>
      </c>
      <c r="AU455" s="165" t="s">
        <v>82</v>
      </c>
      <c r="AV455" s="13" t="s">
        <v>80</v>
      </c>
      <c r="AW455" s="13" t="s">
        <v>30</v>
      </c>
      <c r="AX455" s="13" t="s">
        <v>73</v>
      </c>
      <c r="AY455" s="165" t="s">
        <v>150</v>
      </c>
    </row>
    <row r="456" spans="1:65" s="14" customFormat="1">
      <c r="B456" s="171"/>
      <c r="D456" s="164" t="s">
        <v>160</v>
      </c>
      <c r="E456" s="172" t="s">
        <v>1</v>
      </c>
      <c r="F456" s="173" t="s">
        <v>1487</v>
      </c>
      <c r="H456" s="174">
        <v>0.113</v>
      </c>
      <c r="I456" s="175"/>
      <c r="L456" s="171"/>
      <c r="M456" s="176"/>
      <c r="N456" s="177"/>
      <c r="O456" s="177"/>
      <c r="P456" s="177"/>
      <c r="Q456" s="177"/>
      <c r="R456" s="177"/>
      <c r="S456" s="177"/>
      <c r="T456" s="178"/>
      <c r="AT456" s="172" t="s">
        <v>160</v>
      </c>
      <c r="AU456" s="172" t="s">
        <v>82</v>
      </c>
      <c r="AV456" s="14" t="s">
        <v>82</v>
      </c>
      <c r="AW456" s="14" t="s">
        <v>30</v>
      </c>
      <c r="AX456" s="14" t="s">
        <v>73</v>
      </c>
      <c r="AY456" s="172" t="s">
        <v>150</v>
      </c>
    </row>
    <row r="457" spans="1:65" s="16" customFormat="1">
      <c r="B457" s="187"/>
      <c r="D457" s="164" t="s">
        <v>160</v>
      </c>
      <c r="E457" s="188" t="s">
        <v>1</v>
      </c>
      <c r="F457" s="189" t="s">
        <v>211</v>
      </c>
      <c r="H457" s="190">
        <v>107.01100000000001</v>
      </c>
      <c r="I457" s="191"/>
      <c r="L457" s="187"/>
      <c r="M457" s="192"/>
      <c r="N457" s="193"/>
      <c r="O457" s="193"/>
      <c r="P457" s="193"/>
      <c r="Q457" s="193"/>
      <c r="R457" s="193"/>
      <c r="S457" s="193"/>
      <c r="T457" s="194"/>
      <c r="AT457" s="188" t="s">
        <v>160</v>
      </c>
      <c r="AU457" s="188" t="s">
        <v>82</v>
      </c>
      <c r="AV457" s="16" t="s">
        <v>158</v>
      </c>
      <c r="AW457" s="16" t="s">
        <v>30</v>
      </c>
      <c r="AX457" s="16" t="s">
        <v>80</v>
      </c>
      <c r="AY457" s="188" t="s">
        <v>150</v>
      </c>
    </row>
    <row r="458" spans="1:65" s="2" customFormat="1" ht="24.15" customHeight="1">
      <c r="A458" s="33"/>
      <c r="B458" s="149"/>
      <c r="C458" s="150" t="s">
        <v>685</v>
      </c>
      <c r="D458" s="150" t="s">
        <v>153</v>
      </c>
      <c r="E458" s="151" t="s">
        <v>853</v>
      </c>
      <c r="F458" s="152" t="s">
        <v>854</v>
      </c>
      <c r="G458" s="153" t="s">
        <v>245</v>
      </c>
      <c r="H458" s="154">
        <v>107.011</v>
      </c>
      <c r="I458" s="155"/>
      <c r="J458" s="156">
        <f>ROUND(I458*H458,2)</f>
        <v>0</v>
      </c>
      <c r="K458" s="152" t="s">
        <v>157</v>
      </c>
      <c r="L458" s="34"/>
      <c r="M458" s="157" t="s">
        <v>1</v>
      </c>
      <c r="N458" s="158" t="s">
        <v>38</v>
      </c>
      <c r="O458" s="59"/>
      <c r="P458" s="159">
        <f>O458*H458</f>
        <v>0</v>
      </c>
      <c r="Q458" s="159">
        <v>0</v>
      </c>
      <c r="R458" s="159">
        <f>Q458*H458</f>
        <v>0</v>
      </c>
      <c r="S458" s="159">
        <v>0</v>
      </c>
      <c r="T458" s="16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1" t="s">
        <v>158</v>
      </c>
      <c r="AT458" s="161" t="s">
        <v>153</v>
      </c>
      <c r="AU458" s="161" t="s">
        <v>82</v>
      </c>
      <c r="AY458" s="18" t="s">
        <v>150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8" t="s">
        <v>80</v>
      </c>
      <c r="BK458" s="162">
        <f>ROUND(I458*H458,2)</f>
        <v>0</v>
      </c>
      <c r="BL458" s="18" t="s">
        <v>158</v>
      </c>
      <c r="BM458" s="161" t="s">
        <v>1488</v>
      </c>
    </row>
    <row r="459" spans="1:65" s="13" customFormat="1">
      <c r="B459" s="163"/>
      <c r="D459" s="164" t="s">
        <v>160</v>
      </c>
      <c r="E459" s="165" t="s">
        <v>1</v>
      </c>
      <c r="F459" s="166" t="s">
        <v>830</v>
      </c>
      <c r="H459" s="165" t="s">
        <v>1</v>
      </c>
      <c r="I459" s="167"/>
      <c r="L459" s="163"/>
      <c r="M459" s="168"/>
      <c r="N459" s="169"/>
      <c r="O459" s="169"/>
      <c r="P459" s="169"/>
      <c r="Q459" s="169"/>
      <c r="R459" s="169"/>
      <c r="S459" s="169"/>
      <c r="T459" s="170"/>
      <c r="AT459" s="165" t="s">
        <v>160</v>
      </c>
      <c r="AU459" s="165" t="s">
        <v>82</v>
      </c>
      <c r="AV459" s="13" t="s">
        <v>80</v>
      </c>
      <c r="AW459" s="13" t="s">
        <v>30</v>
      </c>
      <c r="AX459" s="13" t="s">
        <v>73</v>
      </c>
      <c r="AY459" s="165" t="s">
        <v>150</v>
      </c>
    </row>
    <row r="460" spans="1:65" s="14" customFormat="1">
      <c r="B460" s="171"/>
      <c r="D460" s="164" t="s">
        <v>160</v>
      </c>
      <c r="E460" s="172" t="s">
        <v>1</v>
      </c>
      <c r="F460" s="173" t="s">
        <v>1481</v>
      </c>
      <c r="H460" s="174">
        <v>71.668000000000006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160</v>
      </c>
      <c r="AU460" s="172" t="s">
        <v>82</v>
      </c>
      <c r="AV460" s="14" t="s">
        <v>82</v>
      </c>
      <c r="AW460" s="14" t="s">
        <v>30</v>
      </c>
      <c r="AX460" s="14" t="s">
        <v>73</v>
      </c>
      <c r="AY460" s="172" t="s">
        <v>150</v>
      </c>
    </row>
    <row r="461" spans="1:65" s="13" customFormat="1">
      <c r="B461" s="163"/>
      <c r="D461" s="164" t="s">
        <v>160</v>
      </c>
      <c r="E461" s="165" t="s">
        <v>1</v>
      </c>
      <c r="F461" s="166" t="s">
        <v>832</v>
      </c>
      <c r="H461" s="165" t="s">
        <v>1</v>
      </c>
      <c r="I461" s="167"/>
      <c r="L461" s="163"/>
      <c r="M461" s="168"/>
      <c r="N461" s="169"/>
      <c r="O461" s="169"/>
      <c r="P461" s="169"/>
      <c r="Q461" s="169"/>
      <c r="R461" s="169"/>
      <c r="S461" s="169"/>
      <c r="T461" s="170"/>
      <c r="AT461" s="165" t="s">
        <v>160</v>
      </c>
      <c r="AU461" s="165" t="s">
        <v>82</v>
      </c>
      <c r="AV461" s="13" t="s">
        <v>80</v>
      </c>
      <c r="AW461" s="13" t="s">
        <v>30</v>
      </c>
      <c r="AX461" s="13" t="s">
        <v>73</v>
      </c>
      <c r="AY461" s="165" t="s">
        <v>150</v>
      </c>
    </row>
    <row r="462" spans="1:65" s="14" customFormat="1">
      <c r="B462" s="171"/>
      <c r="D462" s="164" t="s">
        <v>160</v>
      </c>
      <c r="E462" s="172" t="s">
        <v>1</v>
      </c>
      <c r="F462" s="173" t="s">
        <v>1482</v>
      </c>
      <c r="H462" s="174">
        <v>6.11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160</v>
      </c>
      <c r="AU462" s="172" t="s">
        <v>82</v>
      </c>
      <c r="AV462" s="14" t="s">
        <v>82</v>
      </c>
      <c r="AW462" s="14" t="s">
        <v>30</v>
      </c>
      <c r="AX462" s="14" t="s">
        <v>73</v>
      </c>
      <c r="AY462" s="172" t="s">
        <v>150</v>
      </c>
    </row>
    <row r="463" spans="1:65" s="13" customFormat="1">
      <c r="B463" s="163"/>
      <c r="D463" s="164" t="s">
        <v>160</v>
      </c>
      <c r="E463" s="165" t="s">
        <v>1</v>
      </c>
      <c r="F463" s="166" t="s">
        <v>834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160</v>
      </c>
      <c r="AU463" s="165" t="s">
        <v>82</v>
      </c>
      <c r="AV463" s="13" t="s">
        <v>80</v>
      </c>
      <c r="AW463" s="13" t="s">
        <v>30</v>
      </c>
      <c r="AX463" s="13" t="s">
        <v>73</v>
      </c>
      <c r="AY463" s="165" t="s">
        <v>150</v>
      </c>
    </row>
    <row r="464" spans="1:65" s="14" customFormat="1">
      <c r="B464" s="171"/>
      <c r="D464" s="164" t="s">
        <v>160</v>
      </c>
      <c r="E464" s="172" t="s">
        <v>1</v>
      </c>
      <c r="F464" s="173" t="s">
        <v>1483</v>
      </c>
      <c r="H464" s="174">
        <v>29.04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160</v>
      </c>
      <c r="AU464" s="172" t="s">
        <v>82</v>
      </c>
      <c r="AV464" s="14" t="s">
        <v>82</v>
      </c>
      <c r="AW464" s="14" t="s">
        <v>30</v>
      </c>
      <c r="AX464" s="14" t="s">
        <v>73</v>
      </c>
      <c r="AY464" s="172" t="s">
        <v>150</v>
      </c>
    </row>
    <row r="465" spans="1:65" s="13" customFormat="1">
      <c r="B465" s="163"/>
      <c r="D465" s="164" t="s">
        <v>160</v>
      </c>
      <c r="E465" s="165" t="s">
        <v>1</v>
      </c>
      <c r="F465" s="166" t="s">
        <v>1484</v>
      </c>
      <c r="H465" s="165" t="s">
        <v>1</v>
      </c>
      <c r="I465" s="167"/>
      <c r="L465" s="163"/>
      <c r="M465" s="168"/>
      <c r="N465" s="169"/>
      <c r="O465" s="169"/>
      <c r="P465" s="169"/>
      <c r="Q465" s="169"/>
      <c r="R465" s="169"/>
      <c r="S465" s="169"/>
      <c r="T465" s="170"/>
      <c r="AT465" s="165" t="s">
        <v>160</v>
      </c>
      <c r="AU465" s="165" t="s">
        <v>82</v>
      </c>
      <c r="AV465" s="13" t="s">
        <v>80</v>
      </c>
      <c r="AW465" s="13" t="s">
        <v>30</v>
      </c>
      <c r="AX465" s="13" t="s">
        <v>73</v>
      </c>
      <c r="AY465" s="165" t="s">
        <v>150</v>
      </c>
    </row>
    <row r="466" spans="1:65" s="14" customFormat="1">
      <c r="B466" s="171"/>
      <c r="D466" s="164" t="s">
        <v>160</v>
      </c>
      <c r="E466" s="172" t="s">
        <v>1</v>
      </c>
      <c r="F466" s="173" t="s">
        <v>1485</v>
      </c>
      <c r="H466" s="174">
        <v>0.08</v>
      </c>
      <c r="I466" s="175"/>
      <c r="L466" s="171"/>
      <c r="M466" s="176"/>
      <c r="N466" s="177"/>
      <c r="O466" s="177"/>
      <c r="P466" s="177"/>
      <c r="Q466" s="177"/>
      <c r="R466" s="177"/>
      <c r="S466" s="177"/>
      <c r="T466" s="178"/>
      <c r="AT466" s="172" t="s">
        <v>160</v>
      </c>
      <c r="AU466" s="172" t="s">
        <v>82</v>
      </c>
      <c r="AV466" s="14" t="s">
        <v>82</v>
      </c>
      <c r="AW466" s="14" t="s">
        <v>30</v>
      </c>
      <c r="AX466" s="14" t="s">
        <v>73</v>
      </c>
      <c r="AY466" s="172" t="s">
        <v>150</v>
      </c>
    </row>
    <row r="467" spans="1:65" s="13" customFormat="1">
      <c r="B467" s="163"/>
      <c r="D467" s="164" t="s">
        <v>160</v>
      </c>
      <c r="E467" s="165" t="s">
        <v>1</v>
      </c>
      <c r="F467" s="166" t="s">
        <v>1486</v>
      </c>
      <c r="H467" s="165" t="s">
        <v>1</v>
      </c>
      <c r="I467" s="167"/>
      <c r="L467" s="163"/>
      <c r="M467" s="168"/>
      <c r="N467" s="169"/>
      <c r="O467" s="169"/>
      <c r="P467" s="169"/>
      <c r="Q467" s="169"/>
      <c r="R467" s="169"/>
      <c r="S467" s="169"/>
      <c r="T467" s="170"/>
      <c r="AT467" s="165" t="s">
        <v>160</v>
      </c>
      <c r="AU467" s="165" t="s">
        <v>82</v>
      </c>
      <c r="AV467" s="13" t="s">
        <v>80</v>
      </c>
      <c r="AW467" s="13" t="s">
        <v>30</v>
      </c>
      <c r="AX467" s="13" t="s">
        <v>73</v>
      </c>
      <c r="AY467" s="165" t="s">
        <v>150</v>
      </c>
    </row>
    <row r="468" spans="1:65" s="14" customFormat="1">
      <c r="B468" s="171"/>
      <c r="D468" s="164" t="s">
        <v>160</v>
      </c>
      <c r="E468" s="172" t="s">
        <v>1</v>
      </c>
      <c r="F468" s="173" t="s">
        <v>1487</v>
      </c>
      <c r="H468" s="174">
        <v>0.113</v>
      </c>
      <c r="I468" s="175"/>
      <c r="L468" s="171"/>
      <c r="M468" s="176"/>
      <c r="N468" s="177"/>
      <c r="O468" s="177"/>
      <c r="P468" s="177"/>
      <c r="Q468" s="177"/>
      <c r="R468" s="177"/>
      <c r="S468" s="177"/>
      <c r="T468" s="178"/>
      <c r="AT468" s="172" t="s">
        <v>160</v>
      </c>
      <c r="AU468" s="172" t="s">
        <v>82</v>
      </c>
      <c r="AV468" s="14" t="s">
        <v>82</v>
      </c>
      <c r="AW468" s="14" t="s">
        <v>30</v>
      </c>
      <c r="AX468" s="14" t="s">
        <v>73</v>
      </c>
      <c r="AY468" s="172" t="s">
        <v>150</v>
      </c>
    </row>
    <row r="469" spans="1:65" s="16" customFormat="1">
      <c r="B469" s="187"/>
      <c r="D469" s="164" t="s">
        <v>160</v>
      </c>
      <c r="E469" s="188" t="s">
        <v>1</v>
      </c>
      <c r="F469" s="189" t="s">
        <v>211</v>
      </c>
      <c r="H469" s="190">
        <v>107.01100000000001</v>
      </c>
      <c r="I469" s="191"/>
      <c r="L469" s="187"/>
      <c r="M469" s="192"/>
      <c r="N469" s="193"/>
      <c r="O469" s="193"/>
      <c r="P469" s="193"/>
      <c r="Q469" s="193"/>
      <c r="R469" s="193"/>
      <c r="S469" s="193"/>
      <c r="T469" s="194"/>
      <c r="AT469" s="188" t="s">
        <v>160</v>
      </c>
      <c r="AU469" s="188" t="s">
        <v>82</v>
      </c>
      <c r="AV469" s="16" t="s">
        <v>158</v>
      </c>
      <c r="AW469" s="16" t="s">
        <v>30</v>
      </c>
      <c r="AX469" s="16" t="s">
        <v>80</v>
      </c>
      <c r="AY469" s="188" t="s">
        <v>150</v>
      </c>
    </row>
    <row r="470" spans="1:65" s="2" customFormat="1" ht="24.15" customHeight="1">
      <c r="A470" s="33"/>
      <c r="B470" s="149"/>
      <c r="C470" s="150" t="s">
        <v>691</v>
      </c>
      <c r="D470" s="150" t="s">
        <v>153</v>
      </c>
      <c r="E470" s="151" t="s">
        <v>857</v>
      </c>
      <c r="F470" s="152" t="s">
        <v>858</v>
      </c>
      <c r="G470" s="153" t="s">
        <v>245</v>
      </c>
      <c r="H470" s="154">
        <v>963.09900000000005</v>
      </c>
      <c r="I470" s="155"/>
      <c r="J470" s="156">
        <f>ROUND(I470*H470,2)</f>
        <v>0</v>
      </c>
      <c r="K470" s="152" t="s">
        <v>157</v>
      </c>
      <c r="L470" s="34"/>
      <c r="M470" s="157" t="s">
        <v>1</v>
      </c>
      <c r="N470" s="158" t="s">
        <v>38</v>
      </c>
      <c r="O470" s="59"/>
      <c r="P470" s="159">
        <f>O470*H470</f>
        <v>0</v>
      </c>
      <c r="Q470" s="159">
        <v>0</v>
      </c>
      <c r="R470" s="159">
        <f>Q470*H470</f>
        <v>0</v>
      </c>
      <c r="S470" s="159">
        <v>0</v>
      </c>
      <c r="T470" s="160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61" t="s">
        <v>158</v>
      </c>
      <c r="AT470" s="161" t="s">
        <v>153</v>
      </c>
      <c r="AU470" s="161" t="s">
        <v>82</v>
      </c>
      <c r="AY470" s="18" t="s">
        <v>150</v>
      </c>
      <c r="BE470" s="162">
        <f>IF(N470="základní",J470,0)</f>
        <v>0</v>
      </c>
      <c r="BF470" s="162">
        <f>IF(N470="snížená",J470,0)</f>
        <v>0</v>
      </c>
      <c r="BG470" s="162">
        <f>IF(N470="zákl. přenesená",J470,0)</f>
        <v>0</v>
      </c>
      <c r="BH470" s="162">
        <f>IF(N470="sníž. přenesená",J470,0)</f>
        <v>0</v>
      </c>
      <c r="BI470" s="162">
        <f>IF(N470="nulová",J470,0)</f>
        <v>0</v>
      </c>
      <c r="BJ470" s="18" t="s">
        <v>80</v>
      </c>
      <c r="BK470" s="162">
        <f>ROUND(I470*H470,2)</f>
        <v>0</v>
      </c>
      <c r="BL470" s="18" t="s">
        <v>158</v>
      </c>
      <c r="BM470" s="161" t="s">
        <v>1489</v>
      </c>
    </row>
    <row r="471" spans="1:65" s="14" customFormat="1">
      <c r="B471" s="171"/>
      <c r="D471" s="164" t="s">
        <v>160</v>
      </c>
      <c r="E471" s="172" t="s">
        <v>1</v>
      </c>
      <c r="F471" s="173" t="s">
        <v>1490</v>
      </c>
      <c r="H471" s="174">
        <v>963.09900000000005</v>
      </c>
      <c r="I471" s="175"/>
      <c r="L471" s="171"/>
      <c r="M471" s="176"/>
      <c r="N471" s="177"/>
      <c r="O471" s="177"/>
      <c r="P471" s="177"/>
      <c r="Q471" s="177"/>
      <c r="R471" s="177"/>
      <c r="S471" s="177"/>
      <c r="T471" s="178"/>
      <c r="AT471" s="172" t="s">
        <v>160</v>
      </c>
      <c r="AU471" s="172" t="s">
        <v>82</v>
      </c>
      <c r="AV471" s="14" t="s">
        <v>82</v>
      </c>
      <c r="AW471" s="14" t="s">
        <v>30</v>
      </c>
      <c r="AX471" s="14" t="s">
        <v>80</v>
      </c>
      <c r="AY471" s="172" t="s">
        <v>150</v>
      </c>
    </row>
    <row r="472" spans="1:65" s="2" customFormat="1" ht="33" customHeight="1">
      <c r="A472" s="33"/>
      <c r="B472" s="149"/>
      <c r="C472" s="150" t="s">
        <v>699</v>
      </c>
      <c r="D472" s="150" t="s">
        <v>153</v>
      </c>
      <c r="E472" s="151" t="s">
        <v>862</v>
      </c>
      <c r="F472" s="152" t="s">
        <v>863</v>
      </c>
      <c r="G472" s="153" t="s">
        <v>245</v>
      </c>
      <c r="H472" s="154">
        <v>29.12</v>
      </c>
      <c r="I472" s="155"/>
      <c r="J472" s="156">
        <f>ROUND(I472*H472,2)</f>
        <v>0</v>
      </c>
      <c r="K472" s="152" t="s">
        <v>157</v>
      </c>
      <c r="L472" s="34"/>
      <c r="M472" s="157" t="s">
        <v>1</v>
      </c>
      <c r="N472" s="158" t="s">
        <v>38</v>
      </c>
      <c r="O472" s="59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158</v>
      </c>
      <c r="AT472" s="161" t="s">
        <v>153</v>
      </c>
      <c r="AU472" s="161" t="s">
        <v>82</v>
      </c>
      <c r="AY472" s="18" t="s">
        <v>150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80</v>
      </c>
      <c r="BK472" s="162">
        <f>ROUND(I472*H472,2)</f>
        <v>0</v>
      </c>
      <c r="BL472" s="18" t="s">
        <v>158</v>
      </c>
      <c r="BM472" s="161" t="s">
        <v>1491</v>
      </c>
    </row>
    <row r="473" spans="1:65" s="13" customFormat="1">
      <c r="B473" s="163"/>
      <c r="D473" s="164" t="s">
        <v>160</v>
      </c>
      <c r="E473" s="165" t="s">
        <v>1</v>
      </c>
      <c r="F473" s="166" t="s">
        <v>834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160</v>
      </c>
      <c r="AU473" s="165" t="s">
        <v>82</v>
      </c>
      <c r="AV473" s="13" t="s">
        <v>80</v>
      </c>
      <c r="AW473" s="13" t="s">
        <v>30</v>
      </c>
      <c r="AX473" s="13" t="s">
        <v>73</v>
      </c>
      <c r="AY473" s="165" t="s">
        <v>150</v>
      </c>
    </row>
    <row r="474" spans="1:65" s="14" customFormat="1">
      <c r="B474" s="171"/>
      <c r="D474" s="164" t="s">
        <v>160</v>
      </c>
      <c r="E474" s="172" t="s">
        <v>1</v>
      </c>
      <c r="F474" s="173" t="s">
        <v>1483</v>
      </c>
      <c r="H474" s="174">
        <v>29.04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160</v>
      </c>
      <c r="AU474" s="172" t="s">
        <v>82</v>
      </c>
      <c r="AV474" s="14" t="s">
        <v>82</v>
      </c>
      <c r="AW474" s="14" t="s">
        <v>30</v>
      </c>
      <c r="AX474" s="14" t="s">
        <v>73</v>
      </c>
      <c r="AY474" s="172" t="s">
        <v>150</v>
      </c>
    </row>
    <row r="475" spans="1:65" s="13" customFormat="1">
      <c r="B475" s="163"/>
      <c r="D475" s="164" t="s">
        <v>160</v>
      </c>
      <c r="E475" s="165" t="s">
        <v>1</v>
      </c>
      <c r="F475" s="166" t="s">
        <v>1484</v>
      </c>
      <c r="H475" s="165" t="s">
        <v>1</v>
      </c>
      <c r="I475" s="167"/>
      <c r="L475" s="163"/>
      <c r="M475" s="168"/>
      <c r="N475" s="169"/>
      <c r="O475" s="169"/>
      <c r="P475" s="169"/>
      <c r="Q475" s="169"/>
      <c r="R475" s="169"/>
      <c r="S475" s="169"/>
      <c r="T475" s="170"/>
      <c r="AT475" s="165" t="s">
        <v>160</v>
      </c>
      <c r="AU475" s="165" t="s">
        <v>82</v>
      </c>
      <c r="AV475" s="13" t="s">
        <v>80</v>
      </c>
      <c r="AW475" s="13" t="s">
        <v>30</v>
      </c>
      <c r="AX475" s="13" t="s">
        <v>73</v>
      </c>
      <c r="AY475" s="165" t="s">
        <v>150</v>
      </c>
    </row>
    <row r="476" spans="1:65" s="14" customFormat="1">
      <c r="B476" s="171"/>
      <c r="D476" s="164" t="s">
        <v>160</v>
      </c>
      <c r="E476" s="172" t="s">
        <v>1</v>
      </c>
      <c r="F476" s="173" t="s">
        <v>1485</v>
      </c>
      <c r="H476" s="174">
        <v>0.08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2" t="s">
        <v>160</v>
      </c>
      <c r="AU476" s="172" t="s">
        <v>82</v>
      </c>
      <c r="AV476" s="14" t="s">
        <v>82</v>
      </c>
      <c r="AW476" s="14" t="s">
        <v>30</v>
      </c>
      <c r="AX476" s="14" t="s">
        <v>73</v>
      </c>
      <c r="AY476" s="172" t="s">
        <v>150</v>
      </c>
    </row>
    <row r="477" spans="1:65" s="16" customFormat="1">
      <c r="B477" s="187"/>
      <c r="D477" s="164" t="s">
        <v>160</v>
      </c>
      <c r="E477" s="188" t="s">
        <v>1</v>
      </c>
      <c r="F477" s="189" t="s">
        <v>211</v>
      </c>
      <c r="H477" s="190">
        <v>29.12</v>
      </c>
      <c r="I477" s="191"/>
      <c r="L477" s="187"/>
      <c r="M477" s="192"/>
      <c r="N477" s="193"/>
      <c r="O477" s="193"/>
      <c r="P477" s="193"/>
      <c r="Q477" s="193"/>
      <c r="R477" s="193"/>
      <c r="S477" s="193"/>
      <c r="T477" s="194"/>
      <c r="AT477" s="188" t="s">
        <v>160</v>
      </c>
      <c r="AU477" s="188" t="s">
        <v>82</v>
      </c>
      <c r="AV477" s="16" t="s">
        <v>158</v>
      </c>
      <c r="AW477" s="16" t="s">
        <v>30</v>
      </c>
      <c r="AX477" s="16" t="s">
        <v>80</v>
      </c>
      <c r="AY477" s="188" t="s">
        <v>150</v>
      </c>
    </row>
    <row r="478" spans="1:65" s="2" customFormat="1" ht="33" customHeight="1">
      <c r="A478" s="33"/>
      <c r="B478" s="149"/>
      <c r="C478" s="150" t="s">
        <v>703</v>
      </c>
      <c r="D478" s="150" t="s">
        <v>153</v>
      </c>
      <c r="E478" s="151" t="s">
        <v>870</v>
      </c>
      <c r="F478" s="152" t="s">
        <v>871</v>
      </c>
      <c r="G478" s="153" t="s">
        <v>245</v>
      </c>
      <c r="H478" s="154">
        <v>77.778000000000006</v>
      </c>
      <c r="I478" s="155"/>
      <c r="J478" s="156">
        <f>ROUND(I478*H478,2)</f>
        <v>0</v>
      </c>
      <c r="K478" s="152" t="s">
        <v>157</v>
      </c>
      <c r="L478" s="34"/>
      <c r="M478" s="157" t="s">
        <v>1</v>
      </c>
      <c r="N478" s="158" t="s">
        <v>38</v>
      </c>
      <c r="O478" s="59"/>
      <c r="P478" s="159">
        <f>O478*H478</f>
        <v>0</v>
      </c>
      <c r="Q478" s="159">
        <v>0</v>
      </c>
      <c r="R478" s="159">
        <f>Q478*H478</f>
        <v>0</v>
      </c>
      <c r="S478" s="159">
        <v>0</v>
      </c>
      <c r="T478" s="160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1" t="s">
        <v>158</v>
      </c>
      <c r="AT478" s="161" t="s">
        <v>153</v>
      </c>
      <c r="AU478" s="161" t="s">
        <v>82</v>
      </c>
      <c r="AY478" s="18" t="s">
        <v>150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8" t="s">
        <v>80</v>
      </c>
      <c r="BK478" s="162">
        <f>ROUND(I478*H478,2)</f>
        <v>0</v>
      </c>
      <c r="BL478" s="18" t="s">
        <v>158</v>
      </c>
      <c r="BM478" s="161" t="s">
        <v>1492</v>
      </c>
    </row>
    <row r="479" spans="1:65" s="13" customFormat="1">
      <c r="B479" s="163"/>
      <c r="D479" s="164" t="s">
        <v>160</v>
      </c>
      <c r="E479" s="165" t="s">
        <v>1</v>
      </c>
      <c r="F479" s="166" t="s">
        <v>832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160</v>
      </c>
      <c r="AU479" s="165" t="s">
        <v>82</v>
      </c>
      <c r="AV479" s="13" t="s">
        <v>80</v>
      </c>
      <c r="AW479" s="13" t="s">
        <v>30</v>
      </c>
      <c r="AX479" s="13" t="s">
        <v>73</v>
      </c>
      <c r="AY479" s="165" t="s">
        <v>150</v>
      </c>
    </row>
    <row r="480" spans="1:65" s="14" customFormat="1">
      <c r="B480" s="171"/>
      <c r="D480" s="164" t="s">
        <v>160</v>
      </c>
      <c r="E480" s="172" t="s">
        <v>1</v>
      </c>
      <c r="F480" s="173" t="s">
        <v>1482</v>
      </c>
      <c r="H480" s="174">
        <v>6.11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160</v>
      </c>
      <c r="AU480" s="172" t="s">
        <v>82</v>
      </c>
      <c r="AV480" s="14" t="s">
        <v>82</v>
      </c>
      <c r="AW480" s="14" t="s">
        <v>30</v>
      </c>
      <c r="AX480" s="14" t="s">
        <v>73</v>
      </c>
      <c r="AY480" s="172" t="s">
        <v>150</v>
      </c>
    </row>
    <row r="481" spans="1:65" s="13" customFormat="1">
      <c r="B481" s="163"/>
      <c r="D481" s="164" t="s">
        <v>160</v>
      </c>
      <c r="E481" s="165" t="s">
        <v>1</v>
      </c>
      <c r="F481" s="166" t="s">
        <v>830</v>
      </c>
      <c r="H481" s="165" t="s">
        <v>1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160</v>
      </c>
      <c r="AU481" s="165" t="s">
        <v>82</v>
      </c>
      <c r="AV481" s="13" t="s">
        <v>80</v>
      </c>
      <c r="AW481" s="13" t="s">
        <v>30</v>
      </c>
      <c r="AX481" s="13" t="s">
        <v>73</v>
      </c>
      <c r="AY481" s="165" t="s">
        <v>150</v>
      </c>
    </row>
    <row r="482" spans="1:65" s="14" customFormat="1">
      <c r="B482" s="171"/>
      <c r="D482" s="164" t="s">
        <v>160</v>
      </c>
      <c r="E482" s="172" t="s">
        <v>1</v>
      </c>
      <c r="F482" s="173" t="s">
        <v>1481</v>
      </c>
      <c r="H482" s="174">
        <v>71.668000000000006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160</v>
      </c>
      <c r="AU482" s="172" t="s">
        <v>82</v>
      </c>
      <c r="AV482" s="14" t="s">
        <v>82</v>
      </c>
      <c r="AW482" s="14" t="s">
        <v>30</v>
      </c>
      <c r="AX482" s="14" t="s">
        <v>73</v>
      </c>
      <c r="AY482" s="172" t="s">
        <v>150</v>
      </c>
    </row>
    <row r="483" spans="1:65" s="16" customFormat="1">
      <c r="B483" s="187"/>
      <c r="D483" s="164" t="s">
        <v>160</v>
      </c>
      <c r="E483" s="188" t="s">
        <v>1</v>
      </c>
      <c r="F483" s="189" t="s">
        <v>211</v>
      </c>
      <c r="H483" s="190">
        <v>77.778000000000006</v>
      </c>
      <c r="I483" s="191"/>
      <c r="L483" s="187"/>
      <c r="M483" s="192"/>
      <c r="N483" s="193"/>
      <c r="O483" s="193"/>
      <c r="P483" s="193"/>
      <c r="Q483" s="193"/>
      <c r="R483" s="193"/>
      <c r="S483" s="193"/>
      <c r="T483" s="194"/>
      <c r="AT483" s="188" t="s">
        <v>160</v>
      </c>
      <c r="AU483" s="188" t="s">
        <v>82</v>
      </c>
      <c r="AV483" s="16" t="s">
        <v>158</v>
      </c>
      <c r="AW483" s="16" t="s">
        <v>30</v>
      </c>
      <c r="AX483" s="16" t="s">
        <v>80</v>
      </c>
      <c r="AY483" s="188" t="s">
        <v>150</v>
      </c>
    </row>
    <row r="484" spans="1:65" s="2" customFormat="1" ht="33" customHeight="1">
      <c r="A484" s="33"/>
      <c r="B484" s="149"/>
      <c r="C484" s="150" t="s">
        <v>708</v>
      </c>
      <c r="D484" s="150" t="s">
        <v>153</v>
      </c>
      <c r="E484" s="151" t="s">
        <v>874</v>
      </c>
      <c r="F484" s="152" t="s">
        <v>875</v>
      </c>
      <c r="G484" s="153" t="s">
        <v>245</v>
      </c>
      <c r="H484" s="154">
        <v>0.113</v>
      </c>
      <c r="I484" s="155"/>
      <c r="J484" s="156">
        <f>ROUND(I484*H484,2)</f>
        <v>0</v>
      </c>
      <c r="K484" s="152" t="s">
        <v>157</v>
      </c>
      <c r="L484" s="34"/>
      <c r="M484" s="157" t="s">
        <v>1</v>
      </c>
      <c r="N484" s="158" t="s">
        <v>38</v>
      </c>
      <c r="O484" s="59"/>
      <c r="P484" s="159">
        <f>O484*H484</f>
        <v>0</v>
      </c>
      <c r="Q484" s="159">
        <v>0</v>
      </c>
      <c r="R484" s="159">
        <f>Q484*H484</f>
        <v>0</v>
      </c>
      <c r="S484" s="159">
        <v>0</v>
      </c>
      <c r="T484" s="160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1" t="s">
        <v>158</v>
      </c>
      <c r="AT484" s="161" t="s">
        <v>153</v>
      </c>
      <c r="AU484" s="161" t="s">
        <v>82</v>
      </c>
      <c r="AY484" s="18" t="s">
        <v>150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8" t="s">
        <v>80</v>
      </c>
      <c r="BK484" s="162">
        <f>ROUND(I484*H484,2)</f>
        <v>0</v>
      </c>
      <c r="BL484" s="18" t="s">
        <v>158</v>
      </c>
      <c r="BM484" s="161" t="s">
        <v>1493</v>
      </c>
    </row>
    <row r="485" spans="1:65" s="13" customFormat="1">
      <c r="B485" s="163"/>
      <c r="D485" s="164" t="s">
        <v>160</v>
      </c>
      <c r="E485" s="165" t="s">
        <v>1</v>
      </c>
      <c r="F485" s="166" t="s">
        <v>1486</v>
      </c>
      <c r="H485" s="165" t="s">
        <v>1</v>
      </c>
      <c r="I485" s="167"/>
      <c r="L485" s="163"/>
      <c r="M485" s="168"/>
      <c r="N485" s="169"/>
      <c r="O485" s="169"/>
      <c r="P485" s="169"/>
      <c r="Q485" s="169"/>
      <c r="R485" s="169"/>
      <c r="S485" s="169"/>
      <c r="T485" s="170"/>
      <c r="AT485" s="165" t="s">
        <v>160</v>
      </c>
      <c r="AU485" s="165" t="s">
        <v>82</v>
      </c>
      <c r="AV485" s="13" t="s">
        <v>80</v>
      </c>
      <c r="AW485" s="13" t="s">
        <v>30</v>
      </c>
      <c r="AX485" s="13" t="s">
        <v>73</v>
      </c>
      <c r="AY485" s="165" t="s">
        <v>150</v>
      </c>
    </row>
    <row r="486" spans="1:65" s="14" customFormat="1">
      <c r="B486" s="171"/>
      <c r="D486" s="164" t="s">
        <v>160</v>
      </c>
      <c r="E486" s="172" t="s">
        <v>1</v>
      </c>
      <c r="F486" s="173" t="s">
        <v>1487</v>
      </c>
      <c r="H486" s="174">
        <v>0.113</v>
      </c>
      <c r="I486" s="175"/>
      <c r="L486" s="171"/>
      <c r="M486" s="176"/>
      <c r="N486" s="177"/>
      <c r="O486" s="177"/>
      <c r="P486" s="177"/>
      <c r="Q486" s="177"/>
      <c r="R486" s="177"/>
      <c r="S486" s="177"/>
      <c r="T486" s="178"/>
      <c r="AT486" s="172" t="s">
        <v>160</v>
      </c>
      <c r="AU486" s="172" t="s">
        <v>82</v>
      </c>
      <c r="AV486" s="14" t="s">
        <v>82</v>
      </c>
      <c r="AW486" s="14" t="s">
        <v>30</v>
      </c>
      <c r="AX486" s="14" t="s">
        <v>80</v>
      </c>
      <c r="AY486" s="172" t="s">
        <v>150</v>
      </c>
    </row>
    <row r="487" spans="1:65" s="2" customFormat="1" ht="24.15" customHeight="1">
      <c r="A487" s="33"/>
      <c r="B487" s="149"/>
      <c r="C487" s="150" t="s">
        <v>712</v>
      </c>
      <c r="D487" s="150" t="s">
        <v>153</v>
      </c>
      <c r="E487" s="151" t="s">
        <v>904</v>
      </c>
      <c r="F487" s="152" t="s">
        <v>905</v>
      </c>
      <c r="G487" s="153" t="s">
        <v>245</v>
      </c>
      <c r="H487" s="154">
        <v>35.090000000000003</v>
      </c>
      <c r="I487" s="155"/>
      <c r="J487" s="156">
        <f>ROUND(I487*H487,2)</f>
        <v>0</v>
      </c>
      <c r="K487" s="152" t="s">
        <v>157</v>
      </c>
      <c r="L487" s="34"/>
      <c r="M487" s="157" t="s">
        <v>1</v>
      </c>
      <c r="N487" s="158" t="s">
        <v>38</v>
      </c>
      <c r="O487" s="59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1" t="s">
        <v>158</v>
      </c>
      <c r="AT487" s="161" t="s">
        <v>153</v>
      </c>
      <c r="AU487" s="161" t="s">
        <v>82</v>
      </c>
      <c r="AY487" s="18" t="s">
        <v>150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8" t="s">
        <v>80</v>
      </c>
      <c r="BK487" s="162">
        <f>ROUND(I487*H487,2)</f>
        <v>0</v>
      </c>
      <c r="BL487" s="18" t="s">
        <v>158</v>
      </c>
      <c r="BM487" s="161" t="s">
        <v>1494</v>
      </c>
    </row>
    <row r="488" spans="1:65" s="13" customFormat="1">
      <c r="B488" s="163"/>
      <c r="D488" s="164" t="s">
        <v>160</v>
      </c>
      <c r="E488" s="165" t="s">
        <v>1</v>
      </c>
      <c r="F488" s="166" t="s">
        <v>1495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160</v>
      </c>
      <c r="AU488" s="165" t="s">
        <v>82</v>
      </c>
      <c r="AV488" s="13" t="s">
        <v>80</v>
      </c>
      <c r="AW488" s="13" t="s">
        <v>30</v>
      </c>
      <c r="AX488" s="13" t="s">
        <v>73</v>
      </c>
      <c r="AY488" s="165" t="s">
        <v>150</v>
      </c>
    </row>
    <row r="489" spans="1:65" s="14" customFormat="1">
      <c r="B489" s="171"/>
      <c r="D489" s="164" t="s">
        <v>160</v>
      </c>
      <c r="E489" s="172" t="s">
        <v>1</v>
      </c>
      <c r="F489" s="173" t="s">
        <v>1496</v>
      </c>
      <c r="H489" s="174">
        <v>35.090000000000003</v>
      </c>
      <c r="I489" s="175"/>
      <c r="L489" s="171"/>
      <c r="M489" s="176"/>
      <c r="N489" s="177"/>
      <c r="O489" s="177"/>
      <c r="P489" s="177"/>
      <c r="Q489" s="177"/>
      <c r="R489" s="177"/>
      <c r="S489" s="177"/>
      <c r="T489" s="178"/>
      <c r="AT489" s="172" t="s">
        <v>160</v>
      </c>
      <c r="AU489" s="172" t="s">
        <v>82</v>
      </c>
      <c r="AV489" s="14" t="s">
        <v>82</v>
      </c>
      <c r="AW489" s="14" t="s">
        <v>30</v>
      </c>
      <c r="AX489" s="14" t="s">
        <v>80</v>
      </c>
      <c r="AY489" s="172" t="s">
        <v>150</v>
      </c>
    </row>
    <row r="490" spans="1:65" s="2" customFormat="1" ht="24.15" customHeight="1">
      <c r="A490" s="33"/>
      <c r="B490" s="149"/>
      <c r="C490" s="150" t="s">
        <v>730</v>
      </c>
      <c r="D490" s="150" t="s">
        <v>153</v>
      </c>
      <c r="E490" s="151" t="s">
        <v>894</v>
      </c>
      <c r="F490" s="152" t="s">
        <v>895</v>
      </c>
      <c r="G490" s="153" t="s">
        <v>245</v>
      </c>
      <c r="H490" s="154">
        <v>26.695</v>
      </c>
      <c r="I490" s="155"/>
      <c r="J490" s="156">
        <f>ROUND(I490*H490,2)</f>
        <v>0</v>
      </c>
      <c r="K490" s="152" t="s">
        <v>157</v>
      </c>
      <c r="L490" s="34"/>
      <c r="M490" s="157" t="s">
        <v>1</v>
      </c>
      <c r="N490" s="158" t="s">
        <v>38</v>
      </c>
      <c r="O490" s="59"/>
      <c r="P490" s="159">
        <f>O490*H490</f>
        <v>0</v>
      </c>
      <c r="Q490" s="159">
        <v>0</v>
      </c>
      <c r="R490" s="159">
        <f>Q490*H490</f>
        <v>0</v>
      </c>
      <c r="S490" s="159">
        <v>0</v>
      </c>
      <c r="T490" s="160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1" t="s">
        <v>158</v>
      </c>
      <c r="AT490" s="161" t="s">
        <v>153</v>
      </c>
      <c r="AU490" s="161" t="s">
        <v>82</v>
      </c>
      <c r="AY490" s="18" t="s">
        <v>150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8" t="s">
        <v>80</v>
      </c>
      <c r="BK490" s="162">
        <f>ROUND(I490*H490,2)</f>
        <v>0</v>
      </c>
      <c r="BL490" s="18" t="s">
        <v>158</v>
      </c>
      <c r="BM490" s="161" t="s">
        <v>1497</v>
      </c>
    </row>
    <row r="491" spans="1:65" s="13" customFormat="1">
      <c r="B491" s="163"/>
      <c r="D491" s="164" t="s">
        <v>160</v>
      </c>
      <c r="E491" s="165" t="s">
        <v>1</v>
      </c>
      <c r="F491" s="166" t="s">
        <v>897</v>
      </c>
      <c r="H491" s="165" t="s">
        <v>1</v>
      </c>
      <c r="I491" s="167"/>
      <c r="L491" s="163"/>
      <c r="M491" s="168"/>
      <c r="N491" s="169"/>
      <c r="O491" s="169"/>
      <c r="P491" s="169"/>
      <c r="Q491" s="169"/>
      <c r="R491" s="169"/>
      <c r="S491" s="169"/>
      <c r="T491" s="170"/>
      <c r="AT491" s="165" t="s">
        <v>160</v>
      </c>
      <c r="AU491" s="165" t="s">
        <v>82</v>
      </c>
      <c r="AV491" s="13" t="s">
        <v>80</v>
      </c>
      <c r="AW491" s="13" t="s">
        <v>30</v>
      </c>
      <c r="AX491" s="13" t="s">
        <v>73</v>
      </c>
      <c r="AY491" s="165" t="s">
        <v>150</v>
      </c>
    </row>
    <row r="492" spans="1:65" s="14" customFormat="1">
      <c r="B492" s="171"/>
      <c r="D492" s="164" t="s">
        <v>160</v>
      </c>
      <c r="E492" s="172" t="s">
        <v>1</v>
      </c>
      <c r="F492" s="173" t="s">
        <v>1498</v>
      </c>
      <c r="H492" s="174">
        <v>26.695</v>
      </c>
      <c r="I492" s="175"/>
      <c r="L492" s="171"/>
      <c r="M492" s="176"/>
      <c r="N492" s="177"/>
      <c r="O492" s="177"/>
      <c r="P492" s="177"/>
      <c r="Q492" s="177"/>
      <c r="R492" s="177"/>
      <c r="S492" s="177"/>
      <c r="T492" s="178"/>
      <c r="AT492" s="172" t="s">
        <v>160</v>
      </c>
      <c r="AU492" s="172" t="s">
        <v>82</v>
      </c>
      <c r="AV492" s="14" t="s">
        <v>82</v>
      </c>
      <c r="AW492" s="14" t="s">
        <v>30</v>
      </c>
      <c r="AX492" s="14" t="s">
        <v>73</v>
      </c>
      <c r="AY492" s="172" t="s">
        <v>150</v>
      </c>
    </row>
    <row r="493" spans="1:65" s="16" customFormat="1">
      <c r="B493" s="187"/>
      <c r="D493" s="164" t="s">
        <v>160</v>
      </c>
      <c r="E493" s="188" t="s">
        <v>1</v>
      </c>
      <c r="F493" s="189" t="s">
        <v>211</v>
      </c>
      <c r="H493" s="190">
        <v>26.695</v>
      </c>
      <c r="I493" s="191"/>
      <c r="L493" s="187"/>
      <c r="M493" s="192"/>
      <c r="N493" s="193"/>
      <c r="O493" s="193"/>
      <c r="P493" s="193"/>
      <c r="Q493" s="193"/>
      <c r="R493" s="193"/>
      <c r="S493" s="193"/>
      <c r="T493" s="194"/>
      <c r="AT493" s="188" t="s">
        <v>160</v>
      </c>
      <c r="AU493" s="188" t="s">
        <v>82</v>
      </c>
      <c r="AV493" s="16" t="s">
        <v>158</v>
      </c>
      <c r="AW493" s="16" t="s">
        <v>30</v>
      </c>
      <c r="AX493" s="16" t="s">
        <v>80</v>
      </c>
      <c r="AY493" s="188" t="s">
        <v>150</v>
      </c>
    </row>
    <row r="494" spans="1:65" s="2" customFormat="1" ht="21.75" customHeight="1">
      <c r="A494" s="33"/>
      <c r="B494" s="149"/>
      <c r="C494" s="150" t="s">
        <v>734</v>
      </c>
      <c r="D494" s="150" t="s">
        <v>153</v>
      </c>
      <c r="E494" s="151" t="s">
        <v>909</v>
      </c>
      <c r="F494" s="152" t="s">
        <v>910</v>
      </c>
      <c r="G494" s="153" t="s">
        <v>245</v>
      </c>
      <c r="H494" s="154">
        <v>35.090000000000003</v>
      </c>
      <c r="I494" s="155"/>
      <c r="J494" s="156">
        <f>ROUND(I494*H494,2)</f>
        <v>0</v>
      </c>
      <c r="K494" s="152" t="s">
        <v>157</v>
      </c>
      <c r="L494" s="34"/>
      <c r="M494" s="157" t="s">
        <v>1</v>
      </c>
      <c r="N494" s="158" t="s">
        <v>38</v>
      </c>
      <c r="O494" s="59"/>
      <c r="P494" s="159">
        <f>O494*H494</f>
        <v>0</v>
      </c>
      <c r="Q494" s="159">
        <v>0</v>
      </c>
      <c r="R494" s="159">
        <f>Q494*H494</f>
        <v>0</v>
      </c>
      <c r="S494" s="159">
        <v>0</v>
      </c>
      <c r="T494" s="160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61" t="s">
        <v>158</v>
      </c>
      <c r="AT494" s="161" t="s">
        <v>153</v>
      </c>
      <c r="AU494" s="161" t="s">
        <v>82</v>
      </c>
      <c r="AY494" s="18" t="s">
        <v>150</v>
      </c>
      <c r="BE494" s="162">
        <f>IF(N494="základní",J494,0)</f>
        <v>0</v>
      </c>
      <c r="BF494" s="162">
        <f>IF(N494="snížená",J494,0)</f>
        <v>0</v>
      </c>
      <c r="BG494" s="162">
        <f>IF(N494="zákl. přenesená",J494,0)</f>
        <v>0</v>
      </c>
      <c r="BH494" s="162">
        <f>IF(N494="sníž. přenesená",J494,0)</f>
        <v>0</v>
      </c>
      <c r="BI494" s="162">
        <f>IF(N494="nulová",J494,0)</f>
        <v>0</v>
      </c>
      <c r="BJ494" s="18" t="s">
        <v>80</v>
      </c>
      <c r="BK494" s="162">
        <f>ROUND(I494*H494,2)</f>
        <v>0</v>
      </c>
      <c r="BL494" s="18" t="s">
        <v>158</v>
      </c>
      <c r="BM494" s="161" t="s">
        <v>1499</v>
      </c>
    </row>
    <row r="495" spans="1:65" s="13" customFormat="1">
      <c r="B495" s="163"/>
      <c r="D495" s="164" t="s">
        <v>160</v>
      </c>
      <c r="E495" s="165" t="s">
        <v>1</v>
      </c>
      <c r="F495" s="166" t="s">
        <v>1495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160</v>
      </c>
      <c r="AU495" s="165" t="s">
        <v>82</v>
      </c>
      <c r="AV495" s="13" t="s">
        <v>80</v>
      </c>
      <c r="AW495" s="13" t="s">
        <v>30</v>
      </c>
      <c r="AX495" s="13" t="s">
        <v>73</v>
      </c>
      <c r="AY495" s="165" t="s">
        <v>150</v>
      </c>
    </row>
    <row r="496" spans="1:65" s="14" customFormat="1">
      <c r="B496" s="171"/>
      <c r="D496" s="164" t="s">
        <v>160</v>
      </c>
      <c r="E496" s="172" t="s">
        <v>1</v>
      </c>
      <c r="F496" s="173" t="s">
        <v>1496</v>
      </c>
      <c r="H496" s="174">
        <v>35.090000000000003</v>
      </c>
      <c r="I496" s="175"/>
      <c r="L496" s="171"/>
      <c r="M496" s="176"/>
      <c r="N496" s="177"/>
      <c r="O496" s="177"/>
      <c r="P496" s="177"/>
      <c r="Q496" s="177"/>
      <c r="R496" s="177"/>
      <c r="S496" s="177"/>
      <c r="T496" s="178"/>
      <c r="AT496" s="172" t="s">
        <v>160</v>
      </c>
      <c r="AU496" s="172" t="s">
        <v>82</v>
      </c>
      <c r="AV496" s="14" t="s">
        <v>82</v>
      </c>
      <c r="AW496" s="14" t="s">
        <v>30</v>
      </c>
      <c r="AX496" s="14" t="s">
        <v>80</v>
      </c>
      <c r="AY496" s="172" t="s">
        <v>150</v>
      </c>
    </row>
    <row r="497" spans="1:65" s="2" customFormat="1" ht="24.15" customHeight="1">
      <c r="A497" s="33"/>
      <c r="B497" s="149"/>
      <c r="C497" s="150" t="s">
        <v>738</v>
      </c>
      <c r="D497" s="150" t="s">
        <v>153</v>
      </c>
      <c r="E497" s="151" t="s">
        <v>912</v>
      </c>
      <c r="F497" s="152" t="s">
        <v>913</v>
      </c>
      <c r="G497" s="153" t="s">
        <v>245</v>
      </c>
      <c r="H497" s="154">
        <v>315.81</v>
      </c>
      <c r="I497" s="155"/>
      <c r="J497" s="156">
        <f>ROUND(I497*H497,2)</f>
        <v>0</v>
      </c>
      <c r="K497" s="152" t="s">
        <v>157</v>
      </c>
      <c r="L497" s="34"/>
      <c r="M497" s="157" t="s">
        <v>1</v>
      </c>
      <c r="N497" s="158" t="s">
        <v>38</v>
      </c>
      <c r="O497" s="59"/>
      <c r="P497" s="159">
        <f>O497*H497</f>
        <v>0</v>
      </c>
      <c r="Q497" s="159">
        <v>0</v>
      </c>
      <c r="R497" s="159">
        <f>Q497*H497</f>
        <v>0</v>
      </c>
      <c r="S497" s="159">
        <v>0</v>
      </c>
      <c r="T497" s="160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1" t="s">
        <v>158</v>
      </c>
      <c r="AT497" s="161" t="s">
        <v>153</v>
      </c>
      <c r="AU497" s="161" t="s">
        <v>82</v>
      </c>
      <c r="AY497" s="18" t="s">
        <v>150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8" t="s">
        <v>80</v>
      </c>
      <c r="BK497" s="162">
        <f>ROUND(I497*H497,2)</f>
        <v>0</v>
      </c>
      <c r="BL497" s="18" t="s">
        <v>158</v>
      </c>
      <c r="BM497" s="161" t="s">
        <v>1500</v>
      </c>
    </row>
    <row r="498" spans="1:65" s="13" customFormat="1">
      <c r="B498" s="163"/>
      <c r="D498" s="164" t="s">
        <v>160</v>
      </c>
      <c r="E498" s="165" t="s">
        <v>1</v>
      </c>
      <c r="F498" s="166" t="s">
        <v>1501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160</v>
      </c>
      <c r="AU498" s="165" t="s">
        <v>82</v>
      </c>
      <c r="AV498" s="13" t="s">
        <v>80</v>
      </c>
      <c r="AW498" s="13" t="s">
        <v>30</v>
      </c>
      <c r="AX498" s="13" t="s">
        <v>73</v>
      </c>
      <c r="AY498" s="165" t="s">
        <v>150</v>
      </c>
    </row>
    <row r="499" spans="1:65" s="14" customFormat="1">
      <c r="B499" s="171"/>
      <c r="D499" s="164" t="s">
        <v>160</v>
      </c>
      <c r="E499" s="172" t="s">
        <v>1</v>
      </c>
      <c r="F499" s="173" t="s">
        <v>1502</v>
      </c>
      <c r="H499" s="174">
        <v>315.81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160</v>
      </c>
      <c r="AU499" s="172" t="s">
        <v>82</v>
      </c>
      <c r="AV499" s="14" t="s">
        <v>82</v>
      </c>
      <c r="AW499" s="14" t="s">
        <v>30</v>
      </c>
      <c r="AX499" s="14" t="s">
        <v>80</v>
      </c>
      <c r="AY499" s="172" t="s">
        <v>150</v>
      </c>
    </row>
    <row r="500" spans="1:65" s="2" customFormat="1" ht="16.5" customHeight="1">
      <c r="A500" s="33"/>
      <c r="B500" s="149"/>
      <c r="C500" s="150" t="s">
        <v>742</v>
      </c>
      <c r="D500" s="150" t="s">
        <v>153</v>
      </c>
      <c r="E500" s="151" t="s">
        <v>918</v>
      </c>
      <c r="F500" s="152" t="s">
        <v>919</v>
      </c>
      <c r="G500" s="153" t="s">
        <v>245</v>
      </c>
      <c r="H500" s="154">
        <v>53.39</v>
      </c>
      <c r="I500" s="155"/>
      <c r="J500" s="156">
        <f>ROUND(I500*H500,2)</f>
        <v>0</v>
      </c>
      <c r="K500" s="152" t="s">
        <v>157</v>
      </c>
      <c r="L500" s="34"/>
      <c r="M500" s="157" t="s">
        <v>1</v>
      </c>
      <c r="N500" s="158" t="s">
        <v>38</v>
      </c>
      <c r="O500" s="59"/>
      <c r="P500" s="159">
        <f>O500*H500</f>
        <v>0</v>
      </c>
      <c r="Q500" s="159">
        <v>0</v>
      </c>
      <c r="R500" s="159">
        <f>Q500*H500</f>
        <v>0</v>
      </c>
      <c r="S500" s="159">
        <v>0</v>
      </c>
      <c r="T500" s="160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1" t="s">
        <v>158</v>
      </c>
      <c r="AT500" s="161" t="s">
        <v>153</v>
      </c>
      <c r="AU500" s="161" t="s">
        <v>82</v>
      </c>
      <c r="AY500" s="18" t="s">
        <v>150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8" t="s">
        <v>80</v>
      </c>
      <c r="BK500" s="162">
        <f>ROUND(I500*H500,2)</f>
        <v>0</v>
      </c>
      <c r="BL500" s="18" t="s">
        <v>158</v>
      </c>
      <c r="BM500" s="161" t="s">
        <v>1503</v>
      </c>
    </row>
    <row r="501" spans="1:65" s="13" customFormat="1">
      <c r="B501" s="163"/>
      <c r="D501" s="164" t="s">
        <v>160</v>
      </c>
      <c r="E501" s="165" t="s">
        <v>1</v>
      </c>
      <c r="F501" s="166" t="s">
        <v>921</v>
      </c>
      <c r="H501" s="165" t="s">
        <v>1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5" t="s">
        <v>160</v>
      </c>
      <c r="AU501" s="165" t="s">
        <v>82</v>
      </c>
      <c r="AV501" s="13" t="s">
        <v>80</v>
      </c>
      <c r="AW501" s="13" t="s">
        <v>30</v>
      </c>
      <c r="AX501" s="13" t="s">
        <v>73</v>
      </c>
      <c r="AY501" s="165" t="s">
        <v>150</v>
      </c>
    </row>
    <row r="502" spans="1:65" s="14" customFormat="1">
      <c r="B502" s="171"/>
      <c r="D502" s="164" t="s">
        <v>160</v>
      </c>
      <c r="E502" s="172" t="s">
        <v>1</v>
      </c>
      <c r="F502" s="173" t="s">
        <v>1498</v>
      </c>
      <c r="H502" s="174">
        <v>26.695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160</v>
      </c>
      <c r="AU502" s="172" t="s">
        <v>82</v>
      </c>
      <c r="AV502" s="14" t="s">
        <v>82</v>
      </c>
      <c r="AW502" s="14" t="s">
        <v>30</v>
      </c>
      <c r="AX502" s="14" t="s">
        <v>73</v>
      </c>
      <c r="AY502" s="172" t="s">
        <v>150</v>
      </c>
    </row>
    <row r="503" spans="1:65" s="13" customFormat="1">
      <c r="B503" s="163"/>
      <c r="D503" s="164" t="s">
        <v>160</v>
      </c>
      <c r="E503" s="165" t="s">
        <v>1</v>
      </c>
      <c r="F503" s="166" t="s">
        <v>923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160</v>
      </c>
      <c r="AU503" s="165" t="s">
        <v>82</v>
      </c>
      <c r="AV503" s="13" t="s">
        <v>80</v>
      </c>
      <c r="AW503" s="13" t="s">
        <v>30</v>
      </c>
      <c r="AX503" s="13" t="s">
        <v>73</v>
      </c>
      <c r="AY503" s="165" t="s">
        <v>150</v>
      </c>
    </row>
    <row r="504" spans="1:65" s="14" customFormat="1">
      <c r="B504" s="171"/>
      <c r="D504" s="164" t="s">
        <v>160</v>
      </c>
      <c r="E504" s="172" t="s">
        <v>1</v>
      </c>
      <c r="F504" s="173" t="s">
        <v>1498</v>
      </c>
      <c r="H504" s="174">
        <v>26.695</v>
      </c>
      <c r="I504" s="175"/>
      <c r="L504" s="171"/>
      <c r="M504" s="176"/>
      <c r="N504" s="177"/>
      <c r="O504" s="177"/>
      <c r="P504" s="177"/>
      <c r="Q504" s="177"/>
      <c r="R504" s="177"/>
      <c r="S504" s="177"/>
      <c r="T504" s="178"/>
      <c r="AT504" s="172" t="s">
        <v>160</v>
      </c>
      <c r="AU504" s="172" t="s">
        <v>82</v>
      </c>
      <c r="AV504" s="14" t="s">
        <v>82</v>
      </c>
      <c r="AW504" s="14" t="s">
        <v>30</v>
      </c>
      <c r="AX504" s="14" t="s">
        <v>73</v>
      </c>
      <c r="AY504" s="172" t="s">
        <v>150</v>
      </c>
    </row>
    <row r="505" spans="1:65" s="16" customFormat="1">
      <c r="B505" s="187"/>
      <c r="D505" s="164" t="s">
        <v>160</v>
      </c>
      <c r="E505" s="188" t="s">
        <v>1</v>
      </c>
      <c r="F505" s="189" t="s">
        <v>211</v>
      </c>
      <c r="H505" s="190">
        <v>53.39</v>
      </c>
      <c r="I505" s="191"/>
      <c r="L505" s="187"/>
      <c r="M505" s="192"/>
      <c r="N505" s="193"/>
      <c r="O505" s="193"/>
      <c r="P505" s="193"/>
      <c r="Q505" s="193"/>
      <c r="R505" s="193"/>
      <c r="S505" s="193"/>
      <c r="T505" s="194"/>
      <c r="AT505" s="188" t="s">
        <v>160</v>
      </c>
      <c r="AU505" s="188" t="s">
        <v>82</v>
      </c>
      <c r="AV505" s="16" t="s">
        <v>158</v>
      </c>
      <c r="AW505" s="16" t="s">
        <v>30</v>
      </c>
      <c r="AX505" s="16" t="s">
        <v>80</v>
      </c>
      <c r="AY505" s="188" t="s">
        <v>150</v>
      </c>
    </row>
    <row r="506" spans="1:65" s="2" customFormat="1" ht="24.15" customHeight="1">
      <c r="A506" s="33"/>
      <c r="B506" s="149"/>
      <c r="C506" s="150" t="s">
        <v>746</v>
      </c>
      <c r="D506" s="150" t="s">
        <v>153</v>
      </c>
      <c r="E506" s="151" t="s">
        <v>925</v>
      </c>
      <c r="F506" s="152" t="s">
        <v>926</v>
      </c>
      <c r="G506" s="153" t="s">
        <v>245</v>
      </c>
      <c r="H506" s="154">
        <v>480.51</v>
      </c>
      <c r="I506" s="155"/>
      <c r="J506" s="156">
        <f>ROUND(I506*H506,2)</f>
        <v>0</v>
      </c>
      <c r="K506" s="152" t="s">
        <v>157</v>
      </c>
      <c r="L506" s="34"/>
      <c r="M506" s="157" t="s">
        <v>1</v>
      </c>
      <c r="N506" s="158" t="s">
        <v>38</v>
      </c>
      <c r="O506" s="59"/>
      <c r="P506" s="159">
        <f>O506*H506</f>
        <v>0</v>
      </c>
      <c r="Q506" s="159">
        <v>0</v>
      </c>
      <c r="R506" s="159">
        <f>Q506*H506</f>
        <v>0</v>
      </c>
      <c r="S506" s="159">
        <v>0</v>
      </c>
      <c r="T506" s="160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1" t="s">
        <v>158</v>
      </c>
      <c r="AT506" s="161" t="s">
        <v>153</v>
      </c>
      <c r="AU506" s="161" t="s">
        <v>82</v>
      </c>
      <c r="AY506" s="18" t="s">
        <v>150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8" t="s">
        <v>80</v>
      </c>
      <c r="BK506" s="162">
        <f>ROUND(I506*H506,2)</f>
        <v>0</v>
      </c>
      <c r="BL506" s="18" t="s">
        <v>158</v>
      </c>
      <c r="BM506" s="161" t="s">
        <v>1504</v>
      </c>
    </row>
    <row r="507" spans="1:65" s="13" customFormat="1">
      <c r="B507" s="163"/>
      <c r="D507" s="164" t="s">
        <v>160</v>
      </c>
      <c r="E507" s="165" t="s">
        <v>1</v>
      </c>
      <c r="F507" s="166" t="s">
        <v>921</v>
      </c>
      <c r="H507" s="165" t="s">
        <v>1</v>
      </c>
      <c r="I507" s="167"/>
      <c r="L507" s="163"/>
      <c r="M507" s="168"/>
      <c r="N507" s="169"/>
      <c r="O507" s="169"/>
      <c r="P507" s="169"/>
      <c r="Q507" s="169"/>
      <c r="R507" s="169"/>
      <c r="S507" s="169"/>
      <c r="T507" s="170"/>
      <c r="AT507" s="165" t="s">
        <v>160</v>
      </c>
      <c r="AU507" s="165" t="s">
        <v>82</v>
      </c>
      <c r="AV507" s="13" t="s">
        <v>80</v>
      </c>
      <c r="AW507" s="13" t="s">
        <v>30</v>
      </c>
      <c r="AX507" s="13" t="s">
        <v>73</v>
      </c>
      <c r="AY507" s="165" t="s">
        <v>150</v>
      </c>
    </row>
    <row r="508" spans="1:65" s="14" customFormat="1">
      <c r="B508" s="171"/>
      <c r="D508" s="164" t="s">
        <v>160</v>
      </c>
      <c r="E508" s="172" t="s">
        <v>1</v>
      </c>
      <c r="F508" s="173" t="s">
        <v>1505</v>
      </c>
      <c r="H508" s="174">
        <v>240.255</v>
      </c>
      <c r="I508" s="175"/>
      <c r="L508" s="171"/>
      <c r="M508" s="176"/>
      <c r="N508" s="177"/>
      <c r="O508" s="177"/>
      <c r="P508" s="177"/>
      <c r="Q508" s="177"/>
      <c r="R508" s="177"/>
      <c r="S508" s="177"/>
      <c r="T508" s="178"/>
      <c r="AT508" s="172" t="s">
        <v>160</v>
      </c>
      <c r="AU508" s="172" t="s">
        <v>82</v>
      </c>
      <c r="AV508" s="14" t="s">
        <v>82</v>
      </c>
      <c r="AW508" s="14" t="s">
        <v>30</v>
      </c>
      <c r="AX508" s="14" t="s">
        <v>73</v>
      </c>
      <c r="AY508" s="172" t="s">
        <v>150</v>
      </c>
    </row>
    <row r="509" spans="1:65" s="13" customFormat="1">
      <c r="B509" s="163"/>
      <c r="D509" s="164" t="s">
        <v>160</v>
      </c>
      <c r="E509" s="165" t="s">
        <v>1</v>
      </c>
      <c r="F509" s="166" t="s">
        <v>923</v>
      </c>
      <c r="H509" s="165" t="s">
        <v>1</v>
      </c>
      <c r="I509" s="167"/>
      <c r="L509" s="163"/>
      <c r="M509" s="168"/>
      <c r="N509" s="169"/>
      <c r="O509" s="169"/>
      <c r="P509" s="169"/>
      <c r="Q509" s="169"/>
      <c r="R509" s="169"/>
      <c r="S509" s="169"/>
      <c r="T509" s="170"/>
      <c r="AT509" s="165" t="s">
        <v>160</v>
      </c>
      <c r="AU509" s="165" t="s">
        <v>82</v>
      </c>
      <c r="AV509" s="13" t="s">
        <v>80</v>
      </c>
      <c r="AW509" s="13" t="s">
        <v>30</v>
      </c>
      <c r="AX509" s="13" t="s">
        <v>73</v>
      </c>
      <c r="AY509" s="165" t="s">
        <v>150</v>
      </c>
    </row>
    <row r="510" spans="1:65" s="14" customFormat="1">
      <c r="B510" s="171"/>
      <c r="D510" s="164" t="s">
        <v>160</v>
      </c>
      <c r="E510" s="172" t="s">
        <v>1</v>
      </c>
      <c r="F510" s="173" t="s">
        <v>1505</v>
      </c>
      <c r="H510" s="174">
        <v>240.255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160</v>
      </c>
      <c r="AU510" s="172" t="s">
        <v>82</v>
      </c>
      <c r="AV510" s="14" t="s">
        <v>82</v>
      </c>
      <c r="AW510" s="14" t="s">
        <v>30</v>
      </c>
      <c r="AX510" s="14" t="s">
        <v>73</v>
      </c>
      <c r="AY510" s="172" t="s">
        <v>150</v>
      </c>
    </row>
    <row r="511" spans="1:65" s="16" customFormat="1">
      <c r="B511" s="187"/>
      <c r="D511" s="164" t="s">
        <v>160</v>
      </c>
      <c r="E511" s="188" t="s">
        <v>1</v>
      </c>
      <c r="F511" s="189" t="s">
        <v>211</v>
      </c>
      <c r="H511" s="190">
        <v>480.51</v>
      </c>
      <c r="I511" s="191"/>
      <c r="L511" s="187"/>
      <c r="M511" s="192"/>
      <c r="N511" s="193"/>
      <c r="O511" s="193"/>
      <c r="P511" s="193"/>
      <c r="Q511" s="193"/>
      <c r="R511" s="193"/>
      <c r="S511" s="193"/>
      <c r="T511" s="194"/>
      <c r="AT511" s="188" t="s">
        <v>160</v>
      </c>
      <c r="AU511" s="188" t="s">
        <v>82</v>
      </c>
      <c r="AV511" s="16" t="s">
        <v>158</v>
      </c>
      <c r="AW511" s="16" t="s">
        <v>30</v>
      </c>
      <c r="AX511" s="16" t="s">
        <v>80</v>
      </c>
      <c r="AY511" s="188" t="s">
        <v>150</v>
      </c>
    </row>
    <row r="512" spans="1:65" s="2" customFormat="1" ht="24.15" customHeight="1">
      <c r="A512" s="33"/>
      <c r="B512" s="149"/>
      <c r="C512" s="150" t="s">
        <v>750</v>
      </c>
      <c r="D512" s="150" t="s">
        <v>153</v>
      </c>
      <c r="E512" s="151" t="s">
        <v>930</v>
      </c>
      <c r="F512" s="152" t="s">
        <v>931</v>
      </c>
      <c r="G512" s="153" t="s">
        <v>245</v>
      </c>
      <c r="H512" s="154">
        <v>35.090000000000003</v>
      </c>
      <c r="I512" s="155"/>
      <c r="J512" s="156">
        <f>ROUND(I512*H512,2)</f>
        <v>0</v>
      </c>
      <c r="K512" s="152" t="s">
        <v>157</v>
      </c>
      <c r="L512" s="34"/>
      <c r="M512" s="157" t="s">
        <v>1</v>
      </c>
      <c r="N512" s="158" t="s">
        <v>38</v>
      </c>
      <c r="O512" s="59"/>
      <c r="P512" s="159">
        <f>O512*H512</f>
        <v>0</v>
      </c>
      <c r="Q512" s="159">
        <v>0</v>
      </c>
      <c r="R512" s="159">
        <f>Q512*H512</f>
        <v>0</v>
      </c>
      <c r="S512" s="159">
        <v>0</v>
      </c>
      <c r="T512" s="160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1" t="s">
        <v>158</v>
      </c>
      <c r="AT512" s="161" t="s">
        <v>153</v>
      </c>
      <c r="AU512" s="161" t="s">
        <v>82</v>
      </c>
      <c r="AY512" s="18" t="s">
        <v>150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8" t="s">
        <v>80</v>
      </c>
      <c r="BK512" s="162">
        <f>ROUND(I512*H512,2)</f>
        <v>0</v>
      </c>
      <c r="BL512" s="18" t="s">
        <v>158</v>
      </c>
      <c r="BM512" s="161" t="s">
        <v>1506</v>
      </c>
    </row>
    <row r="513" spans="1:65" s="13" customFormat="1">
      <c r="B513" s="163"/>
      <c r="D513" s="164" t="s">
        <v>160</v>
      </c>
      <c r="E513" s="165" t="s">
        <v>1</v>
      </c>
      <c r="F513" s="166" t="s">
        <v>1495</v>
      </c>
      <c r="H513" s="165" t="s">
        <v>1</v>
      </c>
      <c r="I513" s="167"/>
      <c r="L513" s="163"/>
      <c r="M513" s="168"/>
      <c r="N513" s="169"/>
      <c r="O513" s="169"/>
      <c r="P513" s="169"/>
      <c r="Q513" s="169"/>
      <c r="R513" s="169"/>
      <c r="S513" s="169"/>
      <c r="T513" s="170"/>
      <c r="AT513" s="165" t="s">
        <v>160</v>
      </c>
      <c r="AU513" s="165" t="s">
        <v>82</v>
      </c>
      <c r="AV513" s="13" t="s">
        <v>80</v>
      </c>
      <c r="AW513" s="13" t="s">
        <v>30</v>
      </c>
      <c r="AX513" s="13" t="s">
        <v>73</v>
      </c>
      <c r="AY513" s="165" t="s">
        <v>150</v>
      </c>
    </row>
    <row r="514" spans="1:65" s="14" customFormat="1">
      <c r="B514" s="171"/>
      <c r="D514" s="164" t="s">
        <v>160</v>
      </c>
      <c r="E514" s="172" t="s">
        <v>1</v>
      </c>
      <c r="F514" s="173" t="s">
        <v>1496</v>
      </c>
      <c r="H514" s="174">
        <v>35.090000000000003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2" t="s">
        <v>160</v>
      </c>
      <c r="AU514" s="172" t="s">
        <v>82</v>
      </c>
      <c r="AV514" s="14" t="s">
        <v>82</v>
      </c>
      <c r="AW514" s="14" t="s">
        <v>30</v>
      </c>
      <c r="AX514" s="14" t="s">
        <v>80</v>
      </c>
      <c r="AY514" s="172" t="s">
        <v>150</v>
      </c>
    </row>
    <row r="515" spans="1:65" s="2" customFormat="1" ht="24.15" customHeight="1">
      <c r="A515" s="33"/>
      <c r="B515" s="149"/>
      <c r="C515" s="150" t="s">
        <v>755</v>
      </c>
      <c r="D515" s="150" t="s">
        <v>153</v>
      </c>
      <c r="E515" s="151" t="s">
        <v>935</v>
      </c>
      <c r="F515" s="152" t="s">
        <v>936</v>
      </c>
      <c r="G515" s="153" t="s">
        <v>245</v>
      </c>
      <c r="H515" s="154">
        <v>53.39</v>
      </c>
      <c r="I515" s="155"/>
      <c r="J515" s="156">
        <f>ROUND(I515*H515,2)</f>
        <v>0</v>
      </c>
      <c r="K515" s="152" t="s">
        <v>157</v>
      </c>
      <c r="L515" s="34"/>
      <c r="M515" s="157" t="s">
        <v>1</v>
      </c>
      <c r="N515" s="158" t="s">
        <v>38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158</v>
      </c>
      <c r="AT515" s="161" t="s">
        <v>153</v>
      </c>
      <c r="AU515" s="161" t="s">
        <v>82</v>
      </c>
      <c r="AY515" s="18" t="s">
        <v>150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80</v>
      </c>
      <c r="BK515" s="162">
        <f>ROUND(I515*H515,2)</f>
        <v>0</v>
      </c>
      <c r="BL515" s="18" t="s">
        <v>158</v>
      </c>
      <c r="BM515" s="161" t="s">
        <v>1507</v>
      </c>
    </row>
    <row r="516" spans="1:65" s="13" customFormat="1">
      <c r="B516" s="163"/>
      <c r="D516" s="164" t="s">
        <v>160</v>
      </c>
      <c r="E516" s="165" t="s">
        <v>1</v>
      </c>
      <c r="F516" s="166" t="s">
        <v>921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160</v>
      </c>
      <c r="AU516" s="165" t="s">
        <v>82</v>
      </c>
      <c r="AV516" s="13" t="s">
        <v>80</v>
      </c>
      <c r="AW516" s="13" t="s">
        <v>30</v>
      </c>
      <c r="AX516" s="13" t="s">
        <v>73</v>
      </c>
      <c r="AY516" s="165" t="s">
        <v>150</v>
      </c>
    </row>
    <row r="517" spans="1:65" s="14" customFormat="1">
      <c r="B517" s="171"/>
      <c r="D517" s="164" t="s">
        <v>160</v>
      </c>
      <c r="E517" s="172" t="s">
        <v>1</v>
      </c>
      <c r="F517" s="173" t="s">
        <v>1498</v>
      </c>
      <c r="H517" s="174">
        <v>26.695</v>
      </c>
      <c r="I517" s="175"/>
      <c r="L517" s="171"/>
      <c r="M517" s="176"/>
      <c r="N517" s="177"/>
      <c r="O517" s="177"/>
      <c r="P517" s="177"/>
      <c r="Q517" s="177"/>
      <c r="R517" s="177"/>
      <c r="S517" s="177"/>
      <c r="T517" s="178"/>
      <c r="AT517" s="172" t="s">
        <v>160</v>
      </c>
      <c r="AU517" s="172" t="s">
        <v>82</v>
      </c>
      <c r="AV517" s="14" t="s">
        <v>82</v>
      </c>
      <c r="AW517" s="14" t="s">
        <v>30</v>
      </c>
      <c r="AX517" s="14" t="s">
        <v>73</v>
      </c>
      <c r="AY517" s="172" t="s">
        <v>150</v>
      </c>
    </row>
    <row r="518" spans="1:65" s="13" customFormat="1">
      <c r="B518" s="163"/>
      <c r="D518" s="164" t="s">
        <v>160</v>
      </c>
      <c r="E518" s="165" t="s">
        <v>1</v>
      </c>
      <c r="F518" s="166" t="s">
        <v>923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160</v>
      </c>
      <c r="AU518" s="165" t="s">
        <v>82</v>
      </c>
      <c r="AV518" s="13" t="s">
        <v>80</v>
      </c>
      <c r="AW518" s="13" t="s">
        <v>30</v>
      </c>
      <c r="AX518" s="13" t="s">
        <v>73</v>
      </c>
      <c r="AY518" s="165" t="s">
        <v>150</v>
      </c>
    </row>
    <row r="519" spans="1:65" s="14" customFormat="1">
      <c r="B519" s="171"/>
      <c r="D519" s="164" t="s">
        <v>160</v>
      </c>
      <c r="E519" s="172" t="s">
        <v>1</v>
      </c>
      <c r="F519" s="173" t="s">
        <v>1498</v>
      </c>
      <c r="H519" s="174">
        <v>26.695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160</v>
      </c>
      <c r="AU519" s="172" t="s">
        <v>82</v>
      </c>
      <c r="AV519" s="14" t="s">
        <v>82</v>
      </c>
      <c r="AW519" s="14" t="s">
        <v>30</v>
      </c>
      <c r="AX519" s="14" t="s">
        <v>73</v>
      </c>
      <c r="AY519" s="172" t="s">
        <v>150</v>
      </c>
    </row>
    <row r="520" spans="1:65" s="16" customFormat="1">
      <c r="B520" s="187"/>
      <c r="D520" s="164" t="s">
        <v>160</v>
      </c>
      <c r="E520" s="188" t="s">
        <v>1</v>
      </c>
      <c r="F520" s="189" t="s">
        <v>211</v>
      </c>
      <c r="H520" s="190">
        <v>53.39</v>
      </c>
      <c r="I520" s="191"/>
      <c r="L520" s="187"/>
      <c r="M520" s="192"/>
      <c r="N520" s="193"/>
      <c r="O520" s="193"/>
      <c r="P520" s="193"/>
      <c r="Q520" s="193"/>
      <c r="R520" s="193"/>
      <c r="S520" s="193"/>
      <c r="T520" s="194"/>
      <c r="AT520" s="188" t="s">
        <v>160</v>
      </c>
      <c r="AU520" s="188" t="s">
        <v>82</v>
      </c>
      <c r="AV520" s="16" t="s">
        <v>158</v>
      </c>
      <c r="AW520" s="16" t="s">
        <v>30</v>
      </c>
      <c r="AX520" s="16" t="s">
        <v>80</v>
      </c>
      <c r="AY520" s="188" t="s">
        <v>150</v>
      </c>
    </row>
    <row r="521" spans="1:65" s="2" customFormat="1" ht="44.25" customHeight="1">
      <c r="A521" s="33"/>
      <c r="B521" s="149"/>
      <c r="C521" s="150" t="s">
        <v>759</v>
      </c>
      <c r="D521" s="150" t="s">
        <v>153</v>
      </c>
      <c r="E521" s="151" t="s">
        <v>955</v>
      </c>
      <c r="F521" s="152" t="s">
        <v>956</v>
      </c>
      <c r="G521" s="153" t="s">
        <v>245</v>
      </c>
      <c r="H521" s="154">
        <v>35.090000000000003</v>
      </c>
      <c r="I521" s="155"/>
      <c r="J521" s="156">
        <f>ROUND(I521*H521,2)</f>
        <v>0</v>
      </c>
      <c r="K521" s="152" t="s">
        <v>157</v>
      </c>
      <c r="L521" s="34"/>
      <c r="M521" s="157" t="s">
        <v>1</v>
      </c>
      <c r="N521" s="158" t="s">
        <v>38</v>
      </c>
      <c r="O521" s="59"/>
      <c r="P521" s="159">
        <f>O521*H521</f>
        <v>0</v>
      </c>
      <c r="Q521" s="159">
        <v>0</v>
      </c>
      <c r="R521" s="159">
        <f>Q521*H521</f>
        <v>0</v>
      </c>
      <c r="S521" s="159">
        <v>0</v>
      </c>
      <c r="T521" s="160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61" t="s">
        <v>158</v>
      </c>
      <c r="AT521" s="161" t="s">
        <v>153</v>
      </c>
      <c r="AU521" s="161" t="s">
        <v>82</v>
      </c>
      <c r="AY521" s="18" t="s">
        <v>150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8" t="s">
        <v>80</v>
      </c>
      <c r="BK521" s="162">
        <f>ROUND(I521*H521,2)</f>
        <v>0</v>
      </c>
      <c r="BL521" s="18" t="s">
        <v>158</v>
      </c>
      <c r="BM521" s="161" t="s">
        <v>1508</v>
      </c>
    </row>
    <row r="522" spans="1:65" s="13" customFormat="1">
      <c r="B522" s="163"/>
      <c r="D522" s="164" t="s">
        <v>160</v>
      </c>
      <c r="E522" s="165" t="s">
        <v>1</v>
      </c>
      <c r="F522" s="166" t="s">
        <v>1495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160</v>
      </c>
      <c r="AU522" s="165" t="s">
        <v>82</v>
      </c>
      <c r="AV522" s="13" t="s">
        <v>80</v>
      </c>
      <c r="AW522" s="13" t="s">
        <v>30</v>
      </c>
      <c r="AX522" s="13" t="s">
        <v>73</v>
      </c>
      <c r="AY522" s="165" t="s">
        <v>150</v>
      </c>
    </row>
    <row r="523" spans="1:65" s="14" customFormat="1">
      <c r="B523" s="171"/>
      <c r="D523" s="164" t="s">
        <v>160</v>
      </c>
      <c r="E523" s="172" t="s">
        <v>1</v>
      </c>
      <c r="F523" s="173" t="s">
        <v>1496</v>
      </c>
      <c r="H523" s="174">
        <v>35.090000000000003</v>
      </c>
      <c r="I523" s="175"/>
      <c r="L523" s="171"/>
      <c r="M523" s="176"/>
      <c r="N523" s="177"/>
      <c r="O523" s="177"/>
      <c r="P523" s="177"/>
      <c r="Q523" s="177"/>
      <c r="R523" s="177"/>
      <c r="S523" s="177"/>
      <c r="T523" s="178"/>
      <c r="AT523" s="172" t="s">
        <v>160</v>
      </c>
      <c r="AU523" s="172" t="s">
        <v>82</v>
      </c>
      <c r="AV523" s="14" t="s">
        <v>82</v>
      </c>
      <c r="AW523" s="14" t="s">
        <v>30</v>
      </c>
      <c r="AX523" s="14" t="s">
        <v>80</v>
      </c>
      <c r="AY523" s="172" t="s">
        <v>150</v>
      </c>
    </row>
    <row r="524" spans="1:65" s="12" customFormat="1" ht="22.75" customHeight="1">
      <c r="B524" s="136"/>
      <c r="D524" s="137" t="s">
        <v>72</v>
      </c>
      <c r="E524" s="147" t="s">
        <v>958</v>
      </c>
      <c r="F524" s="147" t="s">
        <v>959</v>
      </c>
      <c r="I524" s="139"/>
      <c r="J524" s="148">
        <f>BK524</f>
        <v>0</v>
      </c>
      <c r="L524" s="136"/>
      <c r="M524" s="141"/>
      <c r="N524" s="142"/>
      <c r="O524" s="142"/>
      <c r="P524" s="143">
        <f>P525</f>
        <v>0</v>
      </c>
      <c r="Q524" s="142"/>
      <c r="R524" s="143">
        <f>R525</f>
        <v>0</v>
      </c>
      <c r="S524" s="142"/>
      <c r="T524" s="144">
        <f>T525</f>
        <v>0</v>
      </c>
      <c r="AR524" s="137" t="s">
        <v>80</v>
      </c>
      <c r="AT524" s="145" t="s">
        <v>72</v>
      </c>
      <c r="AU524" s="145" t="s">
        <v>80</v>
      </c>
      <c r="AY524" s="137" t="s">
        <v>150</v>
      </c>
      <c r="BK524" s="146">
        <f>BK525</f>
        <v>0</v>
      </c>
    </row>
    <row r="525" spans="1:65" s="2" customFormat="1" ht="16.5" customHeight="1">
      <c r="A525" s="33"/>
      <c r="B525" s="149"/>
      <c r="C525" s="150" t="s">
        <v>766</v>
      </c>
      <c r="D525" s="150" t="s">
        <v>153</v>
      </c>
      <c r="E525" s="151" t="s">
        <v>961</v>
      </c>
      <c r="F525" s="152" t="s">
        <v>962</v>
      </c>
      <c r="G525" s="153" t="s">
        <v>245</v>
      </c>
      <c r="H525" s="154">
        <v>303.18299999999999</v>
      </c>
      <c r="I525" s="155"/>
      <c r="J525" s="156">
        <f>ROUND(I525*H525,2)</f>
        <v>0</v>
      </c>
      <c r="K525" s="152" t="s">
        <v>157</v>
      </c>
      <c r="L525" s="34"/>
      <c r="M525" s="157" t="s">
        <v>1</v>
      </c>
      <c r="N525" s="158" t="s">
        <v>38</v>
      </c>
      <c r="O525" s="59"/>
      <c r="P525" s="159">
        <f>O525*H525</f>
        <v>0</v>
      </c>
      <c r="Q525" s="159">
        <v>0</v>
      </c>
      <c r="R525" s="159">
        <f>Q525*H525</f>
        <v>0</v>
      </c>
      <c r="S525" s="159">
        <v>0</v>
      </c>
      <c r="T525" s="160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61" t="s">
        <v>158</v>
      </c>
      <c r="AT525" s="161" t="s">
        <v>153</v>
      </c>
      <c r="AU525" s="161" t="s">
        <v>82</v>
      </c>
      <c r="AY525" s="18" t="s">
        <v>150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8" t="s">
        <v>80</v>
      </c>
      <c r="BK525" s="162">
        <f>ROUND(I525*H525,2)</f>
        <v>0</v>
      </c>
      <c r="BL525" s="18" t="s">
        <v>158</v>
      </c>
      <c r="BM525" s="161" t="s">
        <v>1509</v>
      </c>
    </row>
    <row r="526" spans="1:65" s="12" customFormat="1" ht="26" customHeight="1">
      <c r="B526" s="136"/>
      <c r="D526" s="137" t="s">
        <v>72</v>
      </c>
      <c r="E526" s="138" t="s">
        <v>964</v>
      </c>
      <c r="F526" s="138" t="s">
        <v>965</v>
      </c>
      <c r="I526" s="139"/>
      <c r="J526" s="140">
        <f>BK526</f>
        <v>0</v>
      </c>
      <c r="L526" s="136"/>
      <c r="M526" s="141"/>
      <c r="N526" s="142"/>
      <c r="O526" s="142"/>
      <c r="P526" s="143">
        <f>P527+P547+P555+P573+P579+P584</f>
        <v>0</v>
      </c>
      <c r="Q526" s="142"/>
      <c r="R526" s="143">
        <f>R527+R547+R555+R573+R579+R584</f>
        <v>12.854234340000001</v>
      </c>
      <c r="S526" s="142"/>
      <c r="T526" s="144">
        <f>T527+T547+T555+T573+T579+T584</f>
        <v>0.53369774999999997</v>
      </c>
      <c r="AR526" s="137" t="s">
        <v>82</v>
      </c>
      <c r="AT526" s="145" t="s">
        <v>72</v>
      </c>
      <c r="AU526" s="145" t="s">
        <v>73</v>
      </c>
      <c r="AY526" s="137" t="s">
        <v>150</v>
      </c>
      <c r="BK526" s="146">
        <f>BK527+BK547+BK555+BK573+BK579+BK584</f>
        <v>0</v>
      </c>
    </row>
    <row r="527" spans="1:65" s="12" customFormat="1" ht="22.75" customHeight="1">
      <c r="B527" s="136"/>
      <c r="D527" s="137" t="s">
        <v>72</v>
      </c>
      <c r="E527" s="147" t="s">
        <v>966</v>
      </c>
      <c r="F527" s="147" t="s">
        <v>967</v>
      </c>
      <c r="I527" s="139"/>
      <c r="J527" s="148">
        <f>BK527</f>
        <v>0</v>
      </c>
      <c r="L527" s="136"/>
      <c r="M527" s="141"/>
      <c r="N527" s="142"/>
      <c r="O527" s="142"/>
      <c r="P527" s="143">
        <f>SUM(P528:P546)</f>
        <v>0</v>
      </c>
      <c r="Q527" s="142"/>
      <c r="R527" s="143">
        <f>SUM(R528:R546)</f>
        <v>2.0429213399999999</v>
      </c>
      <c r="S527" s="142"/>
      <c r="T527" s="144">
        <f>SUM(T528:T546)</f>
        <v>0</v>
      </c>
      <c r="AR527" s="137" t="s">
        <v>82</v>
      </c>
      <c r="AT527" s="145" t="s">
        <v>72</v>
      </c>
      <c r="AU527" s="145" t="s">
        <v>80</v>
      </c>
      <c r="AY527" s="137" t="s">
        <v>150</v>
      </c>
      <c r="BK527" s="146">
        <f>SUM(BK528:BK546)</f>
        <v>0</v>
      </c>
    </row>
    <row r="528" spans="1:65" s="2" customFormat="1" ht="24.15" customHeight="1">
      <c r="A528" s="33"/>
      <c r="B528" s="149"/>
      <c r="C528" s="150" t="s">
        <v>772</v>
      </c>
      <c r="D528" s="150" t="s">
        <v>153</v>
      </c>
      <c r="E528" s="151" t="s">
        <v>969</v>
      </c>
      <c r="F528" s="152" t="s">
        <v>970</v>
      </c>
      <c r="G528" s="153" t="s">
        <v>156</v>
      </c>
      <c r="H528" s="154">
        <v>53.854999999999997</v>
      </c>
      <c r="I528" s="155"/>
      <c r="J528" s="156">
        <f>ROUND(I528*H528,2)</f>
        <v>0</v>
      </c>
      <c r="K528" s="152" t="s">
        <v>157</v>
      </c>
      <c r="L528" s="34"/>
      <c r="M528" s="157" t="s">
        <v>1</v>
      </c>
      <c r="N528" s="158" t="s">
        <v>38</v>
      </c>
      <c r="O528" s="59"/>
      <c r="P528" s="159">
        <f>O528*H528</f>
        <v>0</v>
      </c>
      <c r="Q528" s="159">
        <v>4.0000000000000003E-5</v>
      </c>
      <c r="R528" s="159">
        <f>Q528*H528</f>
        <v>2.1542000000000002E-3</v>
      </c>
      <c r="S528" s="159">
        <v>0</v>
      </c>
      <c r="T528" s="160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61" t="s">
        <v>307</v>
      </c>
      <c r="AT528" s="161" t="s">
        <v>153</v>
      </c>
      <c r="AU528" s="161" t="s">
        <v>82</v>
      </c>
      <c r="AY528" s="18" t="s">
        <v>150</v>
      </c>
      <c r="BE528" s="162">
        <f>IF(N528="základní",J528,0)</f>
        <v>0</v>
      </c>
      <c r="BF528" s="162">
        <f>IF(N528="snížená",J528,0)</f>
        <v>0</v>
      </c>
      <c r="BG528" s="162">
        <f>IF(N528="zákl. přenesená",J528,0)</f>
        <v>0</v>
      </c>
      <c r="BH528" s="162">
        <f>IF(N528="sníž. přenesená",J528,0)</f>
        <v>0</v>
      </c>
      <c r="BI528" s="162">
        <f>IF(N528="nulová",J528,0)</f>
        <v>0</v>
      </c>
      <c r="BJ528" s="18" t="s">
        <v>80</v>
      </c>
      <c r="BK528" s="162">
        <f>ROUND(I528*H528,2)</f>
        <v>0</v>
      </c>
      <c r="BL528" s="18" t="s">
        <v>307</v>
      </c>
      <c r="BM528" s="161" t="s">
        <v>1510</v>
      </c>
    </row>
    <row r="529" spans="1:65" s="14" customFormat="1">
      <c r="B529" s="171"/>
      <c r="D529" s="164" t="s">
        <v>160</v>
      </c>
      <c r="E529" s="172" t="s">
        <v>1</v>
      </c>
      <c r="F529" s="173" t="s">
        <v>1511</v>
      </c>
      <c r="H529" s="174">
        <v>53.854999999999997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160</v>
      </c>
      <c r="AU529" s="172" t="s">
        <v>82</v>
      </c>
      <c r="AV529" s="14" t="s">
        <v>82</v>
      </c>
      <c r="AW529" s="14" t="s">
        <v>30</v>
      </c>
      <c r="AX529" s="14" t="s">
        <v>80</v>
      </c>
      <c r="AY529" s="172" t="s">
        <v>150</v>
      </c>
    </row>
    <row r="530" spans="1:65" s="2" customFormat="1" ht="24.15" customHeight="1">
      <c r="A530" s="33"/>
      <c r="B530" s="149"/>
      <c r="C530" s="195" t="s">
        <v>778</v>
      </c>
      <c r="D530" s="195" t="s">
        <v>273</v>
      </c>
      <c r="E530" s="196" t="s">
        <v>975</v>
      </c>
      <c r="F530" s="197" t="s">
        <v>976</v>
      </c>
      <c r="G530" s="198" t="s">
        <v>156</v>
      </c>
      <c r="H530" s="199">
        <v>65.757000000000005</v>
      </c>
      <c r="I530" s="200"/>
      <c r="J530" s="201">
        <f>ROUND(I530*H530,2)</f>
        <v>0</v>
      </c>
      <c r="K530" s="197" t="s">
        <v>157</v>
      </c>
      <c r="L530" s="202"/>
      <c r="M530" s="203" t="s">
        <v>1</v>
      </c>
      <c r="N530" s="204" t="s">
        <v>38</v>
      </c>
      <c r="O530" s="59"/>
      <c r="P530" s="159">
        <f>O530*H530</f>
        <v>0</v>
      </c>
      <c r="Q530" s="159">
        <v>2.9999999999999997E-4</v>
      </c>
      <c r="R530" s="159">
        <f>Q530*H530</f>
        <v>1.9727100000000001E-2</v>
      </c>
      <c r="S530" s="159">
        <v>0</v>
      </c>
      <c r="T530" s="160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1" t="s">
        <v>467</v>
      </c>
      <c r="AT530" s="161" t="s">
        <v>273</v>
      </c>
      <c r="AU530" s="161" t="s">
        <v>82</v>
      </c>
      <c r="AY530" s="18" t="s">
        <v>150</v>
      </c>
      <c r="BE530" s="162">
        <f>IF(N530="základní",J530,0)</f>
        <v>0</v>
      </c>
      <c r="BF530" s="162">
        <f>IF(N530="snížená",J530,0)</f>
        <v>0</v>
      </c>
      <c r="BG530" s="162">
        <f>IF(N530="zákl. přenesená",J530,0)</f>
        <v>0</v>
      </c>
      <c r="BH530" s="162">
        <f>IF(N530="sníž. přenesená",J530,0)</f>
        <v>0</v>
      </c>
      <c r="BI530" s="162">
        <f>IF(N530="nulová",J530,0)</f>
        <v>0</v>
      </c>
      <c r="BJ530" s="18" t="s">
        <v>80</v>
      </c>
      <c r="BK530" s="162">
        <f>ROUND(I530*H530,2)</f>
        <v>0</v>
      </c>
      <c r="BL530" s="18" t="s">
        <v>307</v>
      </c>
      <c r="BM530" s="161" t="s">
        <v>1512</v>
      </c>
    </row>
    <row r="531" spans="1:65" s="14" customFormat="1">
      <c r="B531" s="171"/>
      <c r="D531" s="164" t="s">
        <v>160</v>
      </c>
      <c r="E531" s="172" t="s">
        <v>1</v>
      </c>
      <c r="F531" s="173" t="s">
        <v>1513</v>
      </c>
      <c r="H531" s="174">
        <v>65.757000000000005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160</v>
      </c>
      <c r="AU531" s="172" t="s">
        <v>82</v>
      </c>
      <c r="AV531" s="14" t="s">
        <v>82</v>
      </c>
      <c r="AW531" s="14" t="s">
        <v>30</v>
      </c>
      <c r="AX531" s="14" t="s">
        <v>80</v>
      </c>
      <c r="AY531" s="172" t="s">
        <v>150</v>
      </c>
    </row>
    <row r="532" spans="1:65" s="2" customFormat="1" ht="21.75" customHeight="1">
      <c r="A532" s="33"/>
      <c r="B532" s="149"/>
      <c r="C532" s="150" t="s">
        <v>785</v>
      </c>
      <c r="D532" s="150" t="s">
        <v>153</v>
      </c>
      <c r="E532" s="151" t="s">
        <v>980</v>
      </c>
      <c r="F532" s="152" t="s">
        <v>981</v>
      </c>
      <c r="G532" s="153" t="s">
        <v>297</v>
      </c>
      <c r="H532" s="154">
        <v>53.854999999999997</v>
      </c>
      <c r="I532" s="155"/>
      <c r="J532" s="156">
        <f>ROUND(I532*H532,2)</f>
        <v>0</v>
      </c>
      <c r="K532" s="152" t="s">
        <v>157</v>
      </c>
      <c r="L532" s="34"/>
      <c r="M532" s="157" t="s">
        <v>1</v>
      </c>
      <c r="N532" s="158" t="s">
        <v>38</v>
      </c>
      <c r="O532" s="59"/>
      <c r="P532" s="159">
        <f>O532*H532</f>
        <v>0</v>
      </c>
      <c r="Q532" s="159">
        <v>4.0000000000000003E-5</v>
      </c>
      <c r="R532" s="159">
        <f>Q532*H532</f>
        <v>2.1542000000000002E-3</v>
      </c>
      <c r="S532" s="159">
        <v>0</v>
      </c>
      <c r="T532" s="160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61" t="s">
        <v>307</v>
      </c>
      <c r="AT532" s="161" t="s">
        <v>153</v>
      </c>
      <c r="AU532" s="161" t="s">
        <v>82</v>
      </c>
      <c r="AY532" s="18" t="s">
        <v>150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8" t="s">
        <v>80</v>
      </c>
      <c r="BK532" s="162">
        <f>ROUND(I532*H532,2)</f>
        <v>0</v>
      </c>
      <c r="BL532" s="18" t="s">
        <v>307</v>
      </c>
      <c r="BM532" s="161" t="s">
        <v>1514</v>
      </c>
    </row>
    <row r="533" spans="1:65" s="14" customFormat="1">
      <c r="B533" s="171"/>
      <c r="D533" s="164" t="s">
        <v>160</v>
      </c>
      <c r="E533" s="172" t="s">
        <v>1</v>
      </c>
      <c r="F533" s="173" t="s">
        <v>1515</v>
      </c>
      <c r="H533" s="174">
        <v>53.854999999999997</v>
      </c>
      <c r="I533" s="175"/>
      <c r="L533" s="171"/>
      <c r="M533" s="176"/>
      <c r="N533" s="177"/>
      <c r="O533" s="177"/>
      <c r="P533" s="177"/>
      <c r="Q533" s="177"/>
      <c r="R533" s="177"/>
      <c r="S533" s="177"/>
      <c r="T533" s="178"/>
      <c r="AT533" s="172" t="s">
        <v>160</v>
      </c>
      <c r="AU533" s="172" t="s">
        <v>82</v>
      </c>
      <c r="AV533" s="14" t="s">
        <v>82</v>
      </c>
      <c r="AW533" s="14" t="s">
        <v>30</v>
      </c>
      <c r="AX533" s="14" t="s">
        <v>80</v>
      </c>
      <c r="AY533" s="172" t="s">
        <v>150</v>
      </c>
    </row>
    <row r="534" spans="1:65" s="2" customFormat="1" ht="21.75" customHeight="1">
      <c r="A534" s="33"/>
      <c r="B534" s="149"/>
      <c r="C534" s="195" t="s">
        <v>799</v>
      </c>
      <c r="D534" s="195" t="s">
        <v>273</v>
      </c>
      <c r="E534" s="196" t="s">
        <v>986</v>
      </c>
      <c r="F534" s="197" t="s">
        <v>987</v>
      </c>
      <c r="G534" s="198" t="s">
        <v>297</v>
      </c>
      <c r="H534" s="199">
        <v>54.932000000000002</v>
      </c>
      <c r="I534" s="200"/>
      <c r="J534" s="201">
        <f>ROUND(I534*H534,2)</f>
        <v>0</v>
      </c>
      <c r="K534" s="197" t="s">
        <v>157</v>
      </c>
      <c r="L534" s="202"/>
      <c r="M534" s="203" t="s">
        <v>1</v>
      </c>
      <c r="N534" s="204" t="s">
        <v>38</v>
      </c>
      <c r="O534" s="59"/>
      <c r="P534" s="159">
        <f>O534*H534</f>
        <v>0</v>
      </c>
      <c r="Q534" s="159">
        <v>1.2E-4</v>
      </c>
      <c r="R534" s="159">
        <f>Q534*H534</f>
        <v>6.5918400000000007E-3</v>
      </c>
      <c r="S534" s="159">
        <v>0</v>
      </c>
      <c r="T534" s="160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1" t="s">
        <v>467</v>
      </c>
      <c r="AT534" s="161" t="s">
        <v>273</v>
      </c>
      <c r="AU534" s="161" t="s">
        <v>82</v>
      </c>
      <c r="AY534" s="18" t="s">
        <v>150</v>
      </c>
      <c r="BE534" s="162">
        <f>IF(N534="základní",J534,0)</f>
        <v>0</v>
      </c>
      <c r="BF534" s="162">
        <f>IF(N534="snížená",J534,0)</f>
        <v>0</v>
      </c>
      <c r="BG534" s="162">
        <f>IF(N534="zákl. přenesená",J534,0)</f>
        <v>0</v>
      </c>
      <c r="BH534" s="162">
        <f>IF(N534="sníž. přenesená",J534,0)</f>
        <v>0</v>
      </c>
      <c r="BI534" s="162">
        <f>IF(N534="nulová",J534,0)</f>
        <v>0</v>
      </c>
      <c r="BJ534" s="18" t="s">
        <v>80</v>
      </c>
      <c r="BK534" s="162">
        <f>ROUND(I534*H534,2)</f>
        <v>0</v>
      </c>
      <c r="BL534" s="18" t="s">
        <v>307</v>
      </c>
      <c r="BM534" s="161" t="s">
        <v>1516</v>
      </c>
    </row>
    <row r="535" spans="1:65" s="14" customFormat="1">
      <c r="B535" s="171"/>
      <c r="D535" s="164" t="s">
        <v>160</v>
      </c>
      <c r="E535" s="172" t="s">
        <v>1</v>
      </c>
      <c r="F535" s="173" t="s">
        <v>1517</v>
      </c>
      <c r="H535" s="174">
        <v>54.932000000000002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160</v>
      </c>
      <c r="AU535" s="172" t="s">
        <v>82</v>
      </c>
      <c r="AV535" s="14" t="s">
        <v>82</v>
      </c>
      <c r="AW535" s="14" t="s">
        <v>30</v>
      </c>
      <c r="AX535" s="14" t="s">
        <v>80</v>
      </c>
      <c r="AY535" s="172" t="s">
        <v>150</v>
      </c>
    </row>
    <row r="536" spans="1:65" s="2" customFormat="1" ht="24.15" customHeight="1">
      <c r="A536" s="33"/>
      <c r="B536" s="149"/>
      <c r="C536" s="150" t="s">
        <v>807</v>
      </c>
      <c r="D536" s="150" t="s">
        <v>153</v>
      </c>
      <c r="E536" s="151" t="s">
        <v>991</v>
      </c>
      <c r="F536" s="152" t="s">
        <v>992</v>
      </c>
      <c r="G536" s="153" t="s">
        <v>156</v>
      </c>
      <c r="H536" s="154">
        <v>53.854999999999997</v>
      </c>
      <c r="I536" s="155"/>
      <c r="J536" s="156">
        <f>ROUND(I536*H536,2)</f>
        <v>0</v>
      </c>
      <c r="K536" s="152" t="s">
        <v>157</v>
      </c>
      <c r="L536" s="34"/>
      <c r="M536" s="157" t="s">
        <v>1</v>
      </c>
      <c r="N536" s="158" t="s">
        <v>38</v>
      </c>
      <c r="O536" s="59"/>
      <c r="P536" s="159">
        <f>O536*H536</f>
        <v>0</v>
      </c>
      <c r="Q536" s="159">
        <v>0</v>
      </c>
      <c r="R536" s="159">
        <f>Q536*H536</f>
        <v>0</v>
      </c>
      <c r="S536" s="159">
        <v>0</v>
      </c>
      <c r="T536" s="160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1" t="s">
        <v>307</v>
      </c>
      <c r="AT536" s="161" t="s">
        <v>153</v>
      </c>
      <c r="AU536" s="161" t="s">
        <v>82</v>
      </c>
      <c r="AY536" s="18" t="s">
        <v>150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8" t="s">
        <v>80</v>
      </c>
      <c r="BK536" s="162">
        <f>ROUND(I536*H536,2)</f>
        <v>0</v>
      </c>
      <c r="BL536" s="18" t="s">
        <v>307</v>
      </c>
      <c r="BM536" s="161" t="s">
        <v>1518</v>
      </c>
    </row>
    <row r="537" spans="1:65" s="14" customFormat="1">
      <c r="B537" s="171"/>
      <c r="D537" s="164" t="s">
        <v>160</v>
      </c>
      <c r="E537" s="172" t="s">
        <v>1</v>
      </c>
      <c r="F537" s="173" t="s">
        <v>1511</v>
      </c>
      <c r="H537" s="174">
        <v>53.854999999999997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160</v>
      </c>
      <c r="AU537" s="172" t="s">
        <v>82</v>
      </c>
      <c r="AV537" s="14" t="s">
        <v>82</v>
      </c>
      <c r="AW537" s="14" t="s">
        <v>30</v>
      </c>
      <c r="AX537" s="14" t="s">
        <v>80</v>
      </c>
      <c r="AY537" s="172" t="s">
        <v>150</v>
      </c>
    </row>
    <row r="538" spans="1:65" s="2" customFormat="1" ht="24.15" customHeight="1">
      <c r="A538" s="33"/>
      <c r="B538" s="149"/>
      <c r="C538" s="195" t="s">
        <v>812</v>
      </c>
      <c r="D538" s="195" t="s">
        <v>273</v>
      </c>
      <c r="E538" s="196" t="s">
        <v>995</v>
      </c>
      <c r="F538" s="197" t="s">
        <v>996</v>
      </c>
      <c r="G538" s="198" t="s">
        <v>156</v>
      </c>
      <c r="H538" s="199">
        <v>56.548000000000002</v>
      </c>
      <c r="I538" s="200"/>
      <c r="J538" s="201">
        <f>ROUND(I538*H538,2)</f>
        <v>0</v>
      </c>
      <c r="K538" s="197" t="s">
        <v>157</v>
      </c>
      <c r="L538" s="202"/>
      <c r="M538" s="203" t="s">
        <v>1</v>
      </c>
      <c r="N538" s="204" t="s">
        <v>38</v>
      </c>
      <c r="O538" s="59"/>
      <c r="P538" s="159">
        <f>O538*H538</f>
        <v>0</v>
      </c>
      <c r="Q538" s="159">
        <v>5.0000000000000001E-4</v>
      </c>
      <c r="R538" s="159">
        <f>Q538*H538</f>
        <v>2.8274000000000001E-2</v>
      </c>
      <c r="S538" s="159">
        <v>0</v>
      </c>
      <c r="T538" s="160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1" t="s">
        <v>467</v>
      </c>
      <c r="AT538" s="161" t="s">
        <v>273</v>
      </c>
      <c r="AU538" s="161" t="s">
        <v>82</v>
      </c>
      <c r="AY538" s="18" t="s">
        <v>150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8" t="s">
        <v>80</v>
      </c>
      <c r="BK538" s="162">
        <f>ROUND(I538*H538,2)</f>
        <v>0</v>
      </c>
      <c r="BL538" s="18" t="s">
        <v>307</v>
      </c>
      <c r="BM538" s="161" t="s">
        <v>1519</v>
      </c>
    </row>
    <row r="539" spans="1:65" s="14" customFormat="1">
      <c r="B539" s="171"/>
      <c r="D539" s="164" t="s">
        <v>160</v>
      </c>
      <c r="E539" s="172" t="s">
        <v>1</v>
      </c>
      <c r="F539" s="173" t="s">
        <v>1520</v>
      </c>
      <c r="H539" s="174">
        <v>56.548000000000002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2" t="s">
        <v>160</v>
      </c>
      <c r="AU539" s="172" t="s">
        <v>82</v>
      </c>
      <c r="AV539" s="14" t="s">
        <v>82</v>
      </c>
      <c r="AW539" s="14" t="s">
        <v>30</v>
      </c>
      <c r="AX539" s="14" t="s">
        <v>80</v>
      </c>
      <c r="AY539" s="172" t="s">
        <v>150</v>
      </c>
    </row>
    <row r="540" spans="1:65" s="2" customFormat="1" ht="24.15" customHeight="1">
      <c r="A540" s="33"/>
      <c r="B540" s="149"/>
      <c r="C540" s="150" t="s">
        <v>816</v>
      </c>
      <c r="D540" s="150" t="s">
        <v>153</v>
      </c>
      <c r="E540" s="151" t="s">
        <v>1000</v>
      </c>
      <c r="F540" s="152" t="s">
        <v>1001</v>
      </c>
      <c r="G540" s="153" t="s">
        <v>156</v>
      </c>
      <c r="H540" s="154">
        <v>330.67</v>
      </c>
      <c r="I540" s="155"/>
      <c r="J540" s="156">
        <f>ROUND(I540*H540,2)</f>
        <v>0</v>
      </c>
      <c r="K540" s="152" t="s">
        <v>1</v>
      </c>
      <c r="L540" s="34"/>
      <c r="M540" s="157" t="s">
        <v>1</v>
      </c>
      <c r="N540" s="158" t="s">
        <v>38</v>
      </c>
      <c r="O540" s="59"/>
      <c r="P540" s="159">
        <f>O540*H540</f>
        <v>0</v>
      </c>
      <c r="Q540" s="159">
        <v>6.0000000000000001E-3</v>
      </c>
      <c r="R540" s="159">
        <f>Q540*H540</f>
        <v>1.9840200000000001</v>
      </c>
      <c r="S540" s="159">
        <v>0</v>
      </c>
      <c r="T540" s="160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61" t="s">
        <v>307</v>
      </c>
      <c r="AT540" s="161" t="s">
        <v>153</v>
      </c>
      <c r="AU540" s="161" t="s">
        <v>82</v>
      </c>
      <c r="AY540" s="18" t="s">
        <v>150</v>
      </c>
      <c r="BE540" s="162">
        <f>IF(N540="základní",J540,0)</f>
        <v>0</v>
      </c>
      <c r="BF540" s="162">
        <f>IF(N540="snížená",J540,0)</f>
        <v>0</v>
      </c>
      <c r="BG540" s="162">
        <f>IF(N540="zákl. přenesená",J540,0)</f>
        <v>0</v>
      </c>
      <c r="BH540" s="162">
        <f>IF(N540="sníž. přenesená",J540,0)</f>
        <v>0</v>
      </c>
      <c r="BI540" s="162">
        <f>IF(N540="nulová",J540,0)</f>
        <v>0</v>
      </c>
      <c r="BJ540" s="18" t="s">
        <v>80</v>
      </c>
      <c r="BK540" s="162">
        <f>ROUND(I540*H540,2)</f>
        <v>0</v>
      </c>
      <c r="BL540" s="18" t="s">
        <v>307</v>
      </c>
      <c r="BM540" s="161" t="s">
        <v>1521</v>
      </c>
    </row>
    <row r="541" spans="1:65" s="13" customFormat="1">
      <c r="B541" s="163"/>
      <c r="D541" s="164" t="s">
        <v>160</v>
      </c>
      <c r="E541" s="165" t="s">
        <v>1</v>
      </c>
      <c r="F541" s="166" t="s">
        <v>416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160</v>
      </c>
      <c r="AU541" s="165" t="s">
        <v>82</v>
      </c>
      <c r="AV541" s="13" t="s">
        <v>80</v>
      </c>
      <c r="AW541" s="13" t="s">
        <v>30</v>
      </c>
      <c r="AX541" s="13" t="s">
        <v>73</v>
      </c>
      <c r="AY541" s="165" t="s">
        <v>150</v>
      </c>
    </row>
    <row r="542" spans="1:65" s="14" customFormat="1">
      <c r="B542" s="171"/>
      <c r="D542" s="164" t="s">
        <v>160</v>
      </c>
      <c r="E542" s="172" t="s">
        <v>1</v>
      </c>
      <c r="F542" s="173" t="s">
        <v>1385</v>
      </c>
      <c r="H542" s="174">
        <v>330.67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160</v>
      </c>
      <c r="AU542" s="172" t="s">
        <v>82</v>
      </c>
      <c r="AV542" s="14" t="s">
        <v>82</v>
      </c>
      <c r="AW542" s="14" t="s">
        <v>30</v>
      </c>
      <c r="AX542" s="14" t="s">
        <v>80</v>
      </c>
      <c r="AY542" s="172" t="s">
        <v>150</v>
      </c>
    </row>
    <row r="543" spans="1:65" s="2" customFormat="1" ht="21.75" customHeight="1">
      <c r="A543" s="33"/>
      <c r="B543" s="149"/>
      <c r="C543" s="150" t="s">
        <v>820</v>
      </c>
      <c r="D543" s="150" t="s">
        <v>153</v>
      </c>
      <c r="E543" s="151" t="s">
        <v>1004</v>
      </c>
      <c r="F543" s="152" t="s">
        <v>1005</v>
      </c>
      <c r="G543" s="153" t="s">
        <v>156</v>
      </c>
      <c r="H543" s="154">
        <v>330.67</v>
      </c>
      <c r="I543" s="155"/>
      <c r="J543" s="156">
        <f>ROUND(I543*H543,2)</f>
        <v>0</v>
      </c>
      <c r="K543" s="152" t="s">
        <v>1</v>
      </c>
      <c r="L543" s="34"/>
      <c r="M543" s="157" t="s">
        <v>1</v>
      </c>
      <c r="N543" s="158" t="s">
        <v>38</v>
      </c>
      <c r="O543" s="59"/>
      <c r="P543" s="159">
        <f>O543*H543</f>
        <v>0</v>
      </c>
      <c r="Q543" s="159">
        <v>0</v>
      </c>
      <c r="R543" s="159">
        <f>Q543*H543</f>
        <v>0</v>
      </c>
      <c r="S543" s="159">
        <v>0</v>
      </c>
      <c r="T543" s="160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1" t="s">
        <v>307</v>
      </c>
      <c r="AT543" s="161" t="s">
        <v>153</v>
      </c>
      <c r="AU543" s="161" t="s">
        <v>82</v>
      </c>
      <c r="AY543" s="18" t="s">
        <v>150</v>
      </c>
      <c r="BE543" s="162">
        <f>IF(N543="základní",J543,0)</f>
        <v>0</v>
      </c>
      <c r="BF543" s="162">
        <f>IF(N543="snížená",J543,0)</f>
        <v>0</v>
      </c>
      <c r="BG543" s="162">
        <f>IF(N543="zákl. přenesená",J543,0)</f>
        <v>0</v>
      </c>
      <c r="BH543" s="162">
        <f>IF(N543="sníž. přenesená",J543,0)</f>
        <v>0</v>
      </c>
      <c r="BI543" s="162">
        <f>IF(N543="nulová",J543,0)</f>
        <v>0</v>
      </c>
      <c r="BJ543" s="18" t="s">
        <v>80</v>
      </c>
      <c r="BK543" s="162">
        <f>ROUND(I543*H543,2)</f>
        <v>0</v>
      </c>
      <c r="BL543" s="18" t="s">
        <v>307</v>
      </c>
      <c r="BM543" s="161" t="s">
        <v>1522</v>
      </c>
    </row>
    <row r="544" spans="1:65" s="13" customFormat="1">
      <c r="B544" s="163"/>
      <c r="D544" s="164" t="s">
        <v>160</v>
      </c>
      <c r="E544" s="165" t="s">
        <v>1</v>
      </c>
      <c r="F544" s="166" t="s">
        <v>416</v>
      </c>
      <c r="H544" s="165" t="s">
        <v>1</v>
      </c>
      <c r="I544" s="167"/>
      <c r="L544" s="163"/>
      <c r="M544" s="168"/>
      <c r="N544" s="169"/>
      <c r="O544" s="169"/>
      <c r="P544" s="169"/>
      <c r="Q544" s="169"/>
      <c r="R544" s="169"/>
      <c r="S544" s="169"/>
      <c r="T544" s="170"/>
      <c r="AT544" s="165" t="s">
        <v>160</v>
      </c>
      <c r="AU544" s="165" t="s">
        <v>82</v>
      </c>
      <c r="AV544" s="13" t="s">
        <v>80</v>
      </c>
      <c r="AW544" s="13" t="s">
        <v>30</v>
      </c>
      <c r="AX544" s="13" t="s">
        <v>73</v>
      </c>
      <c r="AY544" s="165" t="s">
        <v>150</v>
      </c>
    </row>
    <row r="545" spans="1:65" s="14" customFormat="1">
      <c r="B545" s="171"/>
      <c r="D545" s="164" t="s">
        <v>160</v>
      </c>
      <c r="E545" s="172" t="s">
        <v>1</v>
      </c>
      <c r="F545" s="173" t="s">
        <v>1385</v>
      </c>
      <c r="H545" s="174">
        <v>330.67</v>
      </c>
      <c r="I545" s="175"/>
      <c r="L545" s="171"/>
      <c r="M545" s="176"/>
      <c r="N545" s="177"/>
      <c r="O545" s="177"/>
      <c r="P545" s="177"/>
      <c r="Q545" s="177"/>
      <c r="R545" s="177"/>
      <c r="S545" s="177"/>
      <c r="T545" s="178"/>
      <c r="AT545" s="172" t="s">
        <v>160</v>
      </c>
      <c r="AU545" s="172" t="s">
        <v>82</v>
      </c>
      <c r="AV545" s="14" t="s">
        <v>82</v>
      </c>
      <c r="AW545" s="14" t="s">
        <v>30</v>
      </c>
      <c r="AX545" s="14" t="s">
        <v>80</v>
      </c>
      <c r="AY545" s="172" t="s">
        <v>150</v>
      </c>
    </row>
    <row r="546" spans="1:65" s="2" customFormat="1" ht="24.15" customHeight="1">
      <c r="A546" s="33"/>
      <c r="B546" s="149"/>
      <c r="C546" s="150" t="s">
        <v>826</v>
      </c>
      <c r="D546" s="150" t="s">
        <v>153</v>
      </c>
      <c r="E546" s="151" t="s">
        <v>1008</v>
      </c>
      <c r="F546" s="152" t="s">
        <v>1009</v>
      </c>
      <c r="G546" s="153" t="s">
        <v>245</v>
      </c>
      <c r="H546" s="154">
        <v>2.0430000000000001</v>
      </c>
      <c r="I546" s="155"/>
      <c r="J546" s="156">
        <f>ROUND(I546*H546,2)</f>
        <v>0</v>
      </c>
      <c r="K546" s="152" t="s">
        <v>157</v>
      </c>
      <c r="L546" s="34"/>
      <c r="M546" s="157" t="s">
        <v>1</v>
      </c>
      <c r="N546" s="158" t="s">
        <v>38</v>
      </c>
      <c r="O546" s="59"/>
      <c r="P546" s="159">
        <f>O546*H546</f>
        <v>0</v>
      </c>
      <c r="Q546" s="159">
        <v>0</v>
      </c>
      <c r="R546" s="159">
        <f>Q546*H546</f>
        <v>0</v>
      </c>
      <c r="S546" s="159">
        <v>0</v>
      </c>
      <c r="T546" s="160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1" t="s">
        <v>307</v>
      </c>
      <c r="AT546" s="161" t="s">
        <v>153</v>
      </c>
      <c r="AU546" s="161" t="s">
        <v>82</v>
      </c>
      <c r="AY546" s="18" t="s">
        <v>150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8" t="s">
        <v>80</v>
      </c>
      <c r="BK546" s="162">
        <f>ROUND(I546*H546,2)</f>
        <v>0</v>
      </c>
      <c r="BL546" s="18" t="s">
        <v>307</v>
      </c>
      <c r="BM546" s="161" t="s">
        <v>1523</v>
      </c>
    </row>
    <row r="547" spans="1:65" s="12" customFormat="1" ht="22.75" customHeight="1">
      <c r="B547" s="136"/>
      <c r="D547" s="137" t="s">
        <v>72</v>
      </c>
      <c r="E547" s="147" t="s">
        <v>1011</v>
      </c>
      <c r="F547" s="147" t="s">
        <v>1012</v>
      </c>
      <c r="I547" s="139"/>
      <c r="J547" s="148">
        <f>BK547</f>
        <v>0</v>
      </c>
      <c r="L547" s="136"/>
      <c r="M547" s="141"/>
      <c r="N547" s="142"/>
      <c r="O547" s="142"/>
      <c r="P547" s="143">
        <f>SUM(P548:P554)</f>
        <v>0</v>
      </c>
      <c r="Q547" s="142"/>
      <c r="R547" s="143">
        <f>SUM(R548:R554)</f>
        <v>2.6089872000000001</v>
      </c>
      <c r="S547" s="142"/>
      <c r="T547" s="144">
        <f>SUM(T548:T554)</f>
        <v>0</v>
      </c>
      <c r="AR547" s="137" t="s">
        <v>82</v>
      </c>
      <c r="AT547" s="145" t="s">
        <v>72</v>
      </c>
      <c r="AU547" s="145" t="s">
        <v>80</v>
      </c>
      <c r="AY547" s="137" t="s">
        <v>150</v>
      </c>
      <c r="BK547" s="146">
        <f>SUM(BK548:BK554)</f>
        <v>0</v>
      </c>
    </row>
    <row r="548" spans="1:65" s="2" customFormat="1" ht="24.15" customHeight="1">
      <c r="A548" s="33"/>
      <c r="B548" s="149"/>
      <c r="C548" s="150" t="s">
        <v>852</v>
      </c>
      <c r="D548" s="150" t="s">
        <v>153</v>
      </c>
      <c r="E548" s="151" t="s">
        <v>1014</v>
      </c>
      <c r="F548" s="152" t="s">
        <v>1015</v>
      </c>
      <c r="G548" s="153" t="s">
        <v>156</v>
      </c>
      <c r="H548" s="154">
        <v>330.67</v>
      </c>
      <c r="I548" s="155"/>
      <c r="J548" s="156">
        <f>ROUND(I548*H548,2)</f>
        <v>0</v>
      </c>
      <c r="K548" s="152" t="s">
        <v>157</v>
      </c>
      <c r="L548" s="34"/>
      <c r="M548" s="157" t="s">
        <v>1</v>
      </c>
      <c r="N548" s="158" t="s">
        <v>38</v>
      </c>
      <c r="O548" s="59"/>
      <c r="P548" s="159">
        <f>O548*H548</f>
        <v>0</v>
      </c>
      <c r="Q548" s="159">
        <v>6.0000000000000001E-3</v>
      </c>
      <c r="R548" s="159">
        <f>Q548*H548</f>
        <v>1.9840200000000001</v>
      </c>
      <c r="S548" s="159">
        <v>0</v>
      </c>
      <c r="T548" s="160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61" t="s">
        <v>307</v>
      </c>
      <c r="AT548" s="161" t="s">
        <v>153</v>
      </c>
      <c r="AU548" s="161" t="s">
        <v>82</v>
      </c>
      <c r="AY548" s="18" t="s">
        <v>150</v>
      </c>
      <c r="BE548" s="162">
        <f>IF(N548="základní",J548,0)</f>
        <v>0</v>
      </c>
      <c r="BF548" s="162">
        <f>IF(N548="snížená",J548,0)</f>
        <v>0</v>
      </c>
      <c r="BG548" s="162">
        <f>IF(N548="zákl. přenesená",J548,0)</f>
        <v>0</v>
      </c>
      <c r="BH548" s="162">
        <f>IF(N548="sníž. přenesená",J548,0)</f>
        <v>0</v>
      </c>
      <c r="BI548" s="162">
        <f>IF(N548="nulová",J548,0)</f>
        <v>0</v>
      </c>
      <c r="BJ548" s="18" t="s">
        <v>80</v>
      </c>
      <c r="BK548" s="162">
        <f>ROUND(I548*H548,2)</f>
        <v>0</v>
      </c>
      <c r="BL548" s="18" t="s">
        <v>307</v>
      </c>
      <c r="BM548" s="161" t="s">
        <v>1524</v>
      </c>
    </row>
    <row r="549" spans="1:65" s="13" customFormat="1">
      <c r="B549" s="163"/>
      <c r="D549" s="164" t="s">
        <v>160</v>
      </c>
      <c r="E549" s="165" t="s">
        <v>1</v>
      </c>
      <c r="F549" s="166" t="s">
        <v>416</v>
      </c>
      <c r="H549" s="165" t="s">
        <v>1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160</v>
      </c>
      <c r="AU549" s="165" t="s">
        <v>82</v>
      </c>
      <c r="AV549" s="13" t="s">
        <v>80</v>
      </c>
      <c r="AW549" s="13" t="s">
        <v>30</v>
      </c>
      <c r="AX549" s="13" t="s">
        <v>73</v>
      </c>
      <c r="AY549" s="165" t="s">
        <v>150</v>
      </c>
    </row>
    <row r="550" spans="1:65" s="13" customFormat="1">
      <c r="B550" s="163"/>
      <c r="D550" s="164" t="s">
        <v>160</v>
      </c>
      <c r="E550" s="165" t="s">
        <v>1</v>
      </c>
      <c r="F550" s="166" t="s">
        <v>1404</v>
      </c>
      <c r="H550" s="165" t="s">
        <v>1</v>
      </c>
      <c r="I550" s="167"/>
      <c r="L550" s="163"/>
      <c r="M550" s="168"/>
      <c r="N550" s="169"/>
      <c r="O550" s="169"/>
      <c r="P550" s="169"/>
      <c r="Q550" s="169"/>
      <c r="R550" s="169"/>
      <c r="S550" s="169"/>
      <c r="T550" s="170"/>
      <c r="AT550" s="165" t="s">
        <v>160</v>
      </c>
      <c r="AU550" s="165" t="s">
        <v>82</v>
      </c>
      <c r="AV550" s="13" t="s">
        <v>80</v>
      </c>
      <c r="AW550" s="13" t="s">
        <v>30</v>
      </c>
      <c r="AX550" s="13" t="s">
        <v>73</v>
      </c>
      <c r="AY550" s="165" t="s">
        <v>150</v>
      </c>
    </row>
    <row r="551" spans="1:65" s="14" customFormat="1">
      <c r="B551" s="171"/>
      <c r="D551" s="164" t="s">
        <v>160</v>
      </c>
      <c r="E551" s="172" t="s">
        <v>1</v>
      </c>
      <c r="F551" s="173" t="s">
        <v>1385</v>
      </c>
      <c r="H551" s="174">
        <v>330.67</v>
      </c>
      <c r="I551" s="175"/>
      <c r="L551" s="171"/>
      <c r="M551" s="176"/>
      <c r="N551" s="177"/>
      <c r="O551" s="177"/>
      <c r="P551" s="177"/>
      <c r="Q551" s="177"/>
      <c r="R551" s="177"/>
      <c r="S551" s="177"/>
      <c r="T551" s="178"/>
      <c r="AT551" s="172" t="s">
        <v>160</v>
      </c>
      <c r="AU551" s="172" t="s">
        <v>82</v>
      </c>
      <c r="AV551" s="14" t="s">
        <v>82</v>
      </c>
      <c r="AW551" s="14" t="s">
        <v>30</v>
      </c>
      <c r="AX551" s="14" t="s">
        <v>80</v>
      </c>
      <c r="AY551" s="172" t="s">
        <v>150</v>
      </c>
    </row>
    <row r="552" spans="1:65" s="2" customFormat="1" ht="24.15" customHeight="1">
      <c r="A552" s="33"/>
      <c r="B552" s="149"/>
      <c r="C552" s="195" t="s">
        <v>856</v>
      </c>
      <c r="D552" s="195" t="s">
        <v>273</v>
      </c>
      <c r="E552" s="196" t="s">
        <v>1019</v>
      </c>
      <c r="F552" s="197" t="s">
        <v>1020</v>
      </c>
      <c r="G552" s="198" t="s">
        <v>156</v>
      </c>
      <c r="H552" s="199">
        <v>347.20400000000001</v>
      </c>
      <c r="I552" s="200"/>
      <c r="J552" s="201">
        <f>ROUND(I552*H552,2)</f>
        <v>0</v>
      </c>
      <c r="K552" s="197" t="s">
        <v>157</v>
      </c>
      <c r="L552" s="202"/>
      <c r="M552" s="203" t="s">
        <v>1</v>
      </c>
      <c r="N552" s="204" t="s">
        <v>38</v>
      </c>
      <c r="O552" s="59"/>
      <c r="P552" s="159">
        <f>O552*H552</f>
        <v>0</v>
      </c>
      <c r="Q552" s="159">
        <v>1.8E-3</v>
      </c>
      <c r="R552" s="159">
        <f>Q552*H552</f>
        <v>0.62496719999999994</v>
      </c>
      <c r="S552" s="159">
        <v>0</v>
      </c>
      <c r="T552" s="160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1" t="s">
        <v>467</v>
      </c>
      <c r="AT552" s="161" t="s">
        <v>273</v>
      </c>
      <c r="AU552" s="161" t="s">
        <v>82</v>
      </c>
      <c r="AY552" s="18" t="s">
        <v>150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8" t="s">
        <v>80</v>
      </c>
      <c r="BK552" s="162">
        <f>ROUND(I552*H552,2)</f>
        <v>0</v>
      </c>
      <c r="BL552" s="18" t="s">
        <v>307</v>
      </c>
      <c r="BM552" s="161" t="s">
        <v>1525</v>
      </c>
    </row>
    <row r="553" spans="1:65" s="14" customFormat="1">
      <c r="B553" s="171"/>
      <c r="D553" s="164" t="s">
        <v>160</v>
      </c>
      <c r="E553" s="172" t="s">
        <v>1</v>
      </c>
      <c r="F553" s="173" t="s">
        <v>1526</v>
      </c>
      <c r="H553" s="174">
        <v>347.20400000000001</v>
      </c>
      <c r="I553" s="175"/>
      <c r="L553" s="171"/>
      <c r="M553" s="176"/>
      <c r="N553" s="177"/>
      <c r="O553" s="177"/>
      <c r="P553" s="177"/>
      <c r="Q553" s="177"/>
      <c r="R553" s="177"/>
      <c r="S553" s="177"/>
      <c r="T553" s="178"/>
      <c r="AT553" s="172" t="s">
        <v>160</v>
      </c>
      <c r="AU553" s="172" t="s">
        <v>82</v>
      </c>
      <c r="AV553" s="14" t="s">
        <v>82</v>
      </c>
      <c r="AW553" s="14" t="s">
        <v>30</v>
      </c>
      <c r="AX553" s="14" t="s">
        <v>80</v>
      </c>
      <c r="AY553" s="172" t="s">
        <v>150</v>
      </c>
    </row>
    <row r="554" spans="1:65" s="2" customFormat="1" ht="24.15" customHeight="1">
      <c r="A554" s="33"/>
      <c r="B554" s="149"/>
      <c r="C554" s="150" t="s">
        <v>861</v>
      </c>
      <c r="D554" s="150" t="s">
        <v>153</v>
      </c>
      <c r="E554" s="151" t="s">
        <v>1024</v>
      </c>
      <c r="F554" s="152" t="s">
        <v>1025</v>
      </c>
      <c r="G554" s="153" t="s">
        <v>245</v>
      </c>
      <c r="H554" s="154">
        <v>2.609</v>
      </c>
      <c r="I554" s="155"/>
      <c r="J554" s="156">
        <f>ROUND(I554*H554,2)</f>
        <v>0</v>
      </c>
      <c r="K554" s="152" t="s">
        <v>157</v>
      </c>
      <c r="L554" s="34"/>
      <c r="M554" s="157" t="s">
        <v>1</v>
      </c>
      <c r="N554" s="158" t="s">
        <v>38</v>
      </c>
      <c r="O554" s="59"/>
      <c r="P554" s="159">
        <f>O554*H554</f>
        <v>0</v>
      </c>
      <c r="Q554" s="159">
        <v>0</v>
      </c>
      <c r="R554" s="159">
        <f>Q554*H554</f>
        <v>0</v>
      </c>
      <c r="S554" s="159">
        <v>0</v>
      </c>
      <c r="T554" s="160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61" t="s">
        <v>307</v>
      </c>
      <c r="AT554" s="161" t="s">
        <v>153</v>
      </c>
      <c r="AU554" s="161" t="s">
        <v>82</v>
      </c>
      <c r="AY554" s="18" t="s">
        <v>150</v>
      </c>
      <c r="BE554" s="162">
        <f>IF(N554="základní",J554,0)</f>
        <v>0</v>
      </c>
      <c r="BF554" s="162">
        <f>IF(N554="snížená",J554,0)</f>
        <v>0</v>
      </c>
      <c r="BG554" s="162">
        <f>IF(N554="zákl. přenesená",J554,0)</f>
        <v>0</v>
      </c>
      <c r="BH554" s="162">
        <f>IF(N554="sníž. přenesená",J554,0)</f>
        <v>0</v>
      </c>
      <c r="BI554" s="162">
        <f>IF(N554="nulová",J554,0)</f>
        <v>0</v>
      </c>
      <c r="BJ554" s="18" t="s">
        <v>80</v>
      </c>
      <c r="BK554" s="162">
        <f>ROUND(I554*H554,2)</f>
        <v>0</v>
      </c>
      <c r="BL554" s="18" t="s">
        <v>307</v>
      </c>
      <c r="BM554" s="161" t="s">
        <v>1527</v>
      </c>
    </row>
    <row r="555" spans="1:65" s="12" customFormat="1" ht="22.75" customHeight="1">
      <c r="B555" s="136"/>
      <c r="D555" s="137" t="s">
        <v>72</v>
      </c>
      <c r="E555" s="147" t="s">
        <v>1043</v>
      </c>
      <c r="F555" s="147" t="s">
        <v>1044</v>
      </c>
      <c r="I555" s="139"/>
      <c r="J555" s="148">
        <f>BK555</f>
        <v>0</v>
      </c>
      <c r="L555" s="136"/>
      <c r="M555" s="141"/>
      <c r="N555" s="142"/>
      <c r="O555" s="142"/>
      <c r="P555" s="143">
        <f>SUM(P556:P572)</f>
        <v>0</v>
      </c>
      <c r="Q555" s="142"/>
      <c r="R555" s="143">
        <f>SUM(R556:R572)</f>
        <v>3.3273257999999997</v>
      </c>
      <c r="S555" s="142"/>
      <c r="T555" s="144">
        <f>SUM(T556:T572)</f>
        <v>0.11249999999999999</v>
      </c>
      <c r="AR555" s="137" t="s">
        <v>82</v>
      </c>
      <c r="AT555" s="145" t="s">
        <v>72</v>
      </c>
      <c r="AU555" s="145" t="s">
        <v>80</v>
      </c>
      <c r="AY555" s="137" t="s">
        <v>150</v>
      </c>
      <c r="BK555" s="146">
        <f>SUM(BK556:BK572)</f>
        <v>0</v>
      </c>
    </row>
    <row r="556" spans="1:65" s="2" customFormat="1" ht="21.75" customHeight="1">
      <c r="A556" s="33"/>
      <c r="B556" s="149"/>
      <c r="C556" s="150" t="s">
        <v>865</v>
      </c>
      <c r="D556" s="150" t="s">
        <v>153</v>
      </c>
      <c r="E556" s="151" t="s">
        <v>1046</v>
      </c>
      <c r="F556" s="152" t="s">
        <v>1047</v>
      </c>
      <c r="G556" s="153" t="s">
        <v>156</v>
      </c>
      <c r="H556" s="154">
        <v>330.67</v>
      </c>
      <c r="I556" s="155"/>
      <c r="J556" s="156">
        <f>ROUND(I556*H556,2)</f>
        <v>0</v>
      </c>
      <c r="K556" s="152" t="s">
        <v>157</v>
      </c>
      <c r="L556" s="34"/>
      <c r="M556" s="157" t="s">
        <v>1</v>
      </c>
      <c r="N556" s="158" t="s">
        <v>38</v>
      </c>
      <c r="O556" s="59"/>
      <c r="P556" s="159">
        <f>O556*H556</f>
        <v>0</v>
      </c>
      <c r="Q556" s="159">
        <v>0</v>
      </c>
      <c r="R556" s="159">
        <f>Q556*H556</f>
        <v>0</v>
      </c>
      <c r="S556" s="159">
        <v>0</v>
      </c>
      <c r="T556" s="160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61" t="s">
        <v>307</v>
      </c>
      <c r="AT556" s="161" t="s">
        <v>153</v>
      </c>
      <c r="AU556" s="161" t="s">
        <v>82</v>
      </c>
      <c r="AY556" s="18" t="s">
        <v>150</v>
      </c>
      <c r="BE556" s="162">
        <f>IF(N556="základní",J556,0)</f>
        <v>0</v>
      </c>
      <c r="BF556" s="162">
        <f>IF(N556="snížená",J556,0)</f>
        <v>0</v>
      </c>
      <c r="BG556" s="162">
        <f>IF(N556="zákl. přenesená",J556,0)</f>
        <v>0</v>
      </c>
      <c r="BH556" s="162">
        <f>IF(N556="sníž. přenesená",J556,0)</f>
        <v>0</v>
      </c>
      <c r="BI556" s="162">
        <f>IF(N556="nulová",J556,0)</f>
        <v>0</v>
      </c>
      <c r="BJ556" s="18" t="s">
        <v>80</v>
      </c>
      <c r="BK556" s="162">
        <f>ROUND(I556*H556,2)</f>
        <v>0</v>
      </c>
      <c r="BL556" s="18" t="s">
        <v>307</v>
      </c>
      <c r="BM556" s="161" t="s">
        <v>1528</v>
      </c>
    </row>
    <row r="557" spans="1:65" s="13" customFormat="1">
      <c r="B557" s="163"/>
      <c r="D557" s="164" t="s">
        <v>160</v>
      </c>
      <c r="E557" s="165" t="s">
        <v>1</v>
      </c>
      <c r="F557" s="166" t="s">
        <v>1406</v>
      </c>
      <c r="H557" s="165" t="s">
        <v>1</v>
      </c>
      <c r="I557" s="167"/>
      <c r="L557" s="163"/>
      <c r="M557" s="168"/>
      <c r="N557" s="169"/>
      <c r="O557" s="169"/>
      <c r="P557" s="169"/>
      <c r="Q557" s="169"/>
      <c r="R557" s="169"/>
      <c r="S557" s="169"/>
      <c r="T557" s="170"/>
      <c r="AT557" s="165" t="s">
        <v>160</v>
      </c>
      <c r="AU557" s="165" t="s">
        <v>82</v>
      </c>
      <c r="AV557" s="13" t="s">
        <v>80</v>
      </c>
      <c r="AW557" s="13" t="s">
        <v>30</v>
      </c>
      <c r="AX557" s="13" t="s">
        <v>73</v>
      </c>
      <c r="AY557" s="165" t="s">
        <v>150</v>
      </c>
    </row>
    <row r="558" spans="1:65" s="13" customFormat="1">
      <c r="B558" s="163"/>
      <c r="D558" s="164" t="s">
        <v>160</v>
      </c>
      <c r="E558" s="165" t="s">
        <v>1</v>
      </c>
      <c r="F558" s="166" t="s">
        <v>1407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160</v>
      </c>
      <c r="AU558" s="165" t="s">
        <v>82</v>
      </c>
      <c r="AV558" s="13" t="s">
        <v>80</v>
      </c>
      <c r="AW558" s="13" t="s">
        <v>30</v>
      </c>
      <c r="AX558" s="13" t="s">
        <v>73</v>
      </c>
      <c r="AY558" s="165" t="s">
        <v>150</v>
      </c>
    </row>
    <row r="559" spans="1:65" s="14" customFormat="1">
      <c r="B559" s="171"/>
      <c r="D559" s="164" t="s">
        <v>160</v>
      </c>
      <c r="E559" s="172" t="s">
        <v>1</v>
      </c>
      <c r="F559" s="173" t="s">
        <v>1385</v>
      </c>
      <c r="H559" s="174">
        <v>330.67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160</v>
      </c>
      <c r="AU559" s="172" t="s">
        <v>82</v>
      </c>
      <c r="AV559" s="14" t="s">
        <v>82</v>
      </c>
      <c r="AW559" s="14" t="s">
        <v>30</v>
      </c>
      <c r="AX559" s="14" t="s">
        <v>80</v>
      </c>
      <c r="AY559" s="172" t="s">
        <v>150</v>
      </c>
    </row>
    <row r="560" spans="1:65" s="2" customFormat="1" ht="24.15" customHeight="1">
      <c r="A560" s="33"/>
      <c r="B560" s="149"/>
      <c r="C560" s="195" t="s">
        <v>869</v>
      </c>
      <c r="D560" s="195" t="s">
        <v>273</v>
      </c>
      <c r="E560" s="196" t="s">
        <v>1050</v>
      </c>
      <c r="F560" s="197" t="s">
        <v>1051</v>
      </c>
      <c r="G560" s="198" t="s">
        <v>156</v>
      </c>
      <c r="H560" s="199">
        <v>363.73700000000002</v>
      </c>
      <c r="I560" s="200"/>
      <c r="J560" s="201">
        <f>ROUND(I560*H560,2)</f>
        <v>0</v>
      </c>
      <c r="K560" s="197" t="s">
        <v>157</v>
      </c>
      <c r="L560" s="202"/>
      <c r="M560" s="203" t="s">
        <v>1</v>
      </c>
      <c r="N560" s="204" t="s">
        <v>38</v>
      </c>
      <c r="O560" s="59"/>
      <c r="P560" s="159">
        <f>O560*H560</f>
        <v>0</v>
      </c>
      <c r="Q560" s="159">
        <v>8.9999999999999993E-3</v>
      </c>
      <c r="R560" s="159">
        <f>Q560*H560</f>
        <v>3.2736329999999998</v>
      </c>
      <c r="S560" s="159">
        <v>0</v>
      </c>
      <c r="T560" s="160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61" t="s">
        <v>467</v>
      </c>
      <c r="AT560" s="161" t="s">
        <v>273</v>
      </c>
      <c r="AU560" s="161" t="s">
        <v>82</v>
      </c>
      <c r="AY560" s="18" t="s">
        <v>150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8" t="s">
        <v>80</v>
      </c>
      <c r="BK560" s="162">
        <f>ROUND(I560*H560,2)</f>
        <v>0</v>
      </c>
      <c r="BL560" s="18" t="s">
        <v>307</v>
      </c>
      <c r="BM560" s="161" t="s">
        <v>1529</v>
      </c>
    </row>
    <row r="561" spans="1:65" s="14" customFormat="1">
      <c r="B561" s="171"/>
      <c r="D561" s="164" t="s">
        <v>160</v>
      </c>
      <c r="E561" s="172" t="s">
        <v>1</v>
      </c>
      <c r="F561" s="173" t="s">
        <v>1530</v>
      </c>
      <c r="H561" s="174">
        <v>363.73700000000002</v>
      </c>
      <c r="I561" s="175"/>
      <c r="L561" s="171"/>
      <c r="M561" s="176"/>
      <c r="N561" s="177"/>
      <c r="O561" s="177"/>
      <c r="P561" s="177"/>
      <c r="Q561" s="177"/>
      <c r="R561" s="177"/>
      <c r="S561" s="177"/>
      <c r="T561" s="178"/>
      <c r="AT561" s="172" t="s">
        <v>160</v>
      </c>
      <c r="AU561" s="172" t="s">
        <v>82</v>
      </c>
      <c r="AV561" s="14" t="s">
        <v>82</v>
      </c>
      <c r="AW561" s="14" t="s">
        <v>30</v>
      </c>
      <c r="AX561" s="14" t="s">
        <v>80</v>
      </c>
      <c r="AY561" s="172" t="s">
        <v>150</v>
      </c>
    </row>
    <row r="562" spans="1:65" s="2" customFormat="1" ht="24.15" customHeight="1">
      <c r="A562" s="33"/>
      <c r="B562" s="149"/>
      <c r="C562" s="150" t="s">
        <v>873</v>
      </c>
      <c r="D562" s="150" t="s">
        <v>153</v>
      </c>
      <c r="E562" s="151" t="s">
        <v>1055</v>
      </c>
      <c r="F562" s="152" t="s">
        <v>1056</v>
      </c>
      <c r="G562" s="153" t="s">
        <v>156</v>
      </c>
      <c r="H562" s="154">
        <v>4.96</v>
      </c>
      <c r="I562" s="155"/>
      <c r="J562" s="156">
        <f>ROUND(I562*H562,2)</f>
        <v>0</v>
      </c>
      <c r="K562" s="152" t="s">
        <v>157</v>
      </c>
      <c r="L562" s="34"/>
      <c r="M562" s="157" t="s">
        <v>1</v>
      </c>
      <c r="N562" s="158" t="s">
        <v>38</v>
      </c>
      <c r="O562" s="59"/>
      <c r="P562" s="159">
        <f>O562*H562</f>
        <v>0</v>
      </c>
      <c r="Q562" s="159">
        <v>1.8000000000000001E-4</v>
      </c>
      <c r="R562" s="159">
        <f>Q562*H562</f>
        <v>8.9280000000000002E-4</v>
      </c>
      <c r="S562" s="159">
        <v>0</v>
      </c>
      <c r="T562" s="160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61" t="s">
        <v>307</v>
      </c>
      <c r="AT562" s="161" t="s">
        <v>153</v>
      </c>
      <c r="AU562" s="161" t="s">
        <v>82</v>
      </c>
      <c r="AY562" s="18" t="s">
        <v>150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8" t="s">
        <v>80</v>
      </c>
      <c r="BK562" s="162">
        <f>ROUND(I562*H562,2)</f>
        <v>0</v>
      </c>
      <c r="BL562" s="18" t="s">
        <v>307</v>
      </c>
      <c r="BM562" s="161" t="s">
        <v>1531</v>
      </c>
    </row>
    <row r="563" spans="1:65" s="14" customFormat="1">
      <c r="B563" s="171"/>
      <c r="D563" s="164" t="s">
        <v>160</v>
      </c>
      <c r="E563" s="172" t="s">
        <v>1</v>
      </c>
      <c r="F563" s="173" t="s">
        <v>1532</v>
      </c>
      <c r="H563" s="174">
        <v>4.96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160</v>
      </c>
      <c r="AU563" s="172" t="s">
        <v>82</v>
      </c>
      <c r="AV563" s="14" t="s">
        <v>82</v>
      </c>
      <c r="AW563" s="14" t="s">
        <v>30</v>
      </c>
      <c r="AX563" s="14" t="s">
        <v>80</v>
      </c>
      <c r="AY563" s="172" t="s">
        <v>150</v>
      </c>
    </row>
    <row r="564" spans="1:65" s="2" customFormat="1" ht="24.15" customHeight="1">
      <c r="A564" s="33"/>
      <c r="B564" s="149"/>
      <c r="C564" s="150" t="s">
        <v>728</v>
      </c>
      <c r="D564" s="150" t="s">
        <v>153</v>
      </c>
      <c r="E564" s="151" t="s">
        <v>1533</v>
      </c>
      <c r="F564" s="152" t="s">
        <v>1534</v>
      </c>
      <c r="G564" s="153" t="s">
        <v>156</v>
      </c>
      <c r="H564" s="154">
        <v>3.75</v>
      </c>
      <c r="I564" s="155"/>
      <c r="J564" s="156">
        <f>ROUND(I564*H564,2)</f>
        <v>0</v>
      </c>
      <c r="K564" s="152" t="s">
        <v>157</v>
      </c>
      <c r="L564" s="34"/>
      <c r="M564" s="157" t="s">
        <v>1</v>
      </c>
      <c r="N564" s="158" t="s">
        <v>38</v>
      </c>
      <c r="O564" s="59"/>
      <c r="P564" s="159">
        <f>O564*H564</f>
        <v>0</v>
      </c>
      <c r="Q564" s="159">
        <v>0</v>
      </c>
      <c r="R564" s="159">
        <f>Q564*H564</f>
        <v>0</v>
      </c>
      <c r="S564" s="159">
        <v>0</v>
      </c>
      <c r="T564" s="160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1" t="s">
        <v>307</v>
      </c>
      <c r="AT564" s="161" t="s">
        <v>153</v>
      </c>
      <c r="AU564" s="161" t="s">
        <v>82</v>
      </c>
      <c r="AY564" s="18" t="s">
        <v>150</v>
      </c>
      <c r="BE564" s="162">
        <f>IF(N564="základní",J564,0)</f>
        <v>0</v>
      </c>
      <c r="BF564" s="162">
        <f>IF(N564="snížená",J564,0)</f>
        <v>0</v>
      </c>
      <c r="BG564" s="162">
        <f>IF(N564="zákl. přenesená",J564,0)</f>
        <v>0</v>
      </c>
      <c r="BH564" s="162">
        <f>IF(N564="sníž. přenesená",J564,0)</f>
        <v>0</v>
      </c>
      <c r="BI564" s="162">
        <f>IF(N564="nulová",J564,0)</f>
        <v>0</v>
      </c>
      <c r="BJ564" s="18" t="s">
        <v>80</v>
      </c>
      <c r="BK564" s="162">
        <f>ROUND(I564*H564,2)</f>
        <v>0</v>
      </c>
      <c r="BL564" s="18" t="s">
        <v>307</v>
      </c>
      <c r="BM564" s="161" t="s">
        <v>1535</v>
      </c>
    </row>
    <row r="565" spans="1:65" s="13" customFormat="1">
      <c r="B565" s="163"/>
      <c r="D565" s="164" t="s">
        <v>160</v>
      </c>
      <c r="E565" s="165" t="s">
        <v>1</v>
      </c>
      <c r="F565" s="166" t="s">
        <v>1486</v>
      </c>
      <c r="H565" s="165" t="s">
        <v>1</v>
      </c>
      <c r="I565" s="167"/>
      <c r="L565" s="163"/>
      <c r="M565" s="168"/>
      <c r="N565" s="169"/>
      <c r="O565" s="169"/>
      <c r="P565" s="169"/>
      <c r="Q565" s="169"/>
      <c r="R565" s="169"/>
      <c r="S565" s="169"/>
      <c r="T565" s="170"/>
      <c r="AT565" s="165" t="s">
        <v>160</v>
      </c>
      <c r="AU565" s="165" t="s">
        <v>82</v>
      </c>
      <c r="AV565" s="13" t="s">
        <v>80</v>
      </c>
      <c r="AW565" s="13" t="s">
        <v>30</v>
      </c>
      <c r="AX565" s="13" t="s">
        <v>73</v>
      </c>
      <c r="AY565" s="165" t="s">
        <v>150</v>
      </c>
    </row>
    <row r="566" spans="1:65" s="14" customFormat="1">
      <c r="B566" s="171"/>
      <c r="D566" s="164" t="s">
        <v>160</v>
      </c>
      <c r="E566" s="172" t="s">
        <v>1</v>
      </c>
      <c r="F566" s="173" t="s">
        <v>1536</v>
      </c>
      <c r="H566" s="174">
        <v>3.75</v>
      </c>
      <c r="I566" s="175"/>
      <c r="L566" s="171"/>
      <c r="M566" s="176"/>
      <c r="N566" s="177"/>
      <c r="O566" s="177"/>
      <c r="P566" s="177"/>
      <c r="Q566" s="177"/>
      <c r="R566" s="177"/>
      <c r="S566" s="177"/>
      <c r="T566" s="178"/>
      <c r="AT566" s="172" t="s">
        <v>160</v>
      </c>
      <c r="AU566" s="172" t="s">
        <v>82</v>
      </c>
      <c r="AV566" s="14" t="s">
        <v>82</v>
      </c>
      <c r="AW566" s="14" t="s">
        <v>30</v>
      </c>
      <c r="AX566" s="14" t="s">
        <v>80</v>
      </c>
      <c r="AY566" s="172" t="s">
        <v>150</v>
      </c>
    </row>
    <row r="567" spans="1:65" s="2" customFormat="1" ht="24.15" customHeight="1">
      <c r="A567" s="33"/>
      <c r="B567" s="149"/>
      <c r="C567" s="195" t="s">
        <v>882</v>
      </c>
      <c r="D567" s="195" t="s">
        <v>273</v>
      </c>
      <c r="E567" s="196" t="s">
        <v>1537</v>
      </c>
      <c r="F567" s="197" t="s">
        <v>1538</v>
      </c>
      <c r="G567" s="198" t="s">
        <v>156</v>
      </c>
      <c r="H567" s="199">
        <v>4.125</v>
      </c>
      <c r="I567" s="200"/>
      <c r="J567" s="201">
        <f>ROUND(I567*H567,2)</f>
        <v>0</v>
      </c>
      <c r="K567" s="197" t="s">
        <v>157</v>
      </c>
      <c r="L567" s="202"/>
      <c r="M567" s="203" t="s">
        <v>1</v>
      </c>
      <c r="N567" s="204" t="s">
        <v>38</v>
      </c>
      <c r="O567" s="59"/>
      <c r="P567" s="159">
        <f>O567*H567</f>
        <v>0</v>
      </c>
      <c r="Q567" s="159">
        <v>1.2800000000000001E-2</v>
      </c>
      <c r="R567" s="159">
        <f>Q567*H567</f>
        <v>5.28E-2</v>
      </c>
      <c r="S567" s="159">
        <v>0</v>
      </c>
      <c r="T567" s="160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1" t="s">
        <v>467</v>
      </c>
      <c r="AT567" s="161" t="s">
        <v>273</v>
      </c>
      <c r="AU567" s="161" t="s">
        <v>82</v>
      </c>
      <c r="AY567" s="18" t="s">
        <v>150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8" t="s">
        <v>80</v>
      </c>
      <c r="BK567" s="162">
        <f>ROUND(I567*H567,2)</f>
        <v>0</v>
      </c>
      <c r="BL567" s="18" t="s">
        <v>307</v>
      </c>
      <c r="BM567" s="161" t="s">
        <v>1539</v>
      </c>
    </row>
    <row r="568" spans="1:65" s="14" customFormat="1">
      <c r="B568" s="171"/>
      <c r="D568" s="164" t="s">
        <v>160</v>
      </c>
      <c r="E568" s="172" t="s">
        <v>1</v>
      </c>
      <c r="F568" s="173" t="s">
        <v>1540</v>
      </c>
      <c r="H568" s="174">
        <v>4.125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160</v>
      </c>
      <c r="AU568" s="172" t="s">
        <v>82</v>
      </c>
      <c r="AV568" s="14" t="s">
        <v>82</v>
      </c>
      <c r="AW568" s="14" t="s">
        <v>30</v>
      </c>
      <c r="AX568" s="14" t="s">
        <v>80</v>
      </c>
      <c r="AY568" s="172" t="s">
        <v>150</v>
      </c>
    </row>
    <row r="569" spans="1:65" s="2" customFormat="1" ht="24.15" customHeight="1">
      <c r="A569" s="33"/>
      <c r="B569" s="149"/>
      <c r="C569" s="150" t="s">
        <v>886</v>
      </c>
      <c r="D569" s="150" t="s">
        <v>153</v>
      </c>
      <c r="E569" s="151" t="s">
        <v>1541</v>
      </c>
      <c r="F569" s="152" t="s">
        <v>1542</v>
      </c>
      <c r="G569" s="153" t="s">
        <v>156</v>
      </c>
      <c r="H569" s="154">
        <v>3.75</v>
      </c>
      <c r="I569" s="155"/>
      <c r="J569" s="156">
        <f>ROUND(I569*H569,2)</f>
        <v>0</v>
      </c>
      <c r="K569" s="152" t="s">
        <v>157</v>
      </c>
      <c r="L569" s="34"/>
      <c r="M569" s="157" t="s">
        <v>1</v>
      </c>
      <c r="N569" s="158" t="s">
        <v>38</v>
      </c>
      <c r="O569" s="59"/>
      <c r="P569" s="159">
        <f>O569*H569</f>
        <v>0</v>
      </c>
      <c r="Q569" s="159">
        <v>0</v>
      </c>
      <c r="R569" s="159">
        <f>Q569*H569</f>
        <v>0</v>
      </c>
      <c r="S569" s="159">
        <v>0.03</v>
      </c>
      <c r="T569" s="160">
        <f>S569*H569</f>
        <v>0.11249999999999999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61" t="s">
        <v>307</v>
      </c>
      <c r="AT569" s="161" t="s">
        <v>153</v>
      </c>
      <c r="AU569" s="161" t="s">
        <v>82</v>
      </c>
      <c r="AY569" s="18" t="s">
        <v>150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8" t="s">
        <v>80</v>
      </c>
      <c r="BK569" s="162">
        <f>ROUND(I569*H569,2)</f>
        <v>0</v>
      </c>
      <c r="BL569" s="18" t="s">
        <v>307</v>
      </c>
      <c r="BM569" s="161" t="s">
        <v>1543</v>
      </c>
    </row>
    <row r="570" spans="1:65" s="13" customFormat="1">
      <c r="B570" s="163"/>
      <c r="D570" s="164" t="s">
        <v>160</v>
      </c>
      <c r="E570" s="165" t="s">
        <v>1</v>
      </c>
      <c r="F570" s="166" t="s">
        <v>1486</v>
      </c>
      <c r="H570" s="165" t="s">
        <v>1</v>
      </c>
      <c r="I570" s="167"/>
      <c r="L570" s="163"/>
      <c r="M570" s="168"/>
      <c r="N570" s="169"/>
      <c r="O570" s="169"/>
      <c r="P570" s="169"/>
      <c r="Q570" s="169"/>
      <c r="R570" s="169"/>
      <c r="S570" s="169"/>
      <c r="T570" s="170"/>
      <c r="AT570" s="165" t="s">
        <v>160</v>
      </c>
      <c r="AU570" s="165" t="s">
        <v>82</v>
      </c>
      <c r="AV570" s="13" t="s">
        <v>80</v>
      </c>
      <c r="AW570" s="13" t="s">
        <v>30</v>
      </c>
      <c r="AX570" s="13" t="s">
        <v>73</v>
      </c>
      <c r="AY570" s="165" t="s">
        <v>150</v>
      </c>
    </row>
    <row r="571" spans="1:65" s="14" customFormat="1">
      <c r="B571" s="171"/>
      <c r="D571" s="164" t="s">
        <v>160</v>
      </c>
      <c r="E571" s="172" t="s">
        <v>1</v>
      </c>
      <c r="F571" s="173" t="s">
        <v>1536</v>
      </c>
      <c r="H571" s="174">
        <v>3.75</v>
      </c>
      <c r="I571" s="175"/>
      <c r="L571" s="171"/>
      <c r="M571" s="176"/>
      <c r="N571" s="177"/>
      <c r="O571" s="177"/>
      <c r="P571" s="177"/>
      <c r="Q571" s="177"/>
      <c r="R571" s="177"/>
      <c r="S571" s="177"/>
      <c r="T571" s="178"/>
      <c r="AT571" s="172" t="s">
        <v>160</v>
      </c>
      <c r="AU571" s="172" t="s">
        <v>82</v>
      </c>
      <c r="AV571" s="14" t="s">
        <v>82</v>
      </c>
      <c r="AW571" s="14" t="s">
        <v>30</v>
      </c>
      <c r="AX571" s="14" t="s">
        <v>80</v>
      </c>
      <c r="AY571" s="172" t="s">
        <v>150</v>
      </c>
    </row>
    <row r="572" spans="1:65" s="2" customFormat="1" ht="24.15" customHeight="1">
      <c r="A572" s="33"/>
      <c r="B572" s="149"/>
      <c r="C572" s="150" t="s">
        <v>893</v>
      </c>
      <c r="D572" s="150" t="s">
        <v>153</v>
      </c>
      <c r="E572" s="151" t="s">
        <v>1060</v>
      </c>
      <c r="F572" s="152" t="s">
        <v>1061</v>
      </c>
      <c r="G572" s="153" t="s">
        <v>245</v>
      </c>
      <c r="H572" s="154">
        <v>3.327</v>
      </c>
      <c r="I572" s="155"/>
      <c r="J572" s="156">
        <f>ROUND(I572*H572,2)</f>
        <v>0</v>
      </c>
      <c r="K572" s="152" t="s">
        <v>157</v>
      </c>
      <c r="L572" s="34"/>
      <c r="M572" s="157" t="s">
        <v>1</v>
      </c>
      <c r="N572" s="158" t="s">
        <v>38</v>
      </c>
      <c r="O572" s="59"/>
      <c r="P572" s="159">
        <f>O572*H572</f>
        <v>0</v>
      </c>
      <c r="Q572" s="159">
        <v>0</v>
      </c>
      <c r="R572" s="159">
        <f>Q572*H572</f>
        <v>0</v>
      </c>
      <c r="S572" s="159">
        <v>0</v>
      </c>
      <c r="T572" s="160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61" t="s">
        <v>307</v>
      </c>
      <c r="AT572" s="161" t="s">
        <v>153</v>
      </c>
      <c r="AU572" s="161" t="s">
        <v>82</v>
      </c>
      <c r="AY572" s="18" t="s">
        <v>150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8" t="s">
        <v>80</v>
      </c>
      <c r="BK572" s="162">
        <f>ROUND(I572*H572,2)</f>
        <v>0</v>
      </c>
      <c r="BL572" s="18" t="s">
        <v>307</v>
      </c>
      <c r="BM572" s="161" t="s">
        <v>1544</v>
      </c>
    </row>
    <row r="573" spans="1:65" s="12" customFormat="1" ht="22.75" customHeight="1">
      <c r="B573" s="136"/>
      <c r="D573" s="137" t="s">
        <v>72</v>
      </c>
      <c r="E573" s="147" t="s">
        <v>1089</v>
      </c>
      <c r="F573" s="147" t="s">
        <v>1090</v>
      </c>
      <c r="I573" s="139"/>
      <c r="J573" s="148">
        <f>BK573</f>
        <v>0</v>
      </c>
      <c r="L573" s="136"/>
      <c r="M573" s="141"/>
      <c r="N573" s="142"/>
      <c r="O573" s="142"/>
      <c r="P573" s="143">
        <f>SUM(P574:P578)</f>
        <v>0</v>
      </c>
      <c r="Q573" s="142"/>
      <c r="R573" s="143">
        <f>SUM(R574:R578)</f>
        <v>0</v>
      </c>
      <c r="S573" s="142"/>
      <c r="T573" s="144">
        <f>SUM(T574:T578)</f>
        <v>0.42119774999999998</v>
      </c>
      <c r="AR573" s="137" t="s">
        <v>82</v>
      </c>
      <c r="AT573" s="145" t="s">
        <v>72</v>
      </c>
      <c r="AU573" s="145" t="s">
        <v>80</v>
      </c>
      <c r="AY573" s="137" t="s">
        <v>150</v>
      </c>
      <c r="BK573" s="146">
        <f>SUM(BK574:BK578)</f>
        <v>0</v>
      </c>
    </row>
    <row r="574" spans="1:65" s="2" customFormat="1" ht="24.15" customHeight="1">
      <c r="A574" s="33"/>
      <c r="B574" s="149"/>
      <c r="C574" s="150" t="s">
        <v>903</v>
      </c>
      <c r="D574" s="150" t="s">
        <v>153</v>
      </c>
      <c r="E574" s="151" t="s">
        <v>1092</v>
      </c>
      <c r="F574" s="152" t="s">
        <v>1093</v>
      </c>
      <c r="G574" s="153" t="s">
        <v>297</v>
      </c>
      <c r="H574" s="154">
        <v>21.434999999999999</v>
      </c>
      <c r="I574" s="155"/>
      <c r="J574" s="156">
        <f>ROUND(I574*H574,2)</f>
        <v>0</v>
      </c>
      <c r="K574" s="152" t="s">
        <v>157</v>
      </c>
      <c r="L574" s="34"/>
      <c r="M574" s="157" t="s">
        <v>1</v>
      </c>
      <c r="N574" s="158" t="s">
        <v>38</v>
      </c>
      <c r="O574" s="59"/>
      <c r="P574" s="159">
        <f>O574*H574</f>
        <v>0</v>
      </c>
      <c r="Q574" s="159">
        <v>0</v>
      </c>
      <c r="R574" s="159">
        <f>Q574*H574</f>
        <v>0</v>
      </c>
      <c r="S574" s="159">
        <v>1.9650000000000001E-2</v>
      </c>
      <c r="T574" s="160">
        <f>S574*H574</f>
        <v>0.42119774999999998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1" t="s">
        <v>307</v>
      </c>
      <c r="AT574" s="161" t="s">
        <v>153</v>
      </c>
      <c r="AU574" s="161" t="s">
        <v>82</v>
      </c>
      <c r="AY574" s="18" t="s">
        <v>150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8" t="s">
        <v>80</v>
      </c>
      <c r="BK574" s="162">
        <f>ROUND(I574*H574,2)</f>
        <v>0</v>
      </c>
      <c r="BL574" s="18" t="s">
        <v>307</v>
      </c>
      <c r="BM574" s="161" t="s">
        <v>1545</v>
      </c>
    </row>
    <row r="575" spans="1:65" s="13" customFormat="1">
      <c r="B575" s="163"/>
      <c r="D575" s="164" t="s">
        <v>160</v>
      </c>
      <c r="E575" s="165" t="s">
        <v>1</v>
      </c>
      <c r="F575" s="166" t="s">
        <v>1095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160</v>
      </c>
      <c r="AU575" s="165" t="s">
        <v>82</v>
      </c>
      <c r="AV575" s="13" t="s">
        <v>80</v>
      </c>
      <c r="AW575" s="13" t="s">
        <v>30</v>
      </c>
      <c r="AX575" s="13" t="s">
        <v>73</v>
      </c>
      <c r="AY575" s="165" t="s">
        <v>150</v>
      </c>
    </row>
    <row r="576" spans="1:65" s="13" customFormat="1">
      <c r="B576" s="163"/>
      <c r="D576" s="164" t="s">
        <v>160</v>
      </c>
      <c r="E576" s="165" t="s">
        <v>1</v>
      </c>
      <c r="F576" s="166" t="s">
        <v>1096</v>
      </c>
      <c r="H576" s="165" t="s">
        <v>1</v>
      </c>
      <c r="I576" s="167"/>
      <c r="L576" s="163"/>
      <c r="M576" s="168"/>
      <c r="N576" s="169"/>
      <c r="O576" s="169"/>
      <c r="P576" s="169"/>
      <c r="Q576" s="169"/>
      <c r="R576" s="169"/>
      <c r="S576" s="169"/>
      <c r="T576" s="170"/>
      <c r="AT576" s="165" t="s">
        <v>160</v>
      </c>
      <c r="AU576" s="165" t="s">
        <v>82</v>
      </c>
      <c r="AV576" s="13" t="s">
        <v>80</v>
      </c>
      <c r="AW576" s="13" t="s">
        <v>30</v>
      </c>
      <c r="AX576" s="13" t="s">
        <v>73</v>
      </c>
      <c r="AY576" s="165" t="s">
        <v>150</v>
      </c>
    </row>
    <row r="577" spans="1:65" s="13" customFormat="1">
      <c r="B577" s="163"/>
      <c r="D577" s="164" t="s">
        <v>160</v>
      </c>
      <c r="E577" s="165" t="s">
        <v>1</v>
      </c>
      <c r="F577" s="166" t="s">
        <v>1467</v>
      </c>
      <c r="H577" s="165" t="s">
        <v>1</v>
      </c>
      <c r="I577" s="167"/>
      <c r="L577" s="163"/>
      <c r="M577" s="168"/>
      <c r="N577" s="169"/>
      <c r="O577" s="169"/>
      <c r="P577" s="169"/>
      <c r="Q577" s="169"/>
      <c r="R577" s="169"/>
      <c r="S577" s="169"/>
      <c r="T577" s="170"/>
      <c r="AT577" s="165" t="s">
        <v>160</v>
      </c>
      <c r="AU577" s="165" t="s">
        <v>82</v>
      </c>
      <c r="AV577" s="13" t="s">
        <v>80</v>
      </c>
      <c r="AW577" s="13" t="s">
        <v>30</v>
      </c>
      <c r="AX577" s="13" t="s">
        <v>73</v>
      </c>
      <c r="AY577" s="165" t="s">
        <v>150</v>
      </c>
    </row>
    <row r="578" spans="1:65" s="14" customFormat="1">
      <c r="B578" s="171"/>
      <c r="D578" s="164" t="s">
        <v>160</v>
      </c>
      <c r="E578" s="172" t="s">
        <v>1</v>
      </c>
      <c r="F578" s="173" t="s">
        <v>1468</v>
      </c>
      <c r="H578" s="174">
        <v>21.434999999999999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160</v>
      </c>
      <c r="AU578" s="172" t="s">
        <v>82</v>
      </c>
      <c r="AV578" s="14" t="s">
        <v>82</v>
      </c>
      <c r="AW578" s="14" t="s">
        <v>30</v>
      </c>
      <c r="AX578" s="14" t="s">
        <v>80</v>
      </c>
      <c r="AY578" s="172" t="s">
        <v>150</v>
      </c>
    </row>
    <row r="579" spans="1:65" s="12" customFormat="1" ht="22.75" customHeight="1">
      <c r="B579" s="136"/>
      <c r="D579" s="137" t="s">
        <v>72</v>
      </c>
      <c r="E579" s="147" t="s">
        <v>1098</v>
      </c>
      <c r="F579" s="147" t="s">
        <v>1099</v>
      </c>
      <c r="I579" s="139"/>
      <c r="J579" s="148">
        <f>BK579</f>
        <v>0</v>
      </c>
      <c r="L579" s="136"/>
      <c r="M579" s="141"/>
      <c r="N579" s="142"/>
      <c r="O579" s="142"/>
      <c r="P579" s="143">
        <f>SUM(P580:P583)</f>
        <v>0</v>
      </c>
      <c r="Q579" s="142"/>
      <c r="R579" s="143">
        <f>SUM(R580:R583)</f>
        <v>0</v>
      </c>
      <c r="S579" s="142"/>
      <c r="T579" s="144">
        <f>SUM(T580:T583)</f>
        <v>0</v>
      </c>
      <c r="AR579" s="137" t="s">
        <v>82</v>
      </c>
      <c r="AT579" s="145" t="s">
        <v>72</v>
      </c>
      <c r="AU579" s="145" t="s">
        <v>80</v>
      </c>
      <c r="AY579" s="137" t="s">
        <v>150</v>
      </c>
      <c r="BK579" s="146">
        <f>SUM(BK580:BK583)</f>
        <v>0</v>
      </c>
    </row>
    <row r="580" spans="1:65" s="2" customFormat="1" ht="44.25" customHeight="1">
      <c r="A580" s="33"/>
      <c r="B580" s="149"/>
      <c r="C580" s="150" t="s">
        <v>84</v>
      </c>
      <c r="D580" s="150" t="s">
        <v>153</v>
      </c>
      <c r="E580" s="151" t="s">
        <v>1101</v>
      </c>
      <c r="F580" s="152" t="s">
        <v>1102</v>
      </c>
      <c r="G580" s="153" t="s">
        <v>297</v>
      </c>
      <c r="H580" s="154">
        <v>25.1</v>
      </c>
      <c r="I580" s="155"/>
      <c r="J580" s="156">
        <f>ROUND(I580*H580,2)</f>
        <v>0</v>
      </c>
      <c r="K580" s="152" t="s">
        <v>1</v>
      </c>
      <c r="L580" s="34"/>
      <c r="M580" s="157" t="s">
        <v>1</v>
      </c>
      <c r="N580" s="158" t="s">
        <v>38</v>
      </c>
      <c r="O580" s="59"/>
      <c r="P580" s="159">
        <f>O580*H580</f>
        <v>0</v>
      </c>
      <c r="Q580" s="159">
        <v>0</v>
      </c>
      <c r="R580" s="159">
        <f>Q580*H580</f>
        <v>0</v>
      </c>
      <c r="S580" s="159">
        <v>0</v>
      </c>
      <c r="T580" s="160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1" t="s">
        <v>307</v>
      </c>
      <c r="AT580" s="161" t="s">
        <v>153</v>
      </c>
      <c r="AU580" s="161" t="s">
        <v>82</v>
      </c>
      <c r="AY580" s="18" t="s">
        <v>150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8" t="s">
        <v>80</v>
      </c>
      <c r="BK580" s="162">
        <f>ROUND(I580*H580,2)</f>
        <v>0</v>
      </c>
      <c r="BL580" s="18" t="s">
        <v>307</v>
      </c>
      <c r="BM580" s="161" t="s">
        <v>1546</v>
      </c>
    </row>
    <row r="581" spans="1:65" s="13" customFormat="1">
      <c r="B581" s="163"/>
      <c r="D581" s="164" t="s">
        <v>160</v>
      </c>
      <c r="E581" s="165" t="s">
        <v>1</v>
      </c>
      <c r="F581" s="166" t="s">
        <v>1104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160</v>
      </c>
      <c r="AU581" s="165" t="s">
        <v>82</v>
      </c>
      <c r="AV581" s="13" t="s">
        <v>80</v>
      </c>
      <c r="AW581" s="13" t="s">
        <v>30</v>
      </c>
      <c r="AX581" s="13" t="s">
        <v>73</v>
      </c>
      <c r="AY581" s="165" t="s">
        <v>150</v>
      </c>
    </row>
    <row r="582" spans="1:65" s="14" customFormat="1">
      <c r="B582" s="171"/>
      <c r="D582" s="164" t="s">
        <v>160</v>
      </c>
      <c r="E582" s="172" t="s">
        <v>1</v>
      </c>
      <c r="F582" s="173" t="s">
        <v>1547</v>
      </c>
      <c r="H582" s="174">
        <v>25.1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160</v>
      </c>
      <c r="AU582" s="172" t="s">
        <v>82</v>
      </c>
      <c r="AV582" s="14" t="s">
        <v>82</v>
      </c>
      <c r="AW582" s="14" t="s">
        <v>30</v>
      </c>
      <c r="AX582" s="14" t="s">
        <v>80</v>
      </c>
      <c r="AY582" s="172" t="s">
        <v>150</v>
      </c>
    </row>
    <row r="583" spans="1:65" s="2" customFormat="1" ht="24.15" customHeight="1">
      <c r="A583" s="33"/>
      <c r="B583" s="149"/>
      <c r="C583" s="150" t="s">
        <v>88</v>
      </c>
      <c r="D583" s="150" t="s">
        <v>153</v>
      </c>
      <c r="E583" s="151" t="s">
        <v>1130</v>
      </c>
      <c r="F583" s="152" t="s">
        <v>1131</v>
      </c>
      <c r="G583" s="153" t="s">
        <v>1132</v>
      </c>
      <c r="H583" s="205"/>
      <c r="I583" s="155"/>
      <c r="J583" s="156">
        <f>ROUND(I583*H583,2)</f>
        <v>0</v>
      </c>
      <c r="K583" s="152" t="s">
        <v>157</v>
      </c>
      <c r="L583" s="34"/>
      <c r="M583" s="157" t="s">
        <v>1</v>
      </c>
      <c r="N583" s="158" t="s">
        <v>38</v>
      </c>
      <c r="O583" s="59"/>
      <c r="P583" s="159">
        <f>O583*H583</f>
        <v>0</v>
      </c>
      <c r="Q583" s="159">
        <v>0</v>
      </c>
      <c r="R583" s="159">
        <f>Q583*H583</f>
        <v>0</v>
      </c>
      <c r="S583" s="159">
        <v>0</v>
      </c>
      <c r="T583" s="160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61" t="s">
        <v>307</v>
      </c>
      <c r="AT583" s="161" t="s">
        <v>153</v>
      </c>
      <c r="AU583" s="161" t="s">
        <v>82</v>
      </c>
      <c r="AY583" s="18" t="s">
        <v>150</v>
      </c>
      <c r="BE583" s="162">
        <f>IF(N583="základní",J583,0)</f>
        <v>0</v>
      </c>
      <c r="BF583" s="162">
        <f>IF(N583="snížená",J583,0)</f>
        <v>0</v>
      </c>
      <c r="BG583" s="162">
        <f>IF(N583="zákl. přenesená",J583,0)</f>
        <v>0</v>
      </c>
      <c r="BH583" s="162">
        <f>IF(N583="sníž. přenesená",J583,0)</f>
        <v>0</v>
      </c>
      <c r="BI583" s="162">
        <f>IF(N583="nulová",J583,0)</f>
        <v>0</v>
      </c>
      <c r="BJ583" s="18" t="s">
        <v>80</v>
      </c>
      <c r="BK583" s="162">
        <f>ROUND(I583*H583,2)</f>
        <v>0</v>
      </c>
      <c r="BL583" s="18" t="s">
        <v>307</v>
      </c>
      <c r="BM583" s="161" t="s">
        <v>1548</v>
      </c>
    </row>
    <row r="584" spans="1:65" s="12" customFormat="1" ht="22.75" customHeight="1">
      <c r="B584" s="136"/>
      <c r="D584" s="137" t="s">
        <v>72</v>
      </c>
      <c r="E584" s="147" t="s">
        <v>1134</v>
      </c>
      <c r="F584" s="147" t="s">
        <v>1135</v>
      </c>
      <c r="I584" s="139"/>
      <c r="J584" s="148">
        <f>BK584</f>
        <v>0</v>
      </c>
      <c r="L584" s="136"/>
      <c r="M584" s="141"/>
      <c r="N584" s="142"/>
      <c r="O584" s="142"/>
      <c r="P584" s="143">
        <f>SUM(P585:P591)</f>
        <v>0</v>
      </c>
      <c r="Q584" s="142"/>
      <c r="R584" s="143">
        <f>SUM(R585:R591)</f>
        <v>4.8750000000000009</v>
      </c>
      <c r="S584" s="142"/>
      <c r="T584" s="144">
        <f>SUM(T585:T591)</f>
        <v>0</v>
      </c>
      <c r="AR584" s="137" t="s">
        <v>82</v>
      </c>
      <c r="AT584" s="145" t="s">
        <v>72</v>
      </c>
      <c r="AU584" s="145" t="s">
        <v>80</v>
      </c>
      <c r="AY584" s="137" t="s">
        <v>150</v>
      </c>
      <c r="BK584" s="146">
        <f>SUM(BK585:BK591)</f>
        <v>0</v>
      </c>
    </row>
    <row r="585" spans="1:65" s="2" customFormat="1" ht="24.15" customHeight="1">
      <c r="A585" s="33"/>
      <c r="B585" s="149"/>
      <c r="C585" s="150" t="s">
        <v>917</v>
      </c>
      <c r="D585" s="150" t="s">
        <v>153</v>
      </c>
      <c r="E585" s="151" t="s">
        <v>1137</v>
      </c>
      <c r="F585" s="152" t="s">
        <v>1138</v>
      </c>
      <c r="G585" s="153" t="s">
        <v>156</v>
      </c>
      <c r="H585" s="154">
        <v>26</v>
      </c>
      <c r="I585" s="155"/>
      <c r="J585" s="156">
        <f>ROUND(I585*H585,2)</f>
        <v>0</v>
      </c>
      <c r="K585" s="152" t="s">
        <v>157</v>
      </c>
      <c r="L585" s="34"/>
      <c r="M585" s="157" t="s">
        <v>1</v>
      </c>
      <c r="N585" s="158" t="s">
        <v>38</v>
      </c>
      <c r="O585" s="59"/>
      <c r="P585" s="159">
        <f>O585*H585</f>
        <v>0</v>
      </c>
      <c r="Q585" s="159">
        <v>3.9E-2</v>
      </c>
      <c r="R585" s="159">
        <f>Q585*H585</f>
        <v>1.014</v>
      </c>
      <c r="S585" s="159">
        <v>0</v>
      </c>
      <c r="T585" s="160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1" t="s">
        <v>307</v>
      </c>
      <c r="AT585" s="161" t="s">
        <v>153</v>
      </c>
      <c r="AU585" s="161" t="s">
        <v>82</v>
      </c>
      <c r="AY585" s="18" t="s">
        <v>150</v>
      </c>
      <c r="BE585" s="162">
        <f>IF(N585="základní",J585,0)</f>
        <v>0</v>
      </c>
      <c r="BF585" s="162">
        <f>IF(N585="snížená",J585,0)</f>
        <v>0</v>
      </c>
      <c r="BG585" s="162">
        <f>IF(N585="zákl. přenesená",J585,0)</f>
        <v>0</v>
      </c>
      <c r="BH585" s="162">
        <f>IF(N585="sníž. přenesená",J585,0)</f>
        <v>0</v>
      </c>
      <c r="BI585" s="162">
        <f>IF(N585="nulová",J585,0)</f>
        <v>0</v>
      </c>
      <c r="BJ585" s="18" t="s">
        <v>80</v>
      </c>
      <c r="BK585" s="162">
        <f>ROUND(I585*H585,2)</f>
        <v>0</v>
      </c>
      <c r="BL585" s="18" t="s">
        <v>307</v>
      </c>
      <c r="BM585" s="161" t="s">
        <v>1549</v>
      </c>
    </row>
    <row r="586" spans="1:65" s="13" customFormat="1">
      <c r="B586" s="163"/>
      <c r="D586" s="164" t="s">
        <v>160</v>
      </c>
      <c r="E586" s="165" t="s">
        <v>1</v>
      </c>
      <c r="F586" s="166" t="s">
        <v>1550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160</v>
      </c>
      <c r="AU586" s="165" t="s">
        <v>82</v>
      </c>
      <c r="AV586" s="13" t="s">
        <v>80</v>
      </c>
      <c r="AW586" s="13" t="s">
        <v>30</v>
      </c>
      <c r="AX586" s="13" t="s">
        <v>73</v>
      </c>
      <c r="AY586" s="165" t="s">
        <v>150</v>
      </c>
    </row>
    <row r="587" spans="1:65" s="14" customFormat="1">
      <c r="B587" s="171"/>
      <c r="D587" s="164" t="s">
        <v>160</v>
      </c>
      <c r="E587" s="172" t="s">
        <v>1</v>
      </c>
      <c r="F587" s="173" t="s">
        <v>405</v>
      </c>
      <c r="H587" s="174">
        <v>26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2" t="s">
        <v>160</v>
      </c>
      <c r="AU587" s="172" t="s">
        <v>82</v>
      </c>
      <c r="AV587" s="14" t="s">
        <v>82</v>
      </c>
      <c r="AW587" s="14" t="s">
        <v>30</v>
      </c>
      <c r="AX587" s="14" t="s">
        <v>73</v>
      </c>
      <c r="AY587" s="172" t="s">
        <v>150</v>
      </c>
    </row>
    <row r="588" spans="1:65" s="16" customFormat="1">
      <c r="B588" s="187"/>
      <c r="D588" s="164" t="s">
        <v>160</v>
      </c>
      <c r="E588" s="188" t="s">
        <v>1</v>
      </c>
      <c r="F588" s="189" t="s">
        <v>211</v>
      </c>
      <c r="H588" s="190">
        <v>26</v>
      </c>
      <c r="I588" s="191"/>
      <c r="L588" s="187"/>
      <c r="M588" s="192"/>
      <c r="N588" s="193"/>
      <c r="O588" s="193"/>
      <c r="P588" s="193"/>
      <c r="Q588" s="193"/>
      <c r="R588" s="193"/>
      <c r="S588" s="193"/>
      <c r="T588" s="194"/>
      <c r="AT588" s="188" t="s">
        <v>160</v>
      </c>
      <c r="AU588" s="188" t="s">
        <v>82</v>
      </c>
      <c r="AV588" s="16" t="s">
        <v>158</v>
      </c>
      <c r="AW588" s="16" t="s">
        <v>30</v>
      </c>
      <c r="AX588" s="16" t="s">
        <v>80</v>
      </c>
      <c r="AY588" s="188" t="s">
        <v>150</v>
      </c>
    </row>
    <row r="589" spans="1:65" s="2" customFormat="1" ht="16.5" customHeight="1">
      <c r="A589" s="33"/>
      <c r="B589" s="149"/>
      <c r="C589" s="195" t="s">
        <v>924</v>
      </c>
      <c r="D589" s="195" t="s">
        <v>273</v>
      </c>
      <c r="E589" s="196" t="s">
        <v>1142</v>
      </c>
      <c r="F589" s="197" t="s">
        <v>1143</v>
      </c>
      <c r="G589" s="198" t="s">
        <v>156</v>
      </c>
      <c r="H589" s="199">
        <v>28.6</v>
      </c>
      <c r="I589" s="200"/>
      <c r="J589" s="201">
        <f>ROUND(I589*H589,2)</f>
        <v>0</v>
      </c>
      <c r="K589" s="197" t="s">
        <v>157</v>
      </c>
      <c r="L589" s="202"/>
      <c r="M589" s="203" t="s">
        <v>1</v>
      </c>
      <c r="N589" s="204" t="s">
        <v>38</v>
      </c>
      <c r="O589" s="59"/>
      <c r="P589" s="159">
        <f>O589*H589</f>
        <v>0</v>
      </c>
      <c r="Q589" s="159">
        <v>0.13500000000000001</v>
      </c>
      <c r="R589" s="159">
        <f>Q589*H589</f>
        <v>3.8610000000000007</v>
      </c>
      <c r="S589" s="159">
        <v>0</v>
      </c>
      <c r="T589" s="160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61" t="s">
        <v>467</v>
      </c>
      <c r="AT589" s="161" t="s">
        <v>273</v>
      </c>
      <c r="AU589" s="161" t="s">
        <v>82</v>
      </c>
      <c r="AY589" s="18" t="s">
        <v>150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8" t="s">
        <v>80</v>
      </c>
      <c r="BK589" s="162">
        <f>ROUND(I589*H589,2)</f>
        <v>0</v>
      </c>
      <c r="BL589" s="18" t="s">
        <v>307</v>
      </c>
      <c r="BM589" s="161" t="s">
        <v>1551</v>
      </c>
    </row>
    <row r="590" spans="1:65" s="14" customFormat="1">
      <c r="B590" s="171"/>
      <c r="D590" s="164" t="s">
        <v>160</v>
      </c>
      <c r="E590" s="172" t="s">
        <v>1</v>
      </c>
      <c r="F590" s="173" t="s">
        <v>1552</v>
      </c>
      <c r="H590" s="174">
        <v>28.6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160</v>
      </c>
      <c r="AU590" s="172" t="s">
        <v>82</v>
      </c>
      <c r="AV590" s="14" t="s">
        <v>82</v>
      </c>
      <c r="AW590" s="14" t="s">
        <v>30</v>
      </c>
      <c r="AX590" s="14" t="s">
        <v>80</v>
      </c>
      <c r="AY590" s="172" t="s">
        <v>150</v>
      </c>
    </row>
    <row r="591" spans="1:65" s="2" customFormat="1" ht="24.15" customHeight="1">
      <c r="A591" s="33"/>
      <c r="B591" s="149"/>
      <c r="C591" s="150" t="s">
        <v>929</v>
      </c>
      <c r="D591" s="150" t="s">
        <v>153</v>
      </c>
      <c r="E591" s="151" t="s">
        <v>1147</v>
      </c>
      <c r="F591" s="152" t="s">
        <v>1148</v>
      </c>
      <c r="G591" s="153" t="s">
        <v>245</v>
      </c>
      <c r="H591" s="154">
        <v>4.875</v>
      </c>
      <c r="I591" s="155"/>
      <c r="J591" s="156">
        <f>ROUND(I591*H591,2)</f>
        <v>0</v>
      </c>
      <c r="K591" s="152" t="s">
        <v>157</v>
      </c>
      <c r="L591" s="34"/>
      <c r="M591" s="209" t="s">
        <v>1</v>
      </c>
      <c r="N591" s="210" t="s">
        <v>38</v>
      </c>
      <c r="O591" s="211"/>
      <c r="P591" s="212">
        <f>O591*H591</f>
        <v>0</v>
      </c>
      <c r="Q591" s="212">
        <v>0</v>
      </c>
      <c r="R591" s="212">
        <f>Q591*H591</f>
        <v>0</v>
      </c>
      <c r="S591" s="212">
        <v>0</v>
      </c>
      <c r="T591" s="213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61" t="s">
        <v>307</v>
      </c>
      <c r="AT591" s="161" t="s">
        <v>153</v>
      </c>
      <c r="AU591" s="161" t="s">
        <v>82</v>
      </c>
      <c r="AY591" s="18" t="s">
        <v>150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8" t="s">
        <v>80</v>
      </c>
      <c r="BK591" s="162">
        <f>ROUND(I591*H591,2)</f>
        <v>0</v>
      </c>
      <c r="BL591" s="18" t="s">
        <v>307</v>
      </c>
      <c r="BM591" s="161" t="s">
        <v>1553</v>
      </c>
    </row>
    <row r="592" spans="1:65" s="2" customFormat="1" ht="6.9" customHeight="1">
      <c r="A592" s="33"/>
      <c r="B592" s="48"/>
      <c r="C592" s="49"/>
      <c r="D592" s="49"/>
      <c r="E592" s="49"/>
      <c r="F592" s="49"/>
      <c r="G592" s="49"/>
      <c r="H592" s="49"/>
      <c r="I592" s="49"/>
      <c r="J592" s="49"/>
      <c r="K592" s="49"/>
      <c r="L592" s="34"/>
      <c r="M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</row>
  </sheetData>
  <autoFilter ref="C138:K591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124" workbookViewId="0">
      <selection activeCell="Y130" sqref="Y130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.44140625" style="1" customWidth="1"/>
    <col min="8" max="8" width="14" style="1" customWidth="1"/>
    <col min="9" max="9" width="15.88671875" style="1" customWidth="1"/>
    <col min="10" max="11" width="22.33203125" style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100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>Oprava hydroizolace budovy ČNB, Roosveltova 18, Brno-revize3</v>
      </c>
      <c r="F7" s="259"/>
      <c r="G7" s="259"/>
      <c r="H7" s="259"/>
      <c r="L7" s="21"/>
    </row>
    <row r="8" spans="1:46" s="1" customFormat="1" ht="12" customHeight="1">
      <c r="B8" s="21"/>
      <c r="D8" s="28" t="s">
        <v>101</v>
      </c>
      <c r="L8" s="21"/>
    </row>
    <row r="9" spans="1:46" s="2" customFormat="1" ht="16.5" customHeight="1">
      <c r="A9" s="33"/>
      <c r="B9" s="34"/>
      <c r="C9" s="33"/>
      <c r="D9" s="33"/>
      <c r="E9" s="258" t="s">
        <v>1298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7" t="s">
        <v>1554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20. 10. 2023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7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4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ROUND((SUM(BE125:BE156)),  2)</f>
        <v>0</v>
      </c>
      <c r="G35" s="33"/>
      <c r="H35" s="33"/>
      <c r="I35" s="106">
        <v>0.21</v>
      </c>
      <c r="J35" s="105">
        <f>ROUND(((SUM(BE125:BE156))*I35),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ROUND((SUM(BF125:BF156)),  2)</f>
        <v>0</v>
      </c>
      <c r="G36" s="33"/>
      <c r="H36" s="33"/>
      <c r="I36" s="106">
        <v>0.12</v>
      </c>
      <c r="J36" s="105">
        <f>ROUND(((SUM(BF125:BF156))*I36),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ROUND((SUM(BG125:BG156)),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ROUND((SUM(BH125:BH156)),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ROUND((SUM(BI125:BI156)),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4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Oprava hydroizolace budovy ČNB, Roosveltova 18, Brno-revize3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101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1298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7" t="str">
        <f>E11</f>
        <v>202 - 2.etapa - vedlejší rozpočtové náklady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20. 10. 2023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4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106</v>
      </c>
      <c r="D96" s="107"/>
      <c r="E96" s="107"/>
      <c r="F96" s="107"/>
      <c r="G96" s="107"/>
      <c r="H96" s="107"/>
      <c r="I96" s="107"/>
      <c r="J96" s="116" t="s">
        <v>107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4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75" customHeight="1">
      <c r="A98" s="33"/>
      <c r="B98" s="34"/>
      <c r="C98" s="117" t="s">
        <v>108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109</v>
      </c>
    </row>
    <row r="99" spans="1:47" s="9" customFormat="1" ht="24.9" customHeight="1">
      <c r="B99" s="118"/>
      <c r="D99" s="119" t="s">
        <v>1217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20" customHeight="1">
      <c r="B100" s="122"/>
      <c r="D100" s="123" t="s">
        <v>1218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20" customHeight="1">
      <c r="B101" s="122"/>
      <c r="D101" s="123" t="s">
        <v>1219</v>
      </c>
      <c r="E101" s="124"/>
      <c r="F101" s="124"/>
      <c r="G101" s="124"/>
      <c r="H101" s="124"/>
      <c r="I101" s="124"/>
      <c r="J101" s="125">
        <f>J135</f>
        <v>0</v>
      </c>
      <c r="L101" s="122"/>
    </row>
    <row r="102" spans="1:47" s="10" customFormat="1" ht="20" customHeight="1">
      <c r="B102" s="122"/>
      <c r="D102" s="123" t="s">
        <v>1220</v>
      </c>
      <c r="E102" s="124"/>
      <c r="F102" s="124"/>
      <c r="G102" s="124"/>
      <c r="H102" s="124"/>
      <c r="I102" s="124"/>
      <c r="J102" s="125">
        <f>J139</f>
        <v>0</v>
      </c>
      <c r="L102" s="122"/>
    </row>
    <row r="103" spans="1:47" s="10" customFormat="1" ht="20" customHeight="1">
      <c r="B103" s="122"/>
      <c r="D103" s="123" t="s">
        <v>1221</v>
      </c>
      <c r="E103" s="124"/>
      <c r="F103" s="124"/>
      <c r="G103" s="124"/>
      <c r="H103" s="124"/>
      <c r="I103" s="124"/>
      <c r="J103" s="125">
        <f>J141</f>
        <v>0</v>
      </c>
      <c r="L103" s="12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" customHeight="1">
      <c r="A110" s="33"/>
      <c r="B110" s="34"/>
      <c r="C110" s="22" t="s">
        <v>135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8" t="str">
        <f>E7</f>
        <v>Oprava hydroizolace budovy ČNB, Roosveltova 18, Brno-revize3</v>
      </c>
      <c r="F113" s="259"/>
      <c r="G113" s="259"/>
      <c r="H113" s="25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101</v>
      </c>
      <c r="L114" s="21"/>
    </row>
    <row r="115" spans="1:65" s="2" customFormat="1" ht="16.5" customHeight="1">
      <c r="A115" s="33"/>
      <c r="B115" s="34"/>
      <c r="C115" s="33"/>
      <c r="D115" s="33"/>
      <c r="E115" s="258" t="s">
        <v>1298</v>
      </c>
      <c r="F115" s="257"/>
      <c r="G115" s="257"/>
      <c r="H115" s="25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7" t="str">
        <f>E11</f>
        <v>202 - 2.etapa - vedlejší rozpočtové náklady</v>
      </c>
      <c r="F117" s="257"/>
      <c r="G117" s="257"/>
      <c r="H117" s="25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F14</f>
        <v xml:space="preserve"> </v>
      </c>
      <c r="G119" s="33"/>
      <c r="H119" s="33"/>
      <c r="I119" s="28" t="s">
        <v>22</v>
      </c>
      <c r="J119" s="56" t="str">
        <f>IF(J14="","",J14)</f>
        <v>20. 10. 2023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24</v>
      </c>
      <c r="D121" s="33"/>
      <c r="E121" s="33"/>
      <c r="F121" s="26" t="str">
        <f>E17</f>
        <v xml:space="preserve"> </v>
      </c>
      <c r="G121" s="33"/>
      <c r="H121" s="33"/>
      <c r="I121" s="28" t="s">
        <v>29</v>
      </c>
      <c r="J121" s="31" t="str">
        <f>E23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27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4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136</v>
      </c>
      <c r="D124" s="129" t="s">
        <v>58</v>
      </c>
      <c r="E124" s="129" t="s">
        <v>54</v>
      </c>
      <c r="F124" s="129" t="s">
        <v>55</v>
      </c>
      <c r="G124" s="129" t="s">
        <v>137</v>
      </c>
      <c r="H124" s="129" t="s">
        <v>138</v>
      </c>
      <c r="I124" s="129" t="s">
        <v>139</v>
      </c>
      <c r="J124" s="129" t="s">
        <v>107</v>
      </c>
      <c r="K124" s="130" t="s">
        <v>140</v>
      </c>
      <c r="L124" s="131"/>
      <c r="M124" s="63" t="s">
        <v>1</v>
      </c>
      <c r="N124" s="64" t="s">
        <v>37</v>
      </c>
      <c r="O124" s="64" t="s">
        <v>141</v>
      </c>
      <c r="P124" s="64" t="s">
        <v>142</v>
      </c>
      <c r="Q124" s="64" t="s">
        <v>143</v>
      </c>
      <c r="R124" s="64" t="s">
        <v>144</v>
      </c>
      <c r="S124" s="64" t="s">
        <v>145</v>
      </c>
      <c r="T124" s="65" t="s">
        <v>146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75" customHeight="1">
      <c r="A125" s="33"/>
      <c r="B125" s="34"/>
      <c r="C125" s="70" t="s">
        <v>147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72</v>
      </c>
      <c r="AU125" s="18" t="s">
        <v>109</v>
      </c>
      <c r="BK125" s="135">
        <f>BK126</f>
        <v>0</v>
      </c>
    </row>
    <row r="126" spans="1:65" s="12" customFormat="1" ht="26" customHeight="1">
      <c r="B126" s="136"/>
      <c r="D126" s="137" t="s">
        <v>72</v>
      </c>
      <c r="E126" s="138" t="s">
        <v>1222</v>
      </c>
      <c r="F126" s="138" t="s">
        <v>1223</v>
      </c>
      <c r="I126" s="139"/>
      <c r="J126" s="140">
        <f>BK126</f>
        <v>0</v>
      </c>
      <c r="L126" s="136"/>
      <c r="M126" s="141"/>
      <c r="N126" s="142"/>
      <c r="O126" s="142"/>
      <c r="P126" s="143">
        <f>P127+P135+P139+P141</f>
        <v>0</v>
      </c>
      <c r="Q126" s="142"/>
      <c r="R126" s="143">
        <f>R127+R135+R139+R141</f>
        <v>0</v>
      </c>
      <c r="S126" s="142"/>
      <c r="T126" s="144">
        <f>T127+T135+T139+T141</f>
        <v>0</v>
      </c>
      <c r="AR126" s="137" t="s">
        <v>188</v>
      </c>
      <c r="AT126" s="145" t="s">
        <v>72</v>
      </c>
      <c r="AU126" s="145" t="s">
        <v>73</v>
      </c>
      <c r="AY126" s="137" t="s">
        <v>150</v>
      </c>
      <c r="BK126" s="146">
        <f>BK127+BK135+BK139+BK141</f>
        <v>0</v>
      </c>
    </row>
    <row r="127" spans="1:65" s="12" customFormat="1" ht="22.75" customHeight="1">
      <c r="B127" s="136"/>
      <c r="D127" s="137" t="s">
        <v>72</v>
      </c>
      <c r="E127" s="147" t="s">
        <v>1224</v>
      </c>
      <c r="F127" s="147" t="s">
        <v>1225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SUM(P128:P134)</f>
        <v>0</v>
      </c>
      <c r="Q127" s="142"/>
      <c r="R127" s="143">
        <f>SUM(R128:R134)</f>
        <v>0</v>
      </c>
      <c r="S127" s="142"/>
      <c r="T127" s="144">
        <f>SUM(T128:T134)</f>
        <v>0</v>
      </c>
      <c r="AR127" s="137" t="s">
        <v>188</v>
      </c>
      <c r="AT127" s="145" t="s">
        <v>72</v>
      </c>
      <c r="AU127" s="145" t="s">
        <v>80</v>
      </c>
      <c r="AY127" s="137" t="s">
        <v>150</v>
      </c>
      <c r="BK127" s="146">
        <f>SUM(BK128:BK134)</f>
        <v>0</v>
      </c>
    </row>
    <row r="128" spans="1:65" s="2" customFormat="1" ht="33" customHeight="1">
      <c r="A128" s="33"/>
      <c r="B128" s="149"/>
      <c r="C128" s="150" t="s">
        <v>80</v>
      </c>
      <c r="D128" s="150" t="s">
        <v>153</v>
      </c>
      <c r="E128" s="151" t="s">
        <v>1226</v>
      </c>
      <c r="F128" s="152" t="s">
        <v>1227</v>
      </c>
      <c r="G128" s="153" t="s">
        <v>379</v>
      </c>
      <c r="H128" s="154">
        <v>1</v>
      </c>
      <c r="I128" s="155"/>
      <c r="J128" s="156">
        <f t="shared" ref="J128:J134" si="0">ROUND(I128*H128,2)</f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 t="shared" ref="P128:P134" si="1">O128*H128</f>
        <v>0</v>
      </c>
      <c r="Q128" s="159">
        <v>0</v>
      </c>
      <c r="R128" s="159">
        <f t="shared" ref="R128:R134" si="2">Q128*H128</f>
        <v>0</v>
      </c>
      <c r="S128" s="159">
        <v>0</v>
      </c>
      <c r="T128" s="160">
        <f t="shared" ref="T128:T134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158</v>
      </c>
      <c r="AT128" s="161" t="s">
        <v>153</v>
      </c>
      <c r="AU128" s="161" t="s">
        <v>82</v>
      </c>
      <c r="AY128" s="18" t="s">
        <v>150</v>
      </c>
      <c r="BE128" s="162">
        <f t="shared" ref="BE128:BE134" si="4">IF(N128="základní",J128,0)</f>
        <v>0</v>
      </c>
      <c r="BF128" s="162">
        <f t="shared" ref="BF128:BF134" si="5">IF(N128="snížená",J128,0)</f>
        <v>0</v>
      </c>
      <c r="BG128" s="162">
        <f t="shared" ref="BG128:BG134" si="6">IF(N128="zákl. přenesená",J128,0)</f>
        <v>0</v>
      </c>
      <c r="BH128" s="162">
        <f t="shared" ref="BH128:BH134" si="7">IF(N128="sníž. přenesená",J128,0)</f>
        <v>0</v>
      </c>
      <c r="BI128" s="162">
        <f t="shared" ref="BI128:BI134" si="8">IF(N128="nulová",J128,0)</f>
        <v>0</v>
      </c>
      <c r="BJ128" s="18" t="s">
        <v>80</v>
      </c>
      <c r="BK128" s="162">
        <f t="shared" ref="BK128:BK134" si="9">ROUND(I128*H128,2)</f>
        <v>0</v>
      </c>
      <c r="BL128" s="18" t="s">
        <v>158</v>
      </c>
      <c r="BM128" s="161" t="s">
        <v>1228</v>
      </c>
    </row>
    <row r="129" spans="1:65" s="2" customFormat="1" ht="37.75" customHeight="1">
      <c r="A129" s="33"/>
      <c r="B129" s="149"/>
      <c r="C129" s="150" t="s">
        <v>82</v>
      </c>
      <c r="D129" s="150" t="s">
        <v>153</v>
      </c>
      <c r="E129" s="151" t="s">
        <v>1229</v>
      </c>
      <c r="F129" s="152" t="s">
        <v>1230</v>
      </c>
      <c r="G129" s="153" t="s">
        <v>379</v>
      </c>
      <c r="H129" s="154">
        <v>1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38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158</v>
      </c>
      <c r="AT129" s="161" t="s">
        <v>153</v>
      </c>
      <c r="AU129" s="161" t="s">
        <v>82</v>
      </c>
      <c r="AY129" s="18" t="s">
        <v>150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80</v>
      </c>
      <c r="BK129" s="162">
        <f t="shared" si="9"/>
        <v>0</v>
      </c>
      <c r="BL129" s="18" t="s">
        <v>158</v>
      </c>
      <c r="BM129" s="161" t="s">
        <v>1231</v>
      </c>
    </row>
    <row r="130" spans="1:65" s="2" customFormat="1" ht="16.5" customHeight="1">
      <c r="A130" s="33"/>
      <c r="B130" s="149"/>
      <c r="C130" s="150" t="s">
        <v>196</v>
      </c>
      <c r="D130" s="150" t="s">
        <v>153</v>
      </c>
      <c r="E130" s="151" t="s">
        <v>1232</v>
      </c>
      <c r="F130" s="152" t="s">
        <v>1233</v>
      </c>
      <c r="G130" s="153" t="s">
        <v>379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38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158</v>
      </c>
      <c r="AT130" s="161" t="s">
        <v>153</v>
      </c>
      <c r="AU130" s="161" t="s">
        <v>82</v>
      </c>
      <c r="AY130" s="18" t="s">
        <v>150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80</v>
      </c>
      <c r="BK130" s="162">
        <f t="shared" si="9"/>
        <v>0</v>
      </c>
      <c r="BL130" s="18" t="s">
        <v>158</v>
      </c>
      <c r="BM130" s="161" t="s">
        <v>1555</v>
      </c>
    </row>
    <row r="131" spans="1:65" s="2" customFormat="1" ht="16.5" customHeight="1">
      <c r="A131" s="33"/>
      <c r="B131" s="149"/>
      <c r="C131" s="150" t="s">
        <v>158</v>
      </c>
      <c r="D131" s="150" t="s">
        <v>153</v>
      </c>
      <c r="E131" s="151" t="s">
        <v>1235</v>
      </c>
      <c r="F131" s="152" t="s">
        <v>1236</v>
      </c>
      <c r="G131" s="153" t="s">
        <v>379</v>
      </c>
      <c r="H131" s="154">
        <v>1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38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158</v>
      </c>
      <c r="AT131" s="161" t="s">
        <v>153</v>
      </c>
      <c r="AU131" s="161" t="s">
        <v>82</v>
      </c>
      <c r="AY131" s="18" t="s">
        <v>150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80</v>
      </c>
      <c r="BK131" s="162">
        <f t="shared" si="9"/>
        <v>0</v>
      </c>
      <c r="BL131" s="18" t="s">
        <v>158</v>
      </c>
      <c r="BM131" s="161" t="s">
        <v>1556</v>
      </c>
    </row>
    <row r="132" spans="1:65" s="2" customFormat="1" ht="37.75" customHeight="1">
      <c r="A132" s="33"/>
      <c r="B132" s="149"/>
      <c r="C132" s="150" t="s">
        <v>188</v>
      </c>
      <c r="D132" s="150" t="s">
        <v>153</v>
      </c>
      <c r="E132" s="151" t="s">
        <v>1238</v>
      </c>
      <c r="F132" s="152" t="s">
        <v>1239</v>
      </c>
      <c r="G132" s="153" t="s">
        <v>379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38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158</v>
      </c>
      <c r="AT132" s="161" t="s">
        <v>153</v>
      </c>
      <c r="AU132" s="161" t="s">
        <v>82</v>
      </c>
      <c r="AY132" s="18" t="s">
        <v>150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80</v>
      </c>
      <c r="BK132" s="162">
        <f t="shared" si="9"/>
        <v>0</v>
      </c>
      <c r="BL132" s="18" t="s">
        <v>158</v>
      </c>
      <c r="BM132" s="161" t="s">
        <v>1557</v>
      </c>
    </row>
    <row r="133" spans="1:65" s="2" customFormat="1" ht="33" customHeight="1">
      <c r="A133" s="33"/>
      <c r="B133" s="149"/>
      <c r="C133" s="150" t="s">
        <v>228</v>
      </c>
      <c r="D133" s="150" t="s">
        <v>153</v>
      </c>
      <c r="E133" s="151" t="s">
        <v>1241</v>
      </c>
      <c r="F133" s="152" t="s">
        <v>1242</v>
      </c>
      <c r="G133" s="153" t="s">
        <v>379</v>
      </c>
      <c r="H133" s="154">
        <v>1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38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158</v>
      </c>
      <c r="AT133" s="161" t="s">
        <v>153</v>
      </c>
      <c r="AU133" s="161" t="s">
        <v>82</v>
      </c>
      <c r="AY133" s="18" t="s">
        <v>150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80</v>
      </c>
      <c r="BK133" s="162">
        <f t="shared" si="9"/>
        <v>0</v>
      </c>
      <c r="BL133" s="18" t="s">
        <v>158</v>
      </c>
      <c r="BM133" s="161" t="s">
        <v>1558</v>
      </c>
    </row>
    <row r="134" spans="1:65" s="2" customFormat="1" ht="51.65" customHeight="1">
      <c r="A134" s="33"/>
      <c r="B134" s="149"/>
      <c r="C134" s="150" t="s">
        <v>237</v>
      </c>
      <c r="D134" s="150" t="s">
        <v>153</v>
      </c>
      <c r="E134" s="151" t="s">
        <v>1244</v>
      </c>
      <c r="F134" s="152" t="s">
        <v>1570</v>
      </c>
      <c r="G134" s="153" t="s">
        <v>379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38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158</v>
      </c>
      <c r="AT134" s="161" t="s">
        <v>153</v>
      </c>
      <c r="AU134" s="161" t="s">
        <v>82</v>
      </c>
      <c r="AY134" s="18" t="s">
        <v>150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80</v>
      </c>
      <c r="BK134" s="162">
        <f t="shared" si="9"/>
        <v>0</v>
      </c>
      <c r="BL134" s="18" t="s">
        <v>158</v>
      </c>
      <c r="BM134" s="161" t="s">
        <v>1559</v>
      </c>
    </row>
    <row r="135" spans="1:65" s="12" customFormat="1" ht="22.75" customHeight="1">
      <c r="B135" s="136"/>
      <c r="D135" s="137" t="s">
        <v>72</v>
      </c>
      <c r="E135" s="147" t="s">
        <v>1246</v>
      </c>
      <c r="F135" s="147" t="s">
        <v>1247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SUM(P136:P138)</f>
        <v>0</v>
      </c>
      <c r="Q135" s="142"/>
      <c r="R135" s="143">
        <f>SUM(R136:R138)</f>
        <v>0</v>
      </c>
      <c r="S135" s="142"/>
      <c r="T135" s="144">
        <f>SUM(T136:T138)</f>
        <v>0</v>
      </c>
      <c r="AR135" s="137" t="s">
        <v>188</v>
      </c>
      <c r="AT135" s="145" t="s">
        <v>72</v>
      </c>
      <c r="AU135" s="145" t="s">
        <v>80</v>
      </c>
      <c r="AY135" s="137" t="s">
        <v>150</v>
      </c>
      <c r="BK135" s="146">
        <f>SUM(BK136:BK138)</f>
        <v>0</v>
      </c>
    </row>
    <row r="136" spans="1:65" s="2" customFormat="1" ht="37.75" customHeight="1">
      <c r="A136" s="33"/>
      <c r="B136" s="149"/>
      <c r="C136" s="150" t="s">
        <v>242</v>
      </c>
      <c r="D136" s="150" t="s">
        <v>153</v>
      </c>
      <c r="E136" s="151" t="s">
        <v>1248</v>
      </c>
      <c r="F136" s="152" t="s">
        <v>1249</v>
      </c>
      <c r="G136" s="153" t="s">
        <v>379</v>
      </c>
      <c r="H136" s="154">
        <v>1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38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158</v>
      </c>
      <c r="AT136" s="161" t="s">
        <v>153</v>
      </c>
      <c r="AU136" s="161" t="s">
        <v>82</v>
      </c>
      <c r="AY136" s="18" t="s">
        <v>150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80</v>
      </c>
      <c r="BK136" s="162">
        <f>ROUND(I136*H136,2)</f>
        <v>0</v>
      </c>
      <c r="BL136" s="18" t="s">
        <v>158</v>
      </c>
      <c r="BM136" s="161" t="s">
        <v>1250</v>
      </c>
    </row>
    <row r="137" spans="1:65" s="2" customFormat="1" ht="24.15" customHeight="1">
      <c r="A137" s="33"/>
      <c r="B137" s="149"/>
      <c r="C137" s="150" t="s">
        <v>248</v>
      </c>
      <c r="D137" s="150" t="s">
        <v>153</v>
      </c>
      <c r="E137" s="151" t="s">
        <v>1251</v>
      </c>
      <c r="F137" s="152" t="s">
        <v>1252</v>
      </c>
      <c r="G137" s="153" t="s">
        <v>297</v>
      </c>
      <c r="H137" s="154">
        <v>87.1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158</v>
      </c>
      <c r="AT137" s="161" t="s">
        <v>153</v>
      </c>
      <c r="AU137" s="161" t="s">
        <v>82</v>
      </c>
      <c r="AY137" s="18" t="s">
        <v>150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80</v>
      </c>
      <c r="BK137" s="162">
        <f>ROUND(I137*H137,2)</f>
        <v>0</v>
      </c>
      <c r="BL137" s="18" t="s">
        <v>158</v>
      </c>
      <c r="BM137" s="161" t="s">
        <v>1253</v>
      </c>
    </row>
    <row r="138" spans="1:65" s="14" customFormat="1">
      <c r="B138" s="171"/>
      <c r="D138" s="164" t="s">
        <v>160</v>
      </c>
      <c r="E138" s="172" t="s">
        <v>1</v>
      </c>
      <c r="F138" s="173" t="s">
        <v>1560</v>
      </c>
      <c r="H138" s="174">
        <v>87.1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160</v>
      </c>
      <c r="AU138" s="172" t="s">
        <v>82</v>
      </c>
      <c r="AV138" s="14" t="s">
        <v>82</v>
      </c>
      <c r="AW138" s="14" t="s">
        <v>30</v>
      </c>
      <c r="AX138" s="14" t="s">
        <v>80</v>
      </c>
      <c r="AY138" s="172" t="s">
        <v>150</v>
      </c>
    </row>
    <row r="139" spans="1:65" s="12" customFormat="1" ht="22.75" customHeight="1">
      <c r="B139" s="136"/>
      <c r="D139" s="137" t="s">
        <v>72</v>
      </c>
      <c r="E139" s="147" t="s">
        <v>1256</v>
      </c>
      <c r="F139" s="147" t="s">
        <v>1257</v>
      </c>
      <c r="I139" s="139"/>
      <c r="J139" s="148">
        <f>BK139</f>
        <v>0</v>
      </c>
      <c r="L139" s="136"/>
      <c r="M139" s="141"/>
      <c r="N139" s="142"/>
      <c r="O139" s="142"/>
      <c r="P139" s="143">
        <f>P140</f>
        <v>0</v>
      </c>
      <c r="Q139" s="142"/>
      <c r="R139" s="143">
        <f>R140</f>
        <v>0</v>
      </c>
      <c r="S139" s="142"/>
      <c r="T139" s="144">
        <f>T140</f>
        <v>0</v>
      </c>
      <c r="AR139" s="137" t="s">
        <v>188</v>
      </c>
      <c r="AT139" s="145" t="s">
        <v>72</v>
      </c>
      <c r="AU139" s="145" t="s">
        <v>80</v>
      </c>
      <c r="AY139" s="137" t="s">
        <v>150</v>
      </c>
      <c r="BK139" s="146">
        <f>BK140</f>
        <v>0</v>
      </c>
    </row>
    <row r="140" spans="1:65" s="2" customFormat="1" ht="16.5" customHeight="1">
      <c r="A140" s="33"/>
      <c r="B140" s="149"/>
      <c r="C140" s="150" t="s">
        <v>287</v>
      </c>
      <c r="D140" s="150" t="s">
        <v>153</v>
      </c>
      <c r="E140" s="151" t="s">
        <v>1258</v>
      </c>
      <c r="F140" s="152" t="s">
        <v>1259</v>
      </c>
      <c r="G140" s="153" t="s">
        <v>379</v>
      </c>
      <c r="H140" s="154">
        <v>1</v>
      </c>
      <c r="I140" s="155"/>
      <c r="J140" s="156">
        <f>ROUND(I140*H140,2)</f>
        <v>0</v>
      </c>
      <c r="K140" s="152" t="s">
        <v>1</v>
      </c>
      <c r="L140" s="34"/>
      <c r="M140" s="157" t="s">
        <v>1</v>
      </c>
      <c r="N140" s="158" t="s">
        <v>38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158</v>
      </c>
      <c r="AT140" s="161" t="s">
        <v>153</v>
      </c>
      <c r="AU140" s="161" t="s">
        <v>82</v>
      </c>
      <c r="AY140" s="18" t="s">
        <v>150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80</v>
      </c>
      <c r="BK140" s="162">
        <f>ROUND(I140*H140,2)</f>
        <v>0</v>
      </c>
      <c r="BL140" s="18" t="s">
        <v>158</v>
      </c>
      <c r="BM140" s="161" t="s">
        <v>1260</v>
      </c>
    </row>
    <row r="141" spans="1:65" s="12" customFormat="1" ht="22.75" customHeight="1">
      <c r="B141" s="136"/>
      <c r="D141" s="137" t="s">
        <v>72</v>
      </c>
      <c r="E141" s="147" t="s">
        <v>1261</v>
      </c>
      <c r="F141" s="147" t="s">
        <v>1262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SUM(P142:P156)</f>
        <v>0</v>
      </c>
      <c r="Q141" s="142"/>
      <c r="R141" s="143">
        <f>SUM(R142:R156)</f>
        <v>0</v>
      </c>
      <c r="S141" s="142"/>
      <c r="T141" s="144">
        <f>SUM(T142:T156)</f>
        <v>0</v>
      </c>
      <c r="AR141" s="137" t="s">
        <v>188</v>
      </c>
      <c r="AT141" s="145" t="s">
        <v>72</v>
      </c>
      <c r="AU141" s="145" t="s">
        <v>80</v>
      </c>
      <c r="AY141" s="137" t="s">
        <v>150</v>
      </c>
      <c r="BK141" s="146">
        <f>SUM(BK142:BK156)</f>
        <v>0</v>
      </c>
    </row>
    <row r="142" spans="1:65" s="2" customFormat="1" ht="24.15" customHeight="1">
      <c r="A142" s="33"/>
      <c r="B142" s="149"/>
      <c r="C142" s="150" t="s">
        <v>294</v>
      </c>
      <c r="D142" s="150" t="s">
        <v>153</v>
      </c>
      <c r="E142" s="151" t="s">
        <v>1263</v>
      </c>
      <c r="F142" s="152" t="s">
        <v>1561</v>
      </c>
      <c r="G142" s="153" t="s">
        <v>379</v>
      </c>
      <c r="H142" s="154">
        <v>1</v>
      </c>
      <c r="I142" s="155"/>
      <c r="J142" s="156">
        <f>ROUND(I142*H142,2)</f>
        <v>0</v>
      </c>
      <c r="K142" s="152" t="s">
        <v>1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158</v>
      </c>
      <c r="AT142" s="161" t="s">
        <v>153</v>
      </c>
      <c r="AU142" s="161" t="s">
        <v>82</v>
      </c>
      <c r="AY142" s="18" t="s">
        <v>150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80</v>
      </c>
      <c r="BK142" s="162">
        <f>ROUND(I142*H142,2)</f>
        <v>0</v>
      </c>
      <c r="BL142" s="18" t="s">
        <v>158</v>
      </c>
      <c r="BM142" s="161" t="s">
        <v>1265</v>
      </c>
    </row>
    <row r="143" spans="1:65" s="2" customFormat="1" ht="16.5" customHeight="1">
      <c r="A143" s="33"/>
      <c r="B143" s="149"/>
      <c r="C143" s="150" t="s">
        <v>301</v>
      </c>
      <c r="D143" s="150" t="s">
        <v>153</v>
      </c>
      <c r="E143" s="151" t="s">
        <v>1266</v>
      </c>
      <c r="F143" s="152" t="s">
        <v>1267</v>
      </c>
      <c r="G143" s="153" t="s">
        <v>379</v>
      </c>
      <c r="H143" s="154">
        <v>1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158</v>
      </c>
      <c r="AT143" s="161" t="s">
        <v>153</v>
      </c>
      <c r="AU143" s="161" t="s">
        <v>82</v>
      </c>
      <c r="AY143" s="18" t="s">
        <v>150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80</v>
      </c>
      <c r="BK143" s="162">
        <f>ROUND(I143*H143,2)</f>
        <v>0</v>
      </c>
      <c r="BL143" s="18" t="s">
        <v>158</v>
      </c>
      <c r="BM143" s="161" t="s">
        <v>1268</v>
      </c>
    </row>
    <row r="144" spans="1:65" s="2" customFormat="1" ht="16.5" customHeight="1">
      <c r="A144" s="33"/>
      <c r="B144" s="149"/>
      <c r="C144" s="150" t="s">
        <v>307</v>
      </c>
      <c r="D144" s="150" t="s">
        <v>153</v>
      </c>
      <c r="E144" s="151" t="s">
        <v>1269</v>
      </c>
      <c r="F144" s="152" t="s">
        <v>1270</v>
      </c>
      <c r="G144" s="153" t="s">
        <v>669</v>
      </c>
      <c r="H144" s="154">
        <v>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158</v>
      </c>
      <c r="AT144" s="161" t="s">
        <v>153</v>
      </c>
      <c r="AU144" s="161" t="s">
        <v>82</v>
      </c>
      <c r="AY144" s="18" t="s">
        <v>150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80</v>
      </c>
      <c r="BK144" s="162">
        <f>ROUND(I144*H144,2)</f>
        <v>0</v>
      </c>
      <c r="BL144" s="18" t="s">
        <v>158</v>
      </c>
      <c r="BM144" s="161" t="s">
        <v>1271</v>
      </c>
    </row>
    <row r="145" spans="1:65" s="2" customFormat="1" ht="16.5" customHeight="1">
      <c r="A145" s="33"/>
      <c r="B145" s="149"/>
      <c r="C145" s="150" t="s">
        <v>311</v>
      </c>
      <c r="D145" s="150" t="s">
        <v>153</v>
      </c>
      <c r="E145" s="151" t="s">
        <v>1272</v>
      </c>
      <c r="F145" s="152" t="s">
        <v>1273</v>
      </c>
      <c r="G145" s="153" t="s">
        <v>156</v>
      </c>
      <c r="H145" s="154">
        <v>188.95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38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158</v>
      </c>
      <c r="AT145" s="161" t="s">
        <v>153</v>
      </c>
      <c r="AU145" s="161" t="s">
        <v>82</v>
      </c>
      <c r="AY145" s="18" t="s">
        <v>150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80</v>
      </c>
      <c r="BK145" s="162">
        <f>ROUND(I145*H145,2)</f>
        <v>0</v>
      </c>
      <c r="BL145" s="18" t="s">
        <v>158</v>
      </c>
      <c r="BM145" s="161" t="s">
        <v>1274</v>
      </c>
    </row>
    <row r="146" spans="1:65" s="13" customFormat="1">
      <c r="B146" s="163"/>
      <c r="D146" s="164" t="s">
        <v>160</v>
      </c>
      <c r="E146" s="165" t="s">
        <v>1</v>
      </c>
      <c r="F146" s="166" t="s">
        <v>1407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160</v>
      </c>
      <c r="AU146" s="165" t="s">
        <v>82</v>
      </c>
      <c r="AV146" s="13" t="s">
        <v>80</v>
      </c>
      <c r="AW146" s="13" t="s">
        <v>30</v>
      </c>
      <c r="AX146" s="13" t="s">
        <v>73</v>
      </c>
      <c r="AY146" s="165" t="s">
        <v>150</v>
      </c>
    </row>
    <row r="147" spans="1:65" s="14" customFormat="1">
      <c r="B147" s="171"/>
      <c r="D147" s="164" t="s">
        <v>160</v>
      </c>
      <c r="E147" s="172" t="s">
        <v>1</v>
      </c>
      <c r="F147" s="173" t="s">
        <v>1562</v>
      </c>
      <c r="H147" s="174">
        <v>309.95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160</v>
      </c>
      <c r="AU147" s="172" t="s">
        <v>82</v>
      </c>
      <c r="AV147" s="14" t="s">
        <v>82</v>
      </c>
      <c r="AW147" s="14" t="s">
        <v>30</v>
      </c>
      <c r="AX147" s="14" t="s">
        <v>73</v>
      </c>
      <c r="AY147" s="172" t="s">
        <v>150</v>
      </c>
    </row>
    <row r="148" spans="1:65" s="13" customFormat="1">
      <c r="B148" s="163"/>
      <c r="D148" s="164" t="s">
        <v>160</v>
      </c>
      <c r="E148" s="165" t="s">
        <v>1</v>
      </c>
      <c r="F148" s="166" t="s">
        <v>1563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160</v>
      </c>
      <c r="AU148" s="165" t="s">
        <v>82</v>
      </c>
      <c r="AV148" s="13" t="s">
        <v>80</v>
      </c>
      <c r="AW148" s="13" t="s">
        <v>30</v>
      </c>
      <c r="AX148" s="13" t="s">
        <v>73</v>
      </c>
      <c r="AY148" s="165" t="s">
        <v>150</v>
      </c>
    </row>
    <row r="149" spans="1:65" s="14" customFormat="1">
      <c r="B149" s="171"/>
      <c r="D149" s="164" t="s">
        <v>160</v>
      </c>
      <c r="E149" s="172" t="s">
        <v>1</v>
      </c>
      <c r="F149" s="173" t="s">
        <v>1564</v>
      </c>
      <c r="H149" s="174">
        <v>-121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160</v>
      </c>
      <c r="AU149" s="172" t="s">
        <v>82</v>
      </c>
      <c r="AV149" s="14" t="s">
        <v>82</v>
      </c>
      <c r="AW149" s="14" t="s">
        <v>30</v>
      </c>
      <c r="AX149" s="14" t="s">
        <v>73</v>
      </c>
      <c r="AY149" s="172" t="s">
        <v>150</v>
      </c>
    </row>
    <row r="150" spans="1:65" s="16" customFormat="1">
      <c r="B150" s="187"/>
      <c r="D150" s="164" t="s">
        <v>160</v>
      </c>
      <c r="E150" s="188" t="s">
        <v>1</v>
      </c>
      <c r="F150" s="189" t="s">
        <v>211</v>
      </c>
      <c r="H150" s="190">
        <v>188.95</v>
      </c>
      <c r="I150" s="191"/>
      <c r="L150" s="187"/>
      <c r="M150" s="192"/>
      <c r="N150" s="193"/>
      <c r="O150" s="193"/>
      <c r="P150" s="193"/>
      <c r="Q150" s="193"/>
      <c r="R150" s="193"/>
      <c r="S150" s="193"/>
      <c r="T150" s="194"/>
      <c r="AT150" s="188" t="s">
        <v>160</v>
      </c>
      <c r="AU150" s="188" t="s">
        <v>82</v>
      </c>
      <c r="AV150" s="16" t="s">
        <v>158</v>
      </c>
      <c r="AW150" s="16" t="s">
        <v>30</v>
      </c>
      <c r="AX150" s="16" t="s">
        <v>80</v>
      </c>
      <c r="AY150" s="188" t="s">
        <v>150</v>
      </c>
    </row>
    <row r="151" spans="1:65" s="2" customFormat="1" ht="24.15" customHeight="1">
      <c r="A151" s="33"/>
      <c r="B151" s="149"/>
      <c r="C151" s="150" t="s">
        <v>321</v>
      </c>
      <c r="D151" s="150" t="s">
        <v>153</v>
      </c>
      <c r="E151" s="151" t="s">
        <v>1281</v>
      </c>
      <c r="F151" s="152" t="s">
        <v>1282</v>
      </c>
      <c r="G151" s="153" t="s">
        <v>379</v>
      </c>
      <c r="H151" s="154">
        <v>1</v>
      </c>
      <c r="I151" s="155"/>
      <c r="J151" s="156">
        <f t="shared" ref="J151:J156" si="10">ROUND(I151*H151,2)</f>
        <v>0</v>
      </c>
      <c r="K151" s="152" t="s">
        <v>1</v>
      </c>
      <c r="L151" s="34"/>
      <c r="M151" s="157" t="s">
        <v>1</v>
      </c>
      <c r="N151" s="158" t="s">
        <v>38</v>
      </c>
      <c r="O151" s="59"/>
      <c r="P151" s="159">
        <f t="shared" ref="P151:P156" si="11">O151*H151</f>
        <v>0</v>
      </c>
      <c r="Q151" s="159">
        <v>0</v>
      </c>
      <c r="R151" s="159">
        <f t="shared" ref="R151:R156" si="12">Q151*H151</f>
        <v>0</v>
      </c>
      <c r="S151" s="159">
        <v>0</v>
      </c>
      <c r="T151" s="160">
        <f t="shared" ref="T151:T156" si="1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158</v>
      </c>
      <c r="AT151" s="161" t="s">
        <v>153</v>
      </c>
      <c r="AU151" s="161" t="s">
        <v>82</v>
      </c>
      <c r="AY151" s="18" t="s">
        <v>150</v>
      </c>
      <c r="BE151" s="162">
        <f t="shared" ref="BE151:BE156" si="14">IF(N151="základní",J151,0)</f>
        <v>0</v>
      </c>
      <c r="BF151" s="162">
        <f t="shared" ref="BF151:BF156" si="15">IF(N151="snížená",J151,0)</f>
        <v>0</v>
      </c>
      <c r="BG151" s="162">
        <f t="shared" ref="BG151:BG156" si="16">IF(N151="zákl. přenesená",J151,0)</f>
        <v>0</v>
      </c>
      <c r="BH151" s="162">
        <f t="shared" ref="BH151:BH156" si="17">IF(N151="sníž. přenesená",J151,0)</f>
        <v>0</v>
      </c>
      <c r="BI151" s="162">
        <f t="shared" ref="BI151:BI156" si="18">IF(N151="nulová",J151,0)</f>
        <v>0</v>
      </c>
      <c r="BJ151" s="18" t="s">
        <v>80</v>
      </c>
      <c r="BK151" s="162">
        <f t="shared" ref="BK151:BK156" si="19">ROUND(I151*H151,2)</f>
        <v>0</v>
      </c>
      <c r="BL151" s="18" t="s">
        <v>158</v>
      </c>
      <c r="BM151" s="161" t="s">
        <v>1283</v>
      </c>
    </row>
    <row r="152" spans="1:65" s="2" customFormat="1" ht="16.5" customHeight="1">
      <c r="A152" s="33"/>
      <c r="B152" s="149"/>
      <c r="C152" s="150" t="s">
        <v>343</v>
      </c>
      <c r="D152" s="150" t="s">
        <v>153</v>
      </c>
      <c r="E152" s="151" t="s">
        <v>1284</v>
      </c>
      <c r="F152" s="152" t="s">
        <v>1285</v>
      </c>
      <c r="G152" s="153" t="s">
        <v>379</v>
      </c>
      <c r="H152" s="154">
        <v>1</v>
      </c>
      <c r="I152" s="155"/>
      <c r="J152" s="156">
        <f t="shared" si="10"/>
        <v>0</v>
      </c>
      <c r="K152" s="152" t="s">
        <v>1</v>
      </c>
      <c r="L152" s="34"/>
      <c r="M152" s="157" t="s">
        <v>1</v>
      </c>
      <c r="N152" s="158" t="s">
        <v>38</v>
      </c>
      <c r="O152" s="59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158</v>
      </c>
      <c r="AT152" s="161" t="s">
        <v>153</v>
      </c>
      <c r="AU152" s="161" t="s">
        <v>82</v>
      </c>
      <c r="AY152" s="18" t="s">
        <v>150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8" t="s">
        <v>80</v>
      </c>
      <c r="BK152" s="162">
        <f t="shared" si="19"/>
        <v>0</v>
      </c>
      <c r="BL152" s="18" t="s">
        <v>158</v>
      </c>
      <c r="BM152" s="161" t="s">
        <v>1286</v>
      </c>
    </row>
    <row r="153" spans="1:65" s="2" customFormat="1" ht="24.15" customHeight="1">
      <c r="A153" s="33"/>
      <c r="B153" s="149"/>
      <c r="C153" s="150" t="s">
        <v>7</v>
      </c>
      <c r="D153" s="150" t="s">
        <v>153</v>
      </c>
      <c r="E153" s="151" t="s">
        <v>1287</v>
      </c>
      <c r="F153" s="152" t="s">
        <v>1288</v>
      </c>
      <c r="G153" s="153" t="s">
        <v>379</v>
      </c>
      <c r="H153" s="154">
        <v>1</v>
      </c>
      <c r="I153" s="155"/>
      <c r="J153" s="156">
        <f t="shared" si="10"/>
        <v>0</v>
      </c>
      <c r="K153" s="152" t="s">
        <v>1</v>
      </c>
      <c r="L153" s="34"/>
      <c r="M153" s="157" t="s">
        <v>1</v>
      </c>
      <c r="N153" s="158" t="s">
        <v>38</v>
      </c>
      <c r="O153" s="59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158</v>
      </c>
      <c r="AT153" s="161" t="s">
        <v>153</v>
      </c>
      <c r="AU153" s="161" t="s">
        <v>82</v>
      </c>
      <c r="AY153" s="18" t="s">
        <v>150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8" t="s">
        <v>80</v>
      </c>
      <c r="BK153" s="162">
        <f t="shared" si="19"/>
        <v>0</v>
      </c>
      <c r="BL153" s="18" t="s">
        <v>158</v>
      </c>
      <c r="BM153" s="161" t="s">
        <v>1565</v>
      </c>
    </row>
    <row r="154" spans="1:65" s="2" customFormat="1" ht="25.25" customHeight="1">
      <c r="A154" s="33"/>
      <c r="B154" s="149"/>
      <c r="C154" s="150" t="s">
        <v>372</v>
      </c>
      <c r="D154" s="150" t="s">
        <v>153</v>
      </c>
      <c r="E154" s="151" t="s">
        <v>1290</v>
      </c>
      <c r="F154" s="152" t="s">
        <v>1569</v>
      </c>
      <c r="G154" s="153" t="s">
        <v>379</v>
      </c>
      <c r="H154" s="154">
        <v>1</v>
      </c>
      <c r="I154" s="155"/>
      <c r="J154" s="156">
        <f t="shared" si="10"/>
        <v>0</v>
      </c>
      <c r="K154" s="152" t="s">
        <v>1</v>
      </c>
      <c r="L154" s="34"/>
      <c r="M154" s="157" t="s">
        <v>1</v>
      </c>
      <c r="N154" s="158" t="s">
        <v>38</v>
      </c>
      <c r="O154" s="59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158</v>
      </c>
      <c r="AT154" s="161" t="s">
        <v>153</v>
      </c>
      <c r="AU154" s="161" t="s">
        <v>82</v>
      </c>
      <c r="AY154" s="18" t="s">
        <v>150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8" t="s">
        <v>80</v>
      </c>
      <c r="BK154" s="162">
        <f t="shared" si="19"/>
        <v>0</v>
      </c>
      <c r="BL154" s="18" t="s">
        <v>158</v>
      </c>
      <c r="BM154" s="161" t="s">
        <v>1566</v>
      </c>
    </row>
    <row r="155" spans="1:65" s="2" customFormat="1" ht="24.15" customHeight="1">
      <c r="A155" s="33"/>
      <c r="B155" s="149"/>
      <c r="C155" s="150" t="s">
        <v>386</v>
      </c>
      <c r="D155" s="150" t="s">
        <v>153</v>
      </c>
      <c r="E155" s="151" t="s">
        <v>1292</v>
      </c>
      <c r="F155" s="152" t="s">
        <v>1293</v>
      </c>
      <c r="G155" s="153" t="s">
        <v>379</v>
      </c>
      <c r="H155" s="154">
        <v>1</v>
      </c>
      <c r="I155" s="155"/>
      <c r="J155" s="156">
        <f t="shared" si="10"/>
        <v>0</v>
      </c>
      <c r="K155" s="152" t="s">
        <v>1</v>
      </c>
      <c r="L155" s="34"/>
      <c r="M155" s="157" t="s">
        <v>1</v>
      </c>
      <c r="N155" s="158" t="s">
        <v>38</v>
      </c>
      <c r="O155" s="59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158</v>
      </c>
      <c r="AT155" s="161" t="s">
        <v>153</v>
      </c>
      <c r="AU155" s="161" t="s">
        <v>82</v>
      </c>
      <c r="AY155" s="18" t="s">
        <v>150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8" t="s">
        <v>80</v>
      </c>
      <c r="BK155" s="162">
        <f t="shared" si="19"/>
        <v>0</v>
      </c>
      <c r="BL155" s="18" t="s">
        <v>158</v>
      </c>
      <c r="BM155" s="161" t="s">
        <v>1567</v>
      </c>
    </row>
    <row r="156" spans="1:65" s="2" customFormat="1" ht="16.5" customHeight="1">
      <c r="A156" s="33"/>
      <c r="B156" s="149"/>
      <c r="C156" s="150" t="s">
        <v>394</v>
      </c>
      <c r="D156" s="150" t="s">
        <v>153</v>
      </c>
      <c r="E156" s="151" t="s">
        <v>1295</v>
      </c>
      <c r="F156" s="152" t="s">
        <v>1296</v>
      </c>
      <c r="G156" s="153" t="s">
        <v>379</v>
      </c>
      <c r="H156" s="154">
        <v>1</v>
      </c>
      <c r="I156" s="155"/>
      <c r="J156" s="156">
        <f t="shared" si="10"/>
        <v>0</v>
      </c>
      <c r="K156" s="152" t="s">
        <v>1</v>
      </c>
      <c r="L156" s="34"/>
      <c r="M156" s="209" t="s">
        <v>1</v>
      </c>
      <c r="N156" s="210" t="s">
        <v>38</v>
      </c>
      <c r="O156" s="211"/>
      <c r="P156" s="212">
        <f t="shared" si="11"/>
        <v>0</v>
      </c>
      <c r="Q156" s="212">
        <v>0</v>
      </c>
      <c r="R156" s="212">
        <f t="shared" si="12"/>
        <v>0</v>
      </c>
      <c r="S156" s="212">
        <v>0</v>
      </c>
      <c r="T156" s="213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158</v>
      </c>
      <c r="AT156" s="161" t="s">
        <v>153</v>
      </c>
      <c r="AU156" s="161" t="s">
        <v>82</v>
      </c>
      <c r="AY156" s="18" t="s">
        <v>150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8" t="s">
        <v>80</v>
      </c>
      <c r="BK156" s="162">
        <f t="shared" si="19"/>
        <v>0</v>
      </c>
      <c r="BL156" s="18" t="s">
        <v>158</v>
      </c>
      <c r="BM156" s="161" t="s">
        <v>1568</v>
      </c>
    </row>
    <row r="157" spans="1:65" s="2" customFormat="1" ht="6.9" customHeight="1">
      <c r="A157" s="33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34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</sheetData>
  <autoFilter ref="C124:K15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101 - 1.etapa - stavební ...</vt:lpstr>
      <vt:lpstr>102 - 1.etapa - vedlejší ...</vt:lpstr>
      <vt:lpstr>201 - 2.etapa - stavební ...</vt:lpstr>
      <vt:lpstr>202 - 2.etapa - vedlejší ...</vt:lpstr>
      <vt:lpstr>'101 - 1.etapa - stavební ...'!Názvy_tisku</vt:lpstr>
      <vt:lpstr>'102 - 1.etapa - vedlejší ...'!Názvy_tisku</vt:lpstr>
      <vt:lpstr>'201 - 2.etapa - stavební ...'!Názvy_tisku</vt:lpstr>
      <vt:lpstr>'202 - 2.etapa - vedlejší ...'!Názvy_tisku</vt:lpstr>
      <vt:lpstr>'Rekapitulace stavby'!Názvy_tisku</vt:lpstr>
      <vt:lpstr>'101 - 1.etapa - stavební ...'!Oblast_tisku</vt:lpstr>
      <vt:lpstr>'102 - 1.etapa - vedlejší ...'!Oblast_tisku</vt:lpstr>
      <vt:lpstr>'201 - 2.etapa - stavební ...'!Oblast_tisku</vt:lpstr>
      <vt:lpstr>'202 - 2.etapa - vedlejší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Opltová Silvie</cp:lastModifiedBy>
  <dcterms:created xsi:type="dcterms:W3CDTF">2024-08-12T07:55:51Z</dcterms:created>
  <dcterms:modified xsi:type="dcterms:W3CDTF">2024-08-12T11:48:54Z</dcterms:modified>
</cp:coreProperties>
</file>