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Aajd\aajd$\U06998\Apl\Plocha\"/>
    </mc:Choice>
  </mc:AlternateContent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Stav.část Pol" sheetId="12" r:id="rId4"/>
    <sheet name="Silnoproud-Topné kabely" sheetId="13" r:id="rId5"/>
  </sheets>
  <externalReferences>
    <externalReference r:id="rId6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'Stav.část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'Stav.část Pol'!$A$1:$Y$137</definedName>
    <definedName name="_xlnm.Print_Area" localSheetId="1">Stavba!$A$1:$J$65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132" i="12" l="1"/>
  <c r="I132" i="12"/>
  <c r="K132" i="12"/>
  <c r="G129" i="12"/>
  <c r="I129" i="12"/>
  <c r="K129" i="12"/>
  <c r="G123" i="12"/>
  <c r="I123" i="12"/>
  <c r="K123" i="12"/>
  <c r="E23" i="13" l="1"/>
  <c r="E22" i="13"/>
  <c r="E21" i="13"/>
  <c r="E20" i="13"/>
  <c r="E19" i="13"/>
  <c r="E18" i="13"/>
  <c r="E17" i="13"/>
  <c r="E13" i="13"/>
  <c r="E12" i="13"/>
  <c r="E11" i="13"/>
  <c r="E10" i="13"/>
  <c r="E9" i="13"/>
  <c r="E8" i="13"/>
  <c r="E7" i="13"/>
  <c r="E6" i="13"/>
  <c r="E24" i="13" l="1"/>
  <c r="E14" i="13"/>
  <c r="F104" i="12" l="1"/>
  <c r="BA73" i="12" l="1"/>
  <c r="BA62" i="12"/>
  <c r="Q8" i="12"/>
  <c r="G9" i="12"/>
  <c r="M9" i="12" s="1"/>
  <c r="I9" i="12"/>
  <c r="I8" i="12" s="1"/>
  <c r="K9" i="12"/>
  <c r="K8" i="12" s="1"/>
  <c r="O9" i="12"/>
  <c r="Q9" i="12"/>
  <c r="V9" i="12"/>
  <c r="V8" i="12" s="1"/>
  <c r="G11" i="12"/>
  <c r="M11" i="12" s="1"/>
  <c r="I11" i="12"/>
  <c r="K11" i="12"/>
  <c r="O11" i="12"/>
  <c r="Q11" i="12"/>
  <c r="V11" i="12"/>
  <c r="G14" i="12"/>
  <c r="M14" i="12" s="1"/>
  <c r="I14" i="12"/>
  <c r="K14" i="12"/>
  <c r="O14" i="12"/>
  <c r="Q14" i="12"/>
  <c r="V14" i="12"/>
  <c r="G15" i="12"/>
  <c r="M15" i="12" s="1"/>
  <c r="I15" i="12"/>
  <c r="K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19" i="12"/>
  <c r="M19" i="12" s="1"/>
  <c r="I19" i="12"/>
  <c r="K19" i="12"/>
  <c r="O19" i="12"/>
  <c r="Q19" i="12"/>
  <c r="V19" i="12"/>
  <c r="G20" i="12"/>
  <c r="M20" i="12" s="1"/>
  <c r="I20" i="12"/>
  <c r="K20" i="12"/>
  <c r="O20" i="12"/>
  <c r="Q20" i="12"/>
  <c r="V20" i="12"/>
  <c r="G21" i="12"/>
  <c r="I21" i="12"/>
  <c r="K21" i="12"/>
  <c r="O21" i="12"/>
  <c r="Q21" i="12"/>
  <c r="V21" i="12"/>
  <c r="G22" i="12"/>
  <c r="I51" i="1" s="1"/>
  <c r="I22" i="12"/>
  <c r="G23" i="12"/>
  <c r="M23" i="12" s="1"/>
  <c r="M22" i="12" s="1"/>
  <c r="I23" i="12"/>
  <c r="K23" i="12"/>
  <c r="K22" i="12" s="1"/>
  <c r="O23" i="12"/>
  <c r="O22" i="12" s="1"/>
  <c r="Q23" i="12"/>
  <c r="Q22" i="12" s="1"/>
  <c r="V23" i="12"/>
  <c r="V22" i="12" s="1"/>
  <c r="G25" i="12"/>
  <c r="I52" i="1" s="1"/>
  <c r="G26" i="12"/>
  <c r="I26" i="12"/>
  <c r="I25" i="12" s="1"/>
  <c r="K26" i="12"/>
  <c r="K25" i="12" s="1"/>
  <c r="M26" i="12"/>
  <c r="M25" i="12" s="1"/>
  <c r="O26" i="12"/>
  <c r="O25" i="12" s="1"/>
  <c r="Q26" i="12"/>
  <c r="Q25" i="12" s="1"/>
  <c r="V26" i="12"/>
  <c r="V25" i="12" s="1"/>
  <c r="O29" i="12"/>
  <c r="G30" i="12"/>
  <c r="G29" i="12" s="1"/>
  <c r="I53" i="1" s="1"/>
  <c r="I30" i="12"/>
  <c r="I29" i="12" s="1"/>
  <c r="K30" i="12"/>
  <c r="K29" i="12" s="1"/>
  <c r="O30" i="12"/>
  <c r="Q30" i="12"/>
  <c r="Q29" i="12" s="1"/>
  <c r="V30" i="12"/>
  <c r="V29" i="12" s="1"/>
  <c r="V31" i="12"/>
  <c r="G32" i="12"/>
  <c r="G31" i="12" s="1"/>
  <c r="I54" i="1" s="1"/>
  <c r="I32" i="12"/>
  <c r="I31" i="12" s="1"/>
  <c r="K32" i="12"/>
  <c r="K31" i="12" s="1"/>
  <c r="O32" i="12"/>
  <c r="O31" i="12" s="1"/>
  <c r="Q32" i="12"/>
  <c r="Q31" i="12" s="1"/>
  <c r="V32" i="12"/>
  <c r="G34" i="12"/>
  <c r="M34" i="12" s="1"/>
  <c r="I34" i="12"/>
  <c r="K34" i="12"/>
  <c r="O34" i="12"/>
  <c r="Q34" i="12"/>
  <c r="V34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40" i="12"/>
  <c r="M40" i="12" s="1"/>
  <c r="I40" i="12"/>
  <c r="K40" i="12"/>
  <c r="O40" i="12"/>
  <c r="Q40" i="12"/>
  <c r="V40" i="12"/>
  <c r="G42" i="12"/>
  <c r="I42" i="12"/>
  <c r="K42" i="12"/>
  <c r="M42" i="12"/>
  <c r="O42" i="12"/>
  <c r="Q42" i="12"/>
  <c r="V42" i="12"/>
  <c r="G44" i="12"/>
  <c r="I44" i="12"/>
  <c r="K44" i="12"/>
  <c r="O44" i="12"/>
  <c r="Q44" i="12"/>
  <c r="V44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4" i="12"/>
  <c r="M54" i="12" s="1"/>
  <c r="I54" i="12"/>
  <c r="K54" i="12"/>
  <c r="O54" i="12"/>
  <c r="Q54" i="12"/>
  <c r="V54" i="12"/>
  <c r="G56" i="12"/>
  <c r="M56" i="12" s="1"/>
  <c r="I56" i="12"/>
  <c r="K56" i="12"/>
  <c r="O56" i="12"/>
  <c r="Q56" i="12"/>
  <c r="V56" i="12"/>
  <c r="G61" i="12"/>
  <c r="M61" i="12" s="1"/>
  <c r="I61" i="12"/>
  <c r="K61" i="12"/>
  <c r="O61" i="12"/>
  <c r="Q61" i="12"/>
  <c r="V61" i="12"/>
  <c r="G64" i="12"/>
  <c r="M64" i="12" s="1"/>
  <c r="I64" i="12"/>
  <c r="K64" i="12"/>
  <c r="O64" i="12"/>
  <c r="Q64" i="12"/>
  <c r="V64" i="12"/>
  <c r="G67" i="12"/>
  <c r="I67" i="12"/>
  <c r="K67" i="12"/>
  <c r="M67" i="12"/>
  <c r="O67" i="12"/>
  <c r="Q67" i="12"/>
  <c r="V67" i="12"/>
  <c r="G69" i="12"/>
  <c r="I69" i="12"/>
  <c r="K69" i="12"/>
  <c r="M69" i="12"/>
  <c r="O69" i="12"/>
  <c r="Q69" i="12"/>
  <c r="V69" i="12"/>
  <c r="G72" i="12"/>
  <c r="I72" i="12"/>
  <c r="K72" i="12"/>
  <c r="M72" i="12"/>
  <c r="O72" i="12"/>
  <c r="Q72" i="12"/>
  <c r="V72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M78" i="12" s="1"/>
  <c r="I78" i="12"/>
  <c r="K78" i="12"/>
  <c r="O78" i="12"/>
  <c r="Q78" i="12"/>
  <c r="V78" i="12"/>
  <c r="G79" i="12"/>
  <c r="M79" i="12" s="1"/>
  <c r="I79" i="12"/>
  <c r="K79" i="12"/>
  <c r="O79" i="12"/>
  <c r="Q79" i="12"/>
  <c r="V79" i="12"/>
  <c r="G80" i="12"/>
  <c r="M80" i="12" s="1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I84" i="12"/>
  <c r="K84" i="12"/>
  <c r="M84" i="12"/>
  <c r="O84" i="12"/>
  <c r="Q84" i="12"/>
  <c r="V84" i="12"/>
  <c r="G87" i="12"/>
  <c r="M87" i="12" s="1"/>
  <c r="I87" i="12"/>
  <c r="K87" i="12"/>
  <c r="O87" i="12"/>
  <c r="Q87" i="12"/>
  <c r="V87" i="12"/>
  <c r="G90" i="12"/>
  <c r="M90" i="12" s="1"/>
  <c r="I90" i="12"/>
  <c r="K90" i="12"/>
  <c r="O90" i="12"/>
  <c r="Q90" i="12"/>
  <c r="V90" i="12"/>
  <c r="G92" i="12"/>
  <c r="M92" i="12" s="1"/>
  <c r="I92" i="12"/>
  <c r="K92" i="12"/>
  <c r="O92" i="12"/>
  <c r="Q92" i="12"/>
  <c r="V92" i="12"/>
  <c r="G95" i="12"/>
  <c r="M95" i="12" s="1"/>
  <c r="I95" i="12"/>
  <c r="K95" i="12"/>
  <c r="O95" i="12"/>
  <c r="Q95" i="12"/>
  <c r="V95" i="12"/>
  <c r="G97" i="12"/>
  <c r="M97" i="12" s="1"/>
  <c r="I97" i="12"/>
  <c r="I96" i="12" s="1"/>
  <c r="K97" i="12"/>
  <c r="O97" i="12"/>
  <c r="Q97" i="12"/>
  <c r="V97" i="12"/>
  <c r="V96" i="12" s="1"/>
  <c r="G99" i="12"/>
  <c r="M99" i="12" s="1"/>
  <c r="I99" i="12"/>
  <c r="K99" i="12"/>
  <c r="O99" i="12"/>
  <c r="Q99" i="12"/>
  <c r="V99" i="12"/>
  <c r="Q100" i="12"/>
  <c r="V100" i="12"/>
  <c r="G101" i="12"/>
  <c r="G100" i="12" s="1"/>
  <c r="I59" i="1" s="1"/>
  <c r="I101" i="12"/>
  <c r="I100" i="12" s="1"/>
  <c r="K101" i="12"/>
  <c r="K100" i="12" s="1"/>
  <c r="O101" i="12"/>
  <c r="O100" i="12" s="1"/>
  <c r="Q101" i="12"/>
  <c r="V101" i="12"/>
  <c r="K103" i="12"/>
  <c r="G104" i="12"/>
  <c r="M104" i="12" s="1"/>
  <c r="M103" i="12" s="1"/>
  <c r="I104" i="12"/>
  <c r="I103" i="12" s="1"/>
  <c r="K104" i="12"/>
  <c r="O104" i="12"/>
  <c r="O103" i="12" s="1"/>
  <c r="Q104" i="12"/>
  <c r="Q103" i="12" s="1"/>
  <c r="V104" i="12"/>
  <c r="V103" i="12" s="1"/>
  <c r="G106" i="12"/>
  <c r="I106" i="12"/>
  <c r="K106" i="12"/>
  <c r="K105" i="12" s="1"/>
  <c r="M106" i="12"/>
  <c r="O106" i="12"/>
  <c r="Q106" i="12"/>
  <c r="V106" i="12"/>
  <c r="G107" i="12"/>
  <c r="I107" i="12"/>
  <c r="K107" i="12"/>
  <c r="M107" i="12"/>
  <c r="O107" i="12"/>
  <c r="Q107" i="12"/>
  <c r="V107" i="12"/>
  <c r="G108" i="12"/>
  <c r="M108" i="12" s="1"/>
  <c r="I108" i="12"/>
  <c r="K108" i="12"/>
  <c r="O108" i="12"/>
  <c r="Q108" i="12"/>
  <c r="V108" i="12"/>
  <c r="G110" i="12"/>
  <c r="M110" i="12" s="1"/>
  <c r="I110" i="12"/>
  <c r="K110" i="12"/>
  <c r="O110" i="12"/>
  <c r="Q110" i="12"/>
  <c r="V110" i="12"/>
  <c r="G111" i="12"/>
  <c r="I111" i="12"/>
  <c r="K111" i="12"/>
  <c r="O111" i="12"/>
  <c r="Q111" i="12"/>
  <c r="V111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I118" i="12"/>
  <c r="K118" i="12"/>
  <c r="M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4" i="12"/>
  <c r="I124" i="12"/>
  <c r="K124" i="12"/>
  <c r="O124" i="12"/>
  <c r="Q124" i="12"/>
  <c r="V124" i="12"/>
  <c r="G125" i="12"/>
  <c r="M125" i="12" s="1"/>
  <c r="I125" i="12"/>
  <c r="K125" i="12"/>
  <c r="O125" i="12"/>
  <c r="Q125" i="12"/>
  <c r="V125" i="12"/>
  <c r="G126" i="12"/>
  <c r="M126" i="12" s="1"/>
  <c r="I126" i="12"/>
  <c r="K126" i="12"/>
  <c r="O126" i="12"/>
  <c r="Q126" i="12"/>
  <c r="V126" i="12"/>
  <c r="G128" i="12"/>
  <c r="M128" i="12" s="1"/>
  <c r="I128" i="12"/>
  <c r="K128" i="12"/>
  <c r="O128" i="12"/>
  <c r="Q128" i="12"/>
  <c r="V128" i="12"/>
  <c r="G130" i="12"/>
  <c r="I130" i="12"/>
  <c r="K130" i="12"/>
  <c r="O130" i="12"/>
  <c r="Q130" i="12"/>
  <c r="V130" i="12"/>
  <c r="G131" i="12"/>
  <c r="M131" i="12" s="1"/>
  <c r="I131" i="12"/>
  <c r="K131" i="12"/>
  <c r="O131" i="12"/>
  <c r="Q131" i="12"/>
  <c r="V131" i="12"/>
  <c r="V127" i="12" s="1"/>
  <c r="G133" i="12"/>
  <c r="M133" i="12" s="1"/>
  <c r="I133" i="12"/>
  <c r="K133" i="12"/>
  <c r="O133" i="12"/>
  <c r="Q133" i="12"/>
  <c r="V133" i="12"/>
  <c r="G134" i="12"/>
  <c r="M134" i="12" s="1"/>
  <c r="I134" i="12"/>
  <c r="K134" i="12"/>
  <c r="O134" i="12"/>
  <c r="Q134" i="12"/>
  <c r="V134" i="12"/>
  <c r="AE136" i="12"/>
  <c r="F39" i="1" s="1"/>
  <c r="F42" i="1" s="1"/>
  <c r="G23" i="1" s="1"/>
  <c r="H42" i="1"/>
  <c r="G121" i="12" l="1"/>
  <c r="I63" i="1" s="1"/>
  <c r="I19" i="1" s="1"/>
  <c r="I121" i="12"/>
  <c r="V121" i="12"/>
  <c r="I33" i="12"/>
  <c r="V105" i="12"/>
  <c r="O121" i="12"/>
  <c r="Q105" i="12"/>
  <c r="O43" i="12"/>
  <c r="G103" i="12"/>
  <c r="I60" i="1" s="1"/>
  <c r="I109" i="12"/>
  <c r="O105" i="12"/>
  <c r="G96" i="12"/>
  <c r="I58" i="1" s="1"/>
  <c r="O55" i="12"/>
  <c r="G8" i="12"/>
  <c r="F41" i="1"/>
  <c r="K127" i="12"/>
  <c r="Q121" i="12"/>
  <c r="M124" i="12"/>
  <c r="O109" i="12"/>
  <c r="I105" i="12"/>
  <c r="G105" i="12"/>
  <c r="I61" i="1" s="1"/>
  <c r="M101" i="12"/>
  <c r="M100" i="12" s="1"/>
  <c r="Q96" i="12"/>
  <c r="I43" i="12"/>
  <c r="K96" i="12"/>
  <c r="G13" i="12"/>
  <c r="I50" i="1" s="1"/>
  <c r="F40" i="1"/>
  <c r="G109" i="12"/>
  <c r="I62" i="1" s="1"/>
  <c r="Q43" i="12"/>
  <c r="Q13" i="12"/>
  <c r="V43" i="12"/>
  <c r="K121" i="12"/>
  <c r="M8" i="12"/>
  <c r="O127" i="12"/>
  <c r="M121" i="12"/>
  <c r="V109" i="12"/>
  <c r="Q109" i="12"/>
  <c r="O96" i="12"/>
  <c r="K43" i="12"/>
  <c r="G43" i="12"/>
  <c r="I56" i="1" s="1"/>
  <c r="O33" i="12"/>
  <c r="K33" i="12"/>
  <c r="M30" i="12"/>
  <c r="M29" i="12" s="1"/>
  <c r="K13" i="12"/>
  <c r="I127" i="12"/>
  <c r="G33" i="12"/>
  <c r="I55" i="1" s="1"/>
  <c r="O13" i="12"/>
  <c r="K55" i="12"/>
  <c r="AF136" i="12"/>
  <c r="G127" i="12"/>
  <c r="I64" i="1" s="1"/>
  <c r="I20" i="1" s="1"/>
  <c r="M96" i="12"/>
  <c r="V55" i="12"/>
  <c r="V13" i="12"/>
  <c r="K109" i="12"/>
  <c r="Q55" i="12"/>
  <c r="O8" i="12"/>
  <c r="Q127" i="12"/>
  <c r="I55" i="12"/>
  <c r="G55" i="12"/>
  <c r="I57" i="1" s="1"/>
  <c r="V33" i="12"/>
  <c r="Q33" i="12"/>
  <c r="I13" i="12"/>
  <c r="M55" i="12"/>
  <c r="M105" i="12"/>
  <c r="M33" i="12"/>
  <c r="M130" i="12"/>
  <c r="M127" i="12" s="1"/>
  <c r="M111" i="12"/>
  <c r="M109" i="12" s="1"/>
  <c r="M44" i="12"/>
  <c r="M43" i="12" s="1"/>
  <c r="M32" i="12"/>
  <c r="M31" i="12" s="1"/>
  <c r="M21" i="12"/>
  <c r="M13" i="12" s="1"/>
  <c r="J28" i="1"/>
  <c r="J26" i="1"/>
  <c r="G38" i="1"/>
  <c r="F38" i="1"/>
  <c r="J23" i="1"/>
  <c r="J24" i="1"/>
  <c r="J25" i="1"/>
  <c r="J27" i="1"/>
  <c r="E24" i="1"/>
  <c r="G24" i="1"/>
  <c r="E26" i="1"/>
  <c r="G26" i="1"/>
  <c r="I18" i="1" l="1"/>
  <c r="I17" i="1"/>
  <c r="G136" i="12"/>
  <c r="I49" i="1"/>
  <c r="G41" i="1"/>
  <c r="I41" i="1" s="1"/>
  <c r="G40" i="1"/>
  <c r="I40" i="1" s="1"/>
  <c r="G39" i="1"/>
  <c r="G42" i="1" l="1"/>
  <c r="G25" i="1" s="1"/>
  <c r="A27" i="1" s="1"/>
  <c r="A28" i="1" s="1"/>
  <c r="G28" i="1" s="1"/>
  <c r="G27" i="1" s="1"/>
  <c r="G29" i="1" s="1"/>
  <c r="I39" i="1"/>
  <c r="I42" i="1" s="1"/>
  <c r="I16" i="1"/>
  <c r="I21" i="1" s="1"/>
  <c r="I65" i="1"/>
  <c r="J62" i="1" l="1"/>
  <c r="J59" i="1"/>
  <c r="J57" i="1"/>
  <c r="J64" i="1"/>
  <c r="J61" i="1"/>
  <c r="J55" i="1"/>
  <c r="J49" i="1"/>
  <c r="J60" i="1"/>
  <c r="J54" i="1"/>
  <c r="J50" i="1"/>
  <c r="J58" i="1"/>
  <c r="J56" i="1"/>
  <c r="J52" i="1"/>
  <c r="J51" i="1"/>
  <c r="J63" i="1"/>
  <c r="J53" i="1"/>
  <c r="J39" i="1"/>
  <c r="J42" i="1" s="1"/>
  <c r="J41" i="1"/>
  <c r="J40" i="1"/>
  <c r="J6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Igor Maléř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<sst xmlns="http://schemas.openxmlformats.org/spreadsheetml/2006/main" count="929" uniqueCount="356">
  <si>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</si>
  <si>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</si>
  <si>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</si>
  <si>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</si>
  <si>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</si>
  <si>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</si>
  <si>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</si>
  <si>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</si>
  <si>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</si>
  <si>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</si>
  <si>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</si>
  <si>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</si>
  <si>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</si>
  <si>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</si>
  <si>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</si>
  <si>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</si>
  <si>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</si>
  <si>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</si>
  <si>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</si>
  <si>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</si>
  <si>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</si>
  <si>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</si>
  <si>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</si>
  <si>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</si>
  <si>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</si>
  <si>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</si>
  <si>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</si>
  <si>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</si>
  <si>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</si>
  <si>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</si>
  <si>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</si>
  <si>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</si>
  <si>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</si>
  <si>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</si>
  <si>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</si>
  <si>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</si>
  <si>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</si>
  <si>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</si>
  <si>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</si>
  <si>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</si>
  <si>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</si>
  <si>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</si>
  <si>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Stav.část</t>
  </si>
  <si>
    <t>Stavební část - Rozpočet</t>
  </si>
  <si>
    <t>0006.2</t>
  </si>
  <si>
    <t>CNB-OV_oprava střechy</t>
  </si>
  <si>
    <t>Objekt:</t>
  </si>
  <si>
    <t>Rozpočet:</t>
  </si>
  <si>
    <t>Stavba</t>
  </si>
  <si>
    <t>Celkem za stavbu</t>
  </si>
  <si>
    <t>CZK</t>
  </si>
  <si>
    <t>Rekapitulace dílů</t>
  </si>
  <si>
    <t>Typ dílu</t>
  </si>
  <si>
    <t>4</t>
  </si>
  <si>
    <t>Vodorovné konstrukce</t>
  </si>
  <si>
    <t>62</t>
  </si>
  <si>
    <t>Úpravy povrchů vnější</t>
  </si>
  <si>
    <t>900</t>
  </si>
  <si>
    <t>HZS</t>
  </si>
  <si>
    <t>94</t>
  </si>
  <si>
    <t>Lešení a stavební výtahy</t>
  </si>
  <si>
    <t>96</t>
  </si>
  <si>
    <t>Bourání konstrukcí</t>
  </si>
  <si>
    <t>99</t>
  </si>
  <si>
    <t>Staveništní přesun hmot</t>
  </si>
  <si>
    <t>712</t>
  </si>
  <si>
    <t>Povlakové krytiny</t>
  </si>
  <si>
    <t>762</t>
  </si>
  <si>
    <t>Konstrukce tesařské</t>
  </si>
  <si>
    <t>764</t>
  </si>
  <si>
    <t>Konstrukce klempířské</t>
  </si>
  <si>
    <t>765</t>
  </si>
  <si>
    <t>Krytiny tvrdé</t>
  </si>
  <si>
    <t>M21</t>
  </si>
  <si>
    <t>Elektromontáže</t>
  </si>
  <si>
    <t>M34</t>
  </si>
  <si>
    <t>Montáže energetických a tepelných zařízení</t>
  </si>
  <si>
    <t>M36</t>
  </si>
  <si>
    <t>Montáže měřících a regulačních zařízení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</si>
  <si>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</si>
  <si>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</si>
  <si>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</si>
  <si>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</si>
  <si>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</si>
  <si>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</si>
  <si>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</si>
  <si>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</si>
  <si>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</si>
  <si>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</si>
  <si>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</si>
  <si>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</si>
  <si>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</si>
  <si>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</si>
  <si>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</si>
  <si>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</si>
  <si>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</si>
  <si>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</si>
  <si>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</si>
  <si>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</si>
  <si>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</si>
  <si>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</si>
  <si>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</si>
  <si>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</si>
  <si>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</si>
  <si>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</si>
  <si>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</si>
  <si>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</si>
  <si>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</si>
  <si>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</si>
  <si>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</si>
  <si>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</si>
  <si>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</si>
  <si>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451971112R00</t>
  </si>
  <si>
    <t>Položení vrstvy z geotextilie, uchycení sponami</t>
  </si>
  <si>
    <t>m2</t>
  </si>
  <si>
    <t>RTS 23/ II</t>
  </si>
  <si>
    <t>Práce</t>
  </si>
  <si>
    <t>Běžná</t>
  </si>
  <si>
    <t>POL1_</t>
  </si>
  <si>
    <t>ochrana FVE panelů proti poškození : 6,25*2</t>
  </si>
  <si>
    <t>VV</t>
  </si>
  <si>
    <t>69366199R</t>
  </si>
  <si>
    <t>Geotextilie FILTEK 500 g/m2 ze 100% PP</t>
  </si>
  <si>
    <t>SPCM</t>
  </si>
  <si>
    <t>Specifikace</t>
  </si>
  <si>
    <t>POL3_</t>
  </si>
  <si>
    <t>ztratné 2% : 12,50*1,02</t>
  </si>
  <si>
    <t>620451211RT2</t>
  </si>
  <si>
    <t>Postřik izolací nebo konstrukcí vnějších, MC s použitím suché maltové směsi</t>
  </si>
  <si>
    <t>622451143R00</t>
  </si>
  <si>
    <t>Omítka vnější stěn, MC, štuková, složitost 1 - 2</t>
  </si>
  <si>
    <t>622474120R00</t>
  </si>
  <si>
    <t>Reprofilace beton.povrchů sanační maltou, tl.20 mm</t>
  </si>
  <si>
    <t>622471312R00</t>
  </si>
  <si>
    <t>Nátěr stěn barvou disperzní složitost 1, 2</t>
  </si>
  <si>
    <t>622904112R00</t>
  </si>
  <si>
    <t>Očištění fasád tlakovou vodou složitost 1 - 2</t>
  </si>
  <si>
    <t>622904121R00</t>
  </si>
  <si>
    <t>Ruční čištění ocelovým kartáčem</t>
  </si>
  <si>
    <t>650020112R00</t>
  </si>
  <si>
    <t>Vrt + osazení hmoždinky do stěn</t>
  </si>
  <si>
    <t>kus</t>
  </si>
  <si>
    <t>31173544R</t>
  </si>
  <si>
    <t>Kotvící hmoždinka s krytkou pro kotvení šroubovacích objímek dešťových svodů do zateplené fasády  bez tepelných mostů</t>
  </si>
  <si>
    <t>Vlastní</t>
  </si>
  <si>
    <t>Indiv</t>
  </si>
  <si>
    <t>913      R00</t>
  </si>
  <si>
    <t>Hzs - Stavební dělník</t>
  </si>
  <si>
    <t>h</t>
  </si>
  <si>
    <t>Prav.M</t>
  </si>
  <si>
    <t>POL10_</t>
  </si>
  <si>
    <t>ostatní drobné práce neobsaženy ve výkazu výměr, předpoklad : 40,00</t>
  </si>
  <si>
    <t>941940032RAA</t>
  </si>
  <si>
    <t>Lešení lehké fasádní, š. 1 m, výška do 30 m montáž, demontáž, doprava, pronájem 1 měsíc</t>
  </si>
  <si>
    <t>Agregovaná položka</t>
  </si>
  <si>
    <t>POL2_</t>
  </si>
  <si>
    <t>pro stavební část : 17,00*22,00</t>
  </si>
  <si>
    <t>pro samostatné topné kabely, přilehlá budova : (9,30+3,50)*22,00</t>
  </si>
  <si>
    <t>978015291R00</t>
  </si>
  <si>
    <t>Otlučení omítek vnějších MVC v složit.1-4 do 100 %</t>
  </si>
  <si>
    <t>999281111R00</t>
  </si>
  <si>
    <t>Přesun hmot pro opravy a údržbu do výšky 25 m</t>
  </si>
  <si>
    <t>t</t>
  </si>
  <si>
    <t>Přesun hmot</t>
  </si>
  <si>
    <t>POL7_</t>
  </si>
  <si>
    <t>712311106RZ4</t>
  </si>
  <si>
    <t>Provedení povlakové krytiny střech, asfaltovou penetrační emulzí včetně emulze Dekprimer 0,4 kg/m2</t>
  </si>
  <si>
    <t>RTS 23/ I</t>
  </si>
  <si>
    <t>Skladba S1a střecha "B" nad schodištěm 2° : 4,00</t>
  </si>
  <si>
    <t>712351111RT1</t>
  </si>
  <si>
    <t>Provedení povlakové krytiny střech, samolepicími asfaltovými pásy 1 vrstva - pás ve specifikaci</t>
  </si>
  <si>
    <t>712400831RT1</t>
  </si>
  <si>
    <t>Odstranění povlakové krytiny střech do 30°, 1 vrstva z ploch jednotlivě do 10 m2</t>
  </si>
  <si>
    <t>stáv. asfaltová pojistná hydroizolace : 4,00+13,00</t>
  </si>
  <si>
    <t>628420303R</t>
  </si>
  <si>
    <t>Pás tl. 0,5mm asfaltový modifikovaný SBS, samolepicí, s nosnou vložkou z PE rohože</t>
  </si>
  <si>
    <t>Skladba S1a střecha "B" nad schodištěm 2°, přesah, ztratné 15% : 4,00*1,15</t>
  </si>
  <si>
    <t>998712103R00</t>
  </si>
  <si>
    <t>Přesun hmot pro povlakové krytiny, výšky do 24 m</t>
  </si>
  <si>
    <t>762341610RT2</t>
  </si>
  <si>
    <t>Montáž bednění okapových říms z prken hrubých včetně dodávky řeziva prkna tl. 24 mm</t>
  </si>
  <si>
    <t>Skladba S1b šikmá střecha "C" 14° : 13,00</t>
  </si>
  <si>
    <t xml:space="preserve">Skladba S1a+S1b=17,0m2 : </t>
  </si>
  <si>
    <t>762343811R00</t>
  </si>
  <si>
    <t>Demontáž bednění okapů z prken hrubých do 32 mm</t>
  </si>
  <si>
    <t>762395000R00</t>
  </si>
  <si>
    <t>Spojovací a ochranné prostředky pro střechy</t>
  </si>
  <si>
    <t>m3</t>
  </si>
  <si>
    <t>17,00*0,025</t>
  </si>
  <si>
    <t>762441112RT1</t>
  </si>
  <si>
    <t>Montáž obložení z dřevoštěpkových desek, 1 vrstva, šroubováním včetně dodávky desky OSB ECO 3 N tl. 15 mm</t>
  </si>
  <si>
    <t>ochrana FVE panelů proti poškození : 6,25</t>
  </si>
  <si>
    <t>762911111R00</t>
  </si>
  <si>
    <t>Impregnace řeziva máčením Bochemit QB</t>
  </si>
  <si>
    <t>998762103R00</t>
  </si>
  <si>
    <t>Přesun hmot pro tesařské konstrukce, výšky do 24 m</t>
  </si>
  <si>
    <t>764211241RT2</t>
  </si>
  <si>
    <t>Krytina hladká z Cu tl.min.0,7mm (Falcovaná hladká krytina s dvojitou stojatou a ležatou drážkou),  sklon do 30°, plocha do 25 m2, příchytky z CU plechu tl. 0,8-1,0 mm</t>
  </si>
  <si>
    <t>Položka je kalkulována včetně úpravy krytiny u okapů, prostupů a výčnělků.</t>
  </si>
  <si>
    <t>POP</t>
  </si>
  <si>
    <t xml:space="preserve">Skladba S1a střecha "B" nad schodištěm 2° : </t>
  </si>
  <si>
    <t xml:space="preserve">Skladba S1b šikmá střecha "C" 14° : </t>
  </si>
  <si>
    <t>K/1 střešní krytina - viz specifikace klempířských prvků : 17,00</t>
  </si>
  <si>
    <t>764223220R00</t>
  </si>
  <si>
    <t>Oplechování okapů Cu plech tl. 0,5-0,6 mm, rš 250 mm spojovací materiál v barvě oplechování</t>
  </si>
  <si>
    <t>m</t>
  </si>
  <si>
    <t>Položka je kalkulována včetně oplechování rohů, spojů, dilatací a spojovacího materiálu v barvě oplechování.</t>
  </si>
  <si>
    <t>K/2 okapní plech - viz specifikace klempířských prvků (hlavní část) : 16,00</t>
  </si>
  <si>
    <t>764252203R00</t>
  </si>
  <si>
    <t>Žlaby z Cu plechu tl. 0,5-0,6 mm podokapní půlkruhové, rš 330 mm</t>
  </si>
  <si>
    <t>Položka je kalkulována včetně háků, čel, rohů, rovných hrdel a dilatací.</t>
  </si>
  <si>
    <t>K/3, K/4 podokapní žlab+žlabový hák- viz specifikace klempířských prvků : 17,00</t>
  </si>
  <si>
    <t>764259211R00</t>
  </si>
  <si>
    <t>Kotlík žlabový přímý z Cu plechu tl. 0,5-0,6 mm k letování 330/120 mm pro trouby, D do 150 mm</t>
  </si>
  <si>
    <t>K/5 kotlík žlabový - viz specifikace klempířských prvků : 2,00</t>
  </si>
  <si>
    <t>764521260R00</t>
  </si>
  <si>
    <t>Oplechování říms z Cu plechu tl. 0,5-0,6 mm, rš 400 mm</t>
  </si>
  <si>
    <t>včetně zednické výpomoci.</t>
  </si>
  <si>
    <t>K/10 oplechování římsy - viz specifikace klempířských prvků (hlavní část) : 15,10</t>
  </si>
  <si>
    <t>764554203R00</t>
  </si>
  <si>
    <t>Odpadní trouby z Cu plechu tl. 0,5-0,6 mm, kruhové, D 120 mm</t>
  </si>
  <si>
    <t>Položka je kalkulována včetně nákladů na dodání zděří, manžet, odboček, kolen, odskoků, výpustí vody a přechodových kusů.</t>
  </si>
  <si>
    <t>K/6, K/7, K/8 dešťový svod+kolena - viz specifikace klempířských prvků : 30,50</t>
  </si>
  <si>
    <t>764312821R00</t>
  </si>
  <si>
    <t>Demontáž krytiny, do 25 m2, do 30° (stáv. měděný falcovaný plech tl. 0,7mm)</t>
  </si>
  <si>
    <t>764323820R00</t>
  </si>
  <si>
    <t>Demontáž oplechování okapů, rš 250 mm</t>
  </si>
  <si>
    <t>764351836R00</t>
  </si>
  <si>
    <t>Demontáž háků, sklon do 30°</t>
  </si>
  <si>
    <t>764352810R00</t>
  </si>
  <si>
    <t>Demontáž žlabů půlkruh. rovných, rš 330 mm, do 30°</t>
  </si>
  <si>
    <t>764359820R00</t>
  </si>
  <si>
    <t>Demontáž kotlíku oválného, sklon do 30°</t>
  </si>
  <si>
    <t>764421830R00</t>
  </si>
  <si>
    <t>Demontáž oplechování říms,rš od 100 do 200 mm</t>
  </si>
  <si>
    <t>764421850R00</t>
  </si>
  <si>
    <t>Demontáž oplechování říms,rš od 250 do 330 mm</t>
  </si>
  <si>
    <t>764454803R00</t>
  </si>
  <si>
    <t>Demontáž odpadních trub kruhových, D 150 mm</t>
  </si>
  <si>
    <t>764456855R00</t>
  </si>
  <si>
    <t>Demontáž kolen výtokových.kruhových,D 200 mm</t>
  </si>
  <si>
    <t>721177126R01</t>
  </si>
  <si>
    <t>Čisticí kus KGRE plast, barva oranžová, D 125 mm (dle požadavku investora nátěr hnědou barvou-odstín měďený)</t>
  </si>
  <si>
    <t>Montáž+dodávka - kompletní provedení</t>
  </si>
  <si>
    <t>K/9 - viz specifikace klempířských prvků : 1,00</t>
  </si>
  <si>
    <t>764248210R00</t>
  </si>
  <si>
    <t>Okapní plech výšky 200 mm, Cu plech tl.0,5-0,6 mm, délka 400 mm spojovací materiál v barvě oplechování</t>
  </si>
  <si>
    <t>K/11 okapní plech - viz specifikace klempířských prvků : 1,00</t>
  </si>
  <si>
    <t>764348819R00</t>
  </si>
  <si>
    <t>Demontáž+zpětná montáž vedení sněžných zachytávačů na střeše, případné nové kotvení do krytiny Kompletní provedení</t>
  </si>
  <si>
    <t>šikmá střecha "C" 14° : 12,00</t>
  </si>
  <si>
    <t>764521231R00</t>
  </si>
  <si>
    <t>Oplechování říms z Cu plechu tl. 0,8-1,0 mm, rš 200 mm</t>
  </si>
  <si>
    <t>včetně zednické výpomoci. Montáž+dodávka - kompletní provedení</t>
  </si>
  <si>
    <t>K/10 oplechování římsy - viz specifikace klempířských prvků (příponky) : 15,10</t>
  </si>
  <si>
    <t>998764103R00</t>
  </si>
  <si>
    <t>Přesun hmot pro klempířské konstr., výšky do 24 m</t>
  </si>
  <si>
    <t>765799312RO9</t>
  </si>
  <si>
    <t>Montáž fólie na bednění přibitím difúzní pojistná hydroizolace tl.0,5 mm (DEKTEN METAL Plus II)</t>
  </si>
  <si>
    <t>Skladba S1b šikmá střecha "C" 14°, přesah, ztratné 15% : (13,00)*1,15</t>
  </si>
  <si>
    <t>998765103R00</t>
  </si>
  <si>
    <t>Přesun hmot pro krytiny tvrdé, výšky do 24 m</t>
  </si>
  <si>
    <t>210220101RU3</t>
  </si>
  <si>
    <t>Vodiče svodové FeZn D do 10,Al 10,Cu 8 včetně dodávky drátu AlMgSi T/4 8 mm, spojek a příchytek na nový svod</t>
  </si>
  <si>
    <t>210290600R00</t>
  </si>
  <si>
    <t>Silnoproud - Topné samoregulační kabely včetně řídící jednotky - viz samostatný rozpočet</t>
  </si>
  <si>
    <t>kpl</t>
  </si>
  <si>
    <t>220691011RTT</t>
  </si>
  <si>
    <t>Měření a regulace (MaR) - Elektromateriál a kabeláž</t>
  </si>
  <si>
    <t>220691021RTT</t>
  </si>
  <si>
    <t>Měření a regulace (MaR) - HW práce (natažení kabeláže + připojení + úprava rozvaděče)</t>
  </si>
  <si>
    <t>220691031RTT</t>
  </si>
  <si>
    <t>Měření a regulace (MaR) - SW práce (úprava SW aplikace, vizualizace dat)</t>
  </si>
  <si>
    <t>979951141R00</t>
  </si>
  <si>
    <t>Výkup kovů - měď, staré kusy a plechy</t>
  </si>
  <si>
    <t>979990107R00</t>
  </si>
  <si>
    <t>Poplatek za uložení suti - směs betonu, cihel, dřeva, skupina odpadu 170904</t>
  </si>
  <si>
    <t>0,91459-0,40559-0,289</t>
  </si>
  <si>
    <t>979990161R00</t>
  </si>
  <si>
    <t>Poplatek za uložení - dřevo, skupina odpadu 170201</t>
  </si>
  <si>
    <t>979013112R00</t>
  </si>
  <si>
    <t>Svislá doprava vybouraných hmot na H do 3,5 m</t>
  </si>
  <si>
    <t>Přesun suti</t>
  </si>
  <si>
    <t>POL8_</t>
  </si>
  <si>
    <t>979013119R00</t>
  </si>
  <si>
    <t>Příplatek k hmotám za každých dalších 3,5 m výšky</t>
  </si>
  <si>
    <t>979086213R00</t>
  </si>
  <si>
    <t>Nakládání vybouraných hmot na dopravní prostředek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</si>
  <si>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</si>
  <si>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</si>
  <si>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</si>
  <si>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</si>
  <si>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</si>
  <si>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</si>
  <si>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</si>
  <si>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</si>
  <si>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005121 R</t>
  </si>
  <si>
    <t>Zařízení staveniště</t>
  </si>
  <si>
    <t>Soubor</t>
  </si>
  <si>
    <t>VRN</t>
  </si>
  <si>
    <t>POL99_2</t>
  </si>
  <si>
    <t>005122 R</t>
  </si>
  <si>
    <t>Provozní vlivy</t>
  </si>
  <si>
    <t>POL99_1</t>
  </si>
  <si>
    <t>005124010R</t>
  </si>
  <si>
    <t>Koordinační činnost</t>
  </si>
  <si>
    <t>005211010R</t>
  </si>
  <si>
    <t>Předání a převzetí staveniště</t>
  </si>
  <si>
    <t>00411 R</t>
  </si>
  <si>
    <t>Přípravné a průzkumné služby či práce</t>
  </si>
  <si>
    <t>005211030R</t>
  </si>
  <si>
    <t xml:space="preserve">Dočasná dopravní opatření </t>
  </si>
  <si>
    <t>005211080R</t>
  </si>
  <si>
    <t xml:space="preserve">Bezpečnostní a hygienická opatření na staveništi </t>
  </si>
  <si>
    <t>005241010R</t>
  </si>
  <si>
    <t xml:space="preserve">Dokumentace skutečného provedení </t>
  </si>
  <si>
    <t>00524 R</t>
  </si>
  <si>
    <t>Předání a převzetí díla</t>
  </si>
  <si>
    <t>SUM</t>
  </si>
  <si>
    <t>END</t>
  </si>
  <si>
    <t>HAVARIJNÍ OPRAVY STŘECHY DVORNÍ ČÁSTI
V BUDOVĚ ČNB V OSTRAVĚ NA UL. NÁDRAŽNÍ 1078/4</t>
  </si>
  <si>
    <t>ČNB-OV_oprava střechy</t>
  </si>
  <si>
    <t>ČESKÁ NÁRODNÍ BANKA</t>
  </si>
  <si>
    <t>Na Příkopě 28</t>
  </si>
  <si>
    <t>115 03 Praha 1</t>
  </si>
  <si>
    <t>Položkový rozpočet stavby je zpracován v databázi RTS Brno aktuální cenové úrovně RTS 23/II.</t>
  </si>
  <si>
    <t>ČNB - topné kabely</t>
  </si>
  <si>
    <t>náhrada za stávající systém DEVI</t>
  </si>
  <si>
    <t>Materiál</t>
  </si>
  <si>
    <t>Počet</t>
  </si>
  <si>
    <t>Jednotka</t>
  </si>
  <si>
    <t>Cena za jednotku</t>
  </si>
  <si>
    <t>Samoregulační topný kabel Frostop Black</t>
  </si>
  <si>
    <t xml:space="preserve">Tepelně odolná připojovací krabice  </t>
  </si>
  <si>
    <t>ks</t>
  </si>
  <si>
    <t xml:space="preserve">Lepidlo  </t>
  </si>
  <si>
    <t xml:space="preserve">Spona na upevnění topných kabelů </t>
  </si>
  <si>
    <t>bal</t>
  </si>
  <si>
    <t xml:space="preserve">Připojovací a ukončovací sada </t>
  </si>
  <si>
    <t>Řídící jednotka  EMDR-10</t>
  </si>
  <si>
    <t>Montáž topných kabelů</t>
  </si>
  <si>
    <t>Demontáž topných kabelů</t>
  </si>
  <si>
    <t xml:space="preserve">Přívodní kabely </t>
  </si>
  <si>
    <t>kabel cyky  5Jx1,5</t>
  </si>
  <si>
    <t>kabel cyky  3Jx2,5</t>
  </si>
  <si>
    <t>rozvaděč vybavení</t>
  </si>
  <si>
    <t>lišta LV 40x40</t>
  </si>
  <si>
    <t>podružný materiál</t>
  </si>
  <si>
    <t>montáž</t>
  </si>
  <si>
    <t>revize</t>
  </si>
  <si>
    <t>Provedení dočasného zabezpečení proti zatečení do do objektu v průběhu provádění a údržba těchto opatření ve funkčním stavu po celou dobu provádění</t>
  </si>
  <si>
    <t>005122 R2</t>
  </si>
  <si>
    <t>00412 R</t>
  </si>
  <si>
    <t>Projednání s úřady a úhrada všech správních poplatků nutných k řádnému provádění díla (např. zábory komunikace)</t>
  </si>
  <si>
    <t>Seznámení určených pracovníků objednatele s obsluhou a údržbou</t>
  </si>
  <si>
    <t>005211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</si>
</sst>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"/>
    <numFmt numFmtId="165" formatCode="#,##0.00000"/>
  </numFmts>
  <fonts count="26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name val="Arial CE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4" fontId="15" fillId="0" borderId="0" applyFont="0" applyFill="0" applyBorder="0" applyAlignment="0" applyProtection="0"/>
  </cellStyleXfs>
  <cellXfs count="278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wrapText="1" shrinkToFit="1"/>
    </xf>
    <xf numFmtId="4" fontId="16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4" fontId="18" fillId="4" borderId="0" xfId="0" applyNumberFormat="1" applyFont="1" applyFill="1" applyBorder="1" applyAlignment="1" applyProtection="1">
      <alignment vertical="top" shrinkToFit="1"/>
      <protection locked="0"/>
    </xf>
    <xf numFmtId="165" fontId="19" fillId="0" borderId="0" xfId="0" applyNumberFormat="1" applyFont="1" applyBorder="1" applyAlignment="1">
      <alignment horizontal="center" vertical="top" wrapText="1" shrinkToFit="1"/>
    </xf>
    <xf numFmtId="165" fontId="19" fillId="0" borderId="0" xfId="0" applyNumberFormat="1" applyFont="1" applyBorder="1" applyAlignment="1">
      <alignment vertical="top" wrapText="1" shrinkToFit="1"/>
    </xf>
    <xf numFmtId="165" fontId="8" fillId="3" borderId="0" xfId="0" applyNumberFormat="1" applyFont="1" applyFill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40" xfId="0" applyNumberFormat="1" applyFont="1" applyBorder="1" applyAlignment="1">
      <alignment vertical="top" shrinkToFi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3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165" fontId="19" fillId="0" borderId="0" xfId="0" quotePrefix="1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8" fillId="0" borderId="17" xfId="0" applyFont="1" applyBorder="1" applyAlignment="1">
      <alignment horizontal="left" vertical="center" indent="1"/>
    </xf>
    <xf numFmtId="0" fontId="22" fillId="0" borderId="0" xfId="0" applyFont="1"/>
    <xf numFmtId="0" fontId="23" fillId="0" borderId="0" xfId="0" applyFont="1" applyAlignment="1">
      <alignment horizontal="center"/>
    </xf>
    <xf numFmtId="44" fontId="23" fillId="0" borderId="0" xfId="2" applyFont="1"/>
    <xf numFmtId="0" fontId="23" fillId="0" borderId="0" xfId="0" applyFont="1"/>
    <xf numFmtId="0" fontId="22" fillId="0" borderId="21" xfId="0" applyFont="1" applyBorder="1"/>
    <xf numFmtId="0" fontId="22" fillId="0" borderId="21" xfId="0" applyFont="1" applyBorder="1" applyAlignment="1">
      <alignment horizontal="center"/>
    </xf>
    <xf numFmtId="44" fontId="22" fillId="0" borderId="21" xfId="2" applyFont="1" applyBorder="1"/>
    <xf numFmtId="0" fontId="23" fillId="0" borderId="21" xfId="0" applyFont="1" applyBorder="1"/>
    <xf numFmtId="0" fontId="23" fillId="0" borderId="21" xfId="0" applyFont="1" applyBorder="1" applyAlignment="1">
      <alignment horizontal="center"/>
    </xf>
    <xf numFmtId="44" fontId="23" fillId="0" borderId="21" xfId="2" applyFont="1" applyBorder="1"/>
    <xf numFmtId="0" fontId="24" fillId="0" borderId="15" xfId="0" applyFont="1" applyBorder="1"/>
    <xf numFmtId="0" fontId="24" fillId="0" borderId="12" xfId="0" applyFont="1" applyBorder="1" applyAlignment="1">
      <alignment horizontal="center"/>
    </xf>
    <xf numFmtId="44" fontId="24" fillId="0" borderId="12" xfId="2" applyFont="1" applyBorder="1"/>
    <xf numFmtId="44" fontId="24" fillId="0" borderId="22" xfId="2" applyFont="1" applyBorder="1"/>
    <xf numFmtId="0" fontId="24" fillId="0" borderId="21" xfId="0" applyFont="1" applyBorder="1"/>
    <xf numFmtId="0" fontId="24" fillId="0" borderId="21" xfId="0" applyFont="1" applyBorder="1" applyAlignment="1">
      <alignment horizontal="center"/>
    </xf>
    <xf numFmtId="44" fontId="24" fillId="0" borderId="21" xfId="2" applyFont="1" applyBorder="1"/>
    <xf numFmtId="4" fontId="25" fillId="4" borderId="39" xfId="0" applyNumberFormat="1" applyFont="1" applyFill="1" applyBorder="1" applyAlignment="1" applyProtection="1">
      <alignment vertical="top" shrinkToFit="1"/>
      <protection locked="0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49" fontId="6" fillId="3" borderId="19" xfId="0" applyNumberFormat="1" applyFont="1" applyFill="1" applyBorder="1" applyAlignment="1">
      <alignment horizontal="left"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20" fillId="0" borderId="18" xfId="0" applyNumberFormat="1" applyFont="1" applyBorder="1" applyAlignment="1">
      <alignment horizontal="left" vertical="top" wrapText="1"/>
    </xf>
    <xf numFmtId="0" fontId="20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8" fillId="0" borderId="12" xfId="0" applyNumberFormat="1" applyFont="1" applyBorder="1" applyAlignment="1">
      <alignment vertical="center" wrapText="1"/>
    </xf>
    <xf numFmtId="0" fontId="8" fillId="0" borderId="12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8" fillId="6" borderId="18" xfId="0" applyFont="1" applyFill="1" applyBorder="1" applyAlignment="1" applyProtection="1">
      <alignment horizontal="left" vertical="center"/>
      <protection locked="0"/>
    </xf>
    <xf numFmtId="0" fontId="8" fillId="6" borderId="0" xfId="0" applyFont="1" applyFill="1" applyAlignment="1" applyProtection="1">
      <alignment horizontal="left" vertical="top"/>
      <protection locked="0"/>
    </xf>
    <xf numFmtId="0" fontId="8" fillId="6" borderId="6" xfId="0" applyFont="1" applyFill="1" applyBorder="1" applyAlignment="1" applyProtection="1">
      <alignment horizontal="left" vertical="center"/>
      <protection locked="0"/>
    </xf>
    <xf numFmtId="0" fontId="8" fillId="6" borderId="6" xfId="0" applyFont="1" applyFill="1" applyBorder="1" applyAlignment="1" applyProtection="1">
      <alignment vertical="center"/>
      <protection locked="0"/>
    </xf>
    <xf numFmtId="0" fontId="0" fillId="6" borderId="6" xfId="0" applyFill="1" applyBorder="1" applyAlignment="1" applyProtection="1">
      <alignment vertical="center"/>
      <protection locked="0"/>
    </xf>
    <xf numFmtId="0" fontId="8" fillId="6" borderId="0" xfId="0" applyFont="1" applyFill="1" applyAlignment="1" applyProtection="1">
      <alignment horizontal="left" vertical="center"/>
      <protection locked="0"/>
    </xf>
  </cellXfs>
  <cellStyles count="3">
    <cellStyle name="Měna" xfId="2" builtinId="4"/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39</v>
      </c>
    </row>
    <row r="2" spans="1:7" ht="57.75" customHeight="1" x14ac:dyDescent="0.2">
      <c r="A2" s="212" t="s">
        <v>40</v>
      </c>
      <c r="B2" s="212"/>
      <c r="C2" s="212"/>
      <c r="D2" s="212"/>
      <c r="E2" s="212"/>
      <c r="F2" s="212"/>
      <c r="G2" s="212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8"/>
  <sheetViews>
    <sheetView showGridLines="0" tabSelected="1" topLeftCell="B1" zoomScaleNormal="100" zoomScaleSheetLayoutView="75" workbookViewId="0">
      <selection activeCell="Q17" sqref="Q17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6" t="s">
        <v>37</v>
      </c>
      <c r="B1" s="213" t="s">
        <v>4</v>
      </c>
      <c r="C1" s="214"/>
      <c r="D1" s="214"/>
      <c r="E1" s="214"/>
      <c r="F1" s="214"/>
      <c r="G1" s="214"/>
      <c r="H1" s="214"/>
      <c r="I1" s="214"/>
      <c r="J1" s="215"/>
    </row>
    <row r="2" spans="1:15" ht="36" customHeight="1" x14ac:dyDescent="0.2">
      <c r="A2" s="2"/>
      <c r="B2" s="76" t="s">
        <v>23</v>
      </c>
      <c r="C2" s="77"/>
      <c r="D2" s="249" t="s">
        <v>320</v>
      </c>
      <c r="E2" s="249"/>
      <c r="F2" s="249"/>
      <c r="G2" s="249"/>
      <c r="H2" s="249"/>
      <c r="I2" s="249"/>
      <c r="J2" s="250"/>
      <c r="O2" s="1"/>
    </row>
    <row r="3" spans="1:15" ht="27" customHeight="1" x14ac:dyDescent="0.2">
      <c r="A3" s="2"/>
      <c r="B3" s="78" t="s">
        <v>46</v>
      </c>
      <c r="C3" s="77"/>
      <c r="D3" s="79"/>
      <c r="E3" s="222" t="s">
        <v>321</v>
      </c>
      <c r="F3" s="223"/>
      <c r="G3" s="223"/>
      <c r="H3" s="223"/>
      <c r="I3" s="223"/>
      <c r="J3" s="224"/>
    </row>
    <row r="4" spans="1:15" ht="23.25" customHeight="1" x14ac:dyDescent="0.2">
      <c r="A4" s="75">
        <v>3459408</v>
      </c>
      <c r="B4" s="80" t="s">
        <v>47</v>
      </c>
      <c r="C4" s="81"/>
      <c r="D4" s="82" t="s">
        <v>42</v>
      </c>
      <c r="E4" s="232" t="s">
        <v>43</v>
      </c>
      <c r="F4" s="233"/>
      <c r="G4" s="233"/>
      <c r="H4" s="233"/>
      <c r="I4" s="233"/>
      <c r="J4" s="234"/>
    </row>
    <row r="5" spans="1:15" ht="24" customHeight="1" x14ac:dyDescent="0.2">
      <c r="A5" s="2"/>
      <c r="B5" s="31" t="s">
        <v>22</v>
      </c>
      <c r="D5" s="272" t="s">
        <v>322</v>
      </c>
      <c r="E5" s="272"/>
      <c r="F5" s="272"/>
      <c r="G5" s="272"/>
      <c r="H5" s="18" t="s">
        <v>41</v>
      </c>
      <c r="I5" s="277"/>
      <c r="J5" s="8"/>
    </row>
    <row r="6" spans="1:15" ht="15.75" customHeight="1" x14ac:dyDescent="0.2">
      <c r="A6" s="2"/>
      <c r="B6" s="28"/>
      <c r="C6" s="54"/>
      <c r="D6" s="273" t="s">
        <v>323</v>
      </c>
      <c r="E6" s="273"/>
      <c r="F6" s="273"/>
      <c r="G6" s="273"/>
      <c r="H6" s="18" t="s">
        <v>35</v>
      </c>
      <c r="I6" s="277"/>
      <c r="J6" s="8"/>
    </row>
    <row r="7" spans="1:15" ht="15.75" customHeight="1" x14ac:dyDescent="0.2">
      <c r="A7" s="2"/>
      <c r="B7" s="29"/>
      <c r="C7" s="55"/>
      <c r="D7" s="274" t="s">
        <v>324</v>
      </c>
      <c r="E7" s="275"/>
      <c r="F7" s="276"/>
      <c r="G7" s="276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0"/>
      <c r="H8" s="18" t="s">
        <v>41</v>
      </c>
      <c r="I8" s="22"/>
      <c r="J8" s="8"/>
    </row>
    <row r="9" spans="1:15" ht="15.75" hidden="1" customHeight="1" x14ac:dyDescent="0.2">
      <c r="A9" s="2"/>
      <c r="B9" s="2"/>
      <c r="D9" s="50"/>
      <c r="H9" s="18" t="s">
        <v>35</v>
      </c>
      <c r="I9" s="22"/>
      <c r="J9" s="8"/>
    </row>
    <row r="10" spans="1:15" ht="15.75" hidden="1" customHeight="1" x14ac:dyDescent="0.2">
      <c r="A10" s="2"/>
      <c r="B10" s="35"/>
      <c r="C10" s="55"/>
      <c r="D10" s="52"/>
      <c r="E10" s="56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226"/>
      <c r="E11" s="226"/>
      <c r="F11" s="226"/>
      <c r="G11" s="226"/>
      <c r="H11" s="18" t="s">
        <v>41</v>
      </c>
      <c r="I11" s="84"/>
      <c r="J11" s="8"/>
    </row>
    <row r="12" spans="1:15" ht="15.75" customHeight="1" x14ac:dyDescent="0.2">
      <c r="A12" s="2"/>
      <c r="B12" s="28"/>
      <c r="C12" s="54"/>
      <c r="D12" s="231"/>
      <c r="E12" s="231"/>
      <c r="F12" s="231"/>
      <c r="G12" s="231"/>
      <c r="H12" s="18" t="s">
        <v>35</v>
      </c>
      <c r="I12" s="84"/>
      <c r="J12" s="8"/>
    </row>
    <row r="13" spans="1:15" ht="15.75" customHeight="1" x14ac:dyDescent="0.2">
      <c r="A13" s="2"/>
      <c r="B13" s="29"/>
      <c r="C13" s="55"/>
      <c r="D13" s="83"/>
      <c r="E13" s="235"/>
      <c r="F13" s="236"/>
      <c r="G13" s="236"/>
      <c r="H13" s="19"/>
      <c r="I13" s="23"/>
      <c r="J13" s="34"/>
    </row>
    <row r="14" spans="1:15" ht="24" customHeight="1" x14ac:dyDescent="0.2">
      <c r="A14" s="2"/>
      <c r="B14" s="193" t="s">
        <v>325</v>
      </c>
      <c r="C14" s="57"/>
      <c r="D14" s="58"/>
      <c r="E14" s="59"/>
      <c r="F14" s="43"/>
      <c r="G14" s="43"/>
      <c r="H14" s="44"/>
      <c r="I14" s="43"/>
      <c r="J14" s="45"/>
    </row>
    <row r="15" spans="1:15" ht="32.25" customHeight="1" x14ac:dyDescent="0.2">
      <c r="A15" s="2"/>
      <c r="B15" s="35" t="s">
        <v>33</v>
      </c>
      <c r="C15" s="60"/>
      <c r="D15" s="53"/>
      <c r="E15" s="225"/>
      <c r="F15" s="225"/>
      <c r="G15" s="227"/>
      <c r="H15" s="227"/>
      <c r="I15" s="227" t="s">
        <v>30</v>
      </c>
      <c r="J15" s="228"/>
    </row>
    <row r="16" spans="1:15" ht="23.25" customHeight="1" x14ac:dyDescent="0.2">
      <c r="A16" s="141" t="s">
        <v>25</v>
      </c>
      <c r="B16" s="38" t="s">
        <v>25</v>
      </c>
      <c r="C16" s="61"/>
      <c r="D16" s="62"/>
      <c r="E16" s="219"/>
      <c r="F16" s="220"/>
      <c r="G16" s="219"/>
      <c r="H16" s="220"/>
      <c r="I16" s="219">
        <f>SUMIF(F49:F64,A16,I49:I64)+SUMIF(F49:F64,"PSU",I49:I64)</f>
        <v>0</v>
      </c>
      <c r="J16" s="221"/>
    </row>
    <row r="17" spans="1:10" ht="23.25" customHeight="1" x14ac:dyDescent="0.2">
      <c r="A17" s="141" t="s">
        <v>26</v>
      </c>
      <c r="B17" s="38" t="s">
        <v>26</v>
      </c>
      <c r="C17" s="61"/>
      <c r="D17" s="62"/>
      <c r="E17" s="219"/>
      <c r="F17" s="220"/>
      <c r="G17" s="219"/>
      <c r="H17" s="220"/>
      <c r="I17" s="219">
        <f>SUMIF(F49:F64,A17,I49:I64)</f>
        <v>0</v>
      </c>
      <c r="J17" s="221"/>
    </row>
    <row r="18" spans="1:10" ht="23.25" customHeight="1" x14ac:dyDescent="0.2">
      <c r="A18" s="141" t="s">
        <v>27</v>
      </c>
      <c r="B18" s="38" t="s">
        <v>27</v>
      </c>
      <c r="C18" s="61"/>
      <c r="D18" s="62"/>
      <c r="E18" s="219"/>
      <c r="F18" s="220"/>
      <c r="G18" s="219"/>
      <c r="H18" s="220"/>
      <c r="I18" s="219">
        <f>SUMIF(F49:F64,A18,I49:I64)</f>
        <v>0</v>
      </c>
      <c r="J18" s="221"/>
    </row>
    <row r="19" spans="1:10" ht="23.25" customHeight="1" x14ac:dyDescent="0.2">
      <c r="A19" s="141" t="s">
        <v>82</v>
      </c>
      <c r="B19" s="38" t="s">
        <v>28</v>
      </c>
      <c r="C19" s="61"/>
      <c r="D19" s="62"/>
      <c r="E19" s="219"/>
      <c r="F19" s="220"/>
      <c r="G19" s="219"/>
      <c r="H19" s="220"/>
      <c r="I19" s="219">
        <f>SUMIF(F49:F64,A19,I49:I64)</f>
        <v>0</v>
      </c>
      <c r="J19" s="221"/>
    </row>
    <row r="20" spans="1:10" ht="23.25" customHeight="1" x14ac:dyDescent="0.2">
      <c r="A20" s="141" t="s">
        <v>83</v>
      </c>
      <c r="B20" s="38" t="s">
        <v>29</v>
      </c>
      <c r="C20" s="61"/>
      <c r="D20" s="62"/>
      <c r="E20" s="219"/>
      <c r="F20" s="220"/>
      <c r="G20" s="219"/>
      <c r="H20" s="220"/>
      <c r="I20" s="219">
        <f>SUMIF(F49:F64,A20,I49:I64)</f>
        <v>0</v>
      </c>
      <c r="J20" s="221"/>
    </row>
    <row r="21" spans="1:10" ht="23.25" customHeight="1" x14ac:dyDescent="0.2">
      <c r="A21" s="2"/>
      <c r="B21" s="47" t="s">
        <v>30</v>
      </c>
      <c r="C21" s="63"/>
      <c r="D21" s="64"/>
      <c r="E21" s="229"/>
      <c r="F21" s="230"/>
      <c r="G21" s="229"/>
      <c r="H21" s="230"/>
      <c r="I21" s="229">
        <f>SUM(I16:J20)</f>
        <v>0</v>
      </c>
      <c r="J21" s="246"/>
    </row>
    <row r="22" spans="1:10" ht="33" hidden="1" customHeight="1" x14ac:dyDescent="0.2">
      <c r="A22" s="2"/>
      <c r="B22" s="42" t="s">
        <v>34</v>
      </c>
      <c r="C22" s="61"/>
      <c r="D22" s="62"/>
      <c r="E22" s="65"/>
      <c r="F22" s="39"/>
      <c r="G22" s="33"/>
      <c r="H22" s="33"/>
      <c r="I22" s="33"/>
      <c r="J22" s="40"/>
    </row>
    <row r="23" spans="1:10" ht="23.25" hidden="1" customHeight="1" x14ac:dyDescent="0.2">
      <c r="A23" s="2"/>
      <c r="B23" s="38" t="s">
        <v>13</v>
      </c>
      <c r="C23" s="61"/>
      <c r="D23" s="62"/>
      <c r="E23" s="66">
        <v>15</v>
      </c>
      <c r="F23" s="39" t="s">
        <v>0</v>
      </c>
      <c r="G23" s="238">
        <f>ZakladDPHSniVypocet</f>
        <v>0</v>
      </c>
      <c r="H23" s="239"/>
      <c r="I23" s="239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14</v>
      </c>
      <c r="C24" s="61"/>
      <c r="D24" s="62"/>
      <c r="E24" s="66">
        <f>SazbaDPH1</f>
        <v>15</v>
      </c>
      <c r="F24" s="39" t="s">
        <v>0</v>
      </c>
      <c r="G24" s="244">
        <f>I23*E23/100</f>
        <v>0</v>
      </c>
      <c r="H24" s="245"/>
      <c r="I24" s="245"/>
      <c r="J24" s="40" t="str">
        <f t="shared" si="0"/>
        <v>CZK</v>
      </c>
    </row>
    <row r="25" spans="1:10" ht="23.25" hidden="1" customHeight="1" x14ac:dyDescent="0.2">
      <c r="A25" s="2"/>
      <c r="B25" s="38" t="s">
        <v>15</v>
      </c>
      <c r="C25" s="61"/>
      <c r="D25" s="62"/>
      <c r="E25" s="66">
        <v>21</v>
      </c>
      <c r="F25" s="39" t="s">
        <v>0</v>
      </c>
      <c r="G25" s="238">
        <f>ZakladDPHZaklVypocet</f>
        <v>0</v>
      </c>
      <c r="H25" s="239"/>
      <c r="I25" s="239"/>
      <c r="J25" s="40" t="str">
        <f t="shared" si="0"/>
        <v>CZK</v>
      </c>
    </row>
    <row r="26" spans="1:10" ht="23.25" hidden="1" customHeight="1" x14ac:dyDescent="0.2">
      <c r="A26" s="2"/>
      <c r="B26" s="32" t="s">
        <v>16</v>
      </c>
      <c r="C26" s="67"/>
      <c r="D26" s="53"/>
      <c r="E26" s="68">
        <f>SazbaDPH2</f>
        <v>21</v>
      </c>
      <c r="F26" s="30" t="s">
        <v>0</v>
      </c>
      <c r="G26" s="216">
        <f>I25*E25/100</f>
        <v>0</v>
      </c>
      <c r="H26" s="217"/>
      <c r="I26" s="217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5</v>
      </c>
      <c r="C27" s="69"/>
      <c r="D27" s="70"/>
      <c r="E27" s="69"/>
      <c r="F27" s="16"/>
      <c r="G27" s="218">
        <f>CenaCelkemBezDPH-(ZakladDPHSni+ZakladDPHZakl)</f>
        <v>0</v>
      </c>
      <c r="H27" s="218"/>
      <c r="I27" s="218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4" t="s">
        <v>24</v>
      </c>
      <c r="C28" s="115"/>
      <c r="D28" s="115"/>
      <c r="E28" s="116"/>
      <c r="F28" s="117"/>
      <c r="G28" s="237">
        <f>IF(A28&gt;50, ROUNDUP(A27, 0), ROUNDDOWN(A27, 0))</f>
        <v>0</v>
      </c>
      <c r="H28" s="237"/>
      <c r="I28" s="237"/>
      <c r="J28" s="118" t="str">
        <f t="shared" si="0"/>
        <v>CZK</v>
      </c>
    </row>
    <row r="29" spans="1:10" ht="27.75" hidden="1" customHeight="1" thickBot="1" x14ac:dyDescent="0.25">
      <c r="A29" s="2"/>
      <c r="B29" s="114" t="s">
        <v>36</v>
      </c>
      <c r="C29" s="119"/>
      <c r="D29" s="119"/>
      <c r="E29" s="119"/>
      <c r="F29" s="120"/>
      <c r="G29" s="237">
        <f>ZakladDPHSni+DPHSni+ZakladDPHZakl+DPHZakl+Zaokrouhleni</f>
        <v>0</v>
      </c>
      <c r="H29" s="237"/>
      <c r="I29" s="237"/>
      <c r="J29" s="121" t="s">
        <v>50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1" t="s">
        <v>12</v>
      </c>
      <c r="D32" s="72"/>
      <c r="E32" s="72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3"/>
      <c r="D34" s="240"/>
      <c r="E34" s="241"/>
      <c r="G34" s="242"/>
      <c r="H34" s="243"/>
      <c r="I34" s="243"/>
      <c r="J34" s="25"/>
    </row>
    <row r="35" spans="1:10" ht="12.75" customHeight="1" x14ac:dyDescent="0.2">
      <c r="A35" s="2"/>
      <c r="B35" s="2"/>
      <c r="D35" s="255" t="s">
        <v>2</v>
      </c>
      <c r="E35" s="255"/>
      <c r="H35" s="10" t="s">
        <v>3</v>
      </c>
      <c r="J35" s="9"/>
    </row>
    <row r="36" spans="1:10" ht="13.5" customHeight="1" thickBot="1" x14ac:dyDescent="0.25">
      <c r="A36" s="11"/>
      <c r="B36" s="11"/>
      <c r="C36" s="74"/>
      <c r="D36" s="74"/>
      <c r="E36" s="74"/>
      <c r="F36" s="12"/>
      <c r="G36" s="12"/>
      <c r="H36" s="12"/>
      <c r="I36" s="12"/>
      <c r="J36" s="13"/>
    </row>
    <row r="37" spans="1:10" ht="27" hidden="1" customHeight="1" x14ac:dyDescent="0.2">
      <c r="B37" s="87" t="s">
        <v>17</v>
      </c>
      <c r="C37" s="88"/>
      <c r="D37" s="88"/>
      <c r="E37" s="88"/>
      <c r="F37" s="89"/>
      <c r="G37" s="89"/>
      <c r="H37" s="89"/>
      <c r="I37" s="89"/>
      <c r="J37" s="90"/>
    </row>
    <row r="38" spans="1:10" ht="25.5" hidden="1" customHeight="1" x14ac:dyDescent="0.2">
      <c r="A38" s="86" t="s">
        <v>38</v>
      </c>
      <c r="B38" s="91" t="s">
        <v>18</v>
      </c>
      <c r="C38" s="92" t="s">
        <v>6</v>
      </c>
      <c r="D38" s="92"/>
      <c r="E38" s="92"/>
      <c r="F38" s="93" t="str">
        <f>B23</f>
        <v>Základ pro sníženou DPH</v>
      </c>
      <c r="G38" s="93" t="str">
        <f>B25</f>
        <v>Základ pro základní DPH</v>
      </c>
      <c r="H38" s="94" t="s">
        <v>19</v>
      </c>
      <c r="I38" s="95" t="s">
        <v>1</v>
      </c>
      <c r="J38" s="96" t="s">
        <v>0</v>
      </c>
    </row>
    <row r="39" spans="1:10" ht="25.5" hidden="1" customHeight="1" x14ac:dyDescent="0.2">
      <c r="A39" s="86">
        <v>1</v>
      </c>
      <c r="B39" s="97" t="s">
        <v>48</v>
      </c>
      <c r="C39" s="251"/>
      <c r="D39" s="251"/>
      <c r="E39" s="251"/>
      <c r="F39" s="98">
        <f>'Stav.část Pol'!AE136</f>
        <v>0</v>
      </c>
      <c r="G39" s="99">
        <f>'Stav.část Pol'!AF136</f>
        <v>0</v>
      </c>
      <c r="H39" s="100"/>
      <c r="I39" s="101">
        <f>F39+G39+H39</f>
        <v>0</v>
      </c>
      <c r="J39" s="102" t="str">
        <f>IF(CenaCelkemVypocet=0,"",I39/CenaCelkemVypocet*100)</f>
        <v/>
      </c>
    </row>
    <row r="40" spans="1:10" ht="25.5" hidden="1" customHeight="1" x14ac:dyDescent="0.2">
      <c r="A40" s="86">
        <v>2</v>
      </c>
      <c r="B40" s="103" t="s">
        <v>44</v>
      </c>
      <c r="C40" s="252" t="s">
        <v>45</v>
      </c>
      <c r="D40" s="252"/>
      <c r="E40" s="252"/>
      <c r="F40" s="104">
        <f>'Stav.část Pol'!AE136</f>
        <v>0</v>
      </c>
      <c r="G40" s="105">
        <f>'Stav.část Pol'!AF136</f>
        <v>0</v>
      </c>
      <c r="H40" s="105"/>
      <c r="I40" s="106">
        <f>F40+G40+H40</f>
        <v>0</v>
      </c>
      <c r="J40" s="107" t="str">
        <f>IF(CenaCelkemVypocet=0,"",I40/CenaCelkemVypocet*100)</f>
        <v/>
      </c>
    </row>
    <row r="41" spans="1:10" ht="25.5" hidden="1" customHeight="1" x14ac:dyDescent="0.2">
      <c r="A41" s="86">
        <v>3</v>
      </c>
      <c r="B41" s="108" t="s">
        <v>42</v>
      </c>
      <c r="C41" s="251" t="s">
        <v>43</v>
      </c>
      <c r="D41" s="251"/>
      <c r="E41" s="251"/>
      <c r="F41" s="109">
        <f>'Stav.část Pol'!AE136</f>
        <v>0</v>
      </c>
      <c r="G41" s="100">
        <f>'Stav.část Pol'!AF136</f>
        <v>0</v>
      </c>
      <c r="H41" s="100"/>
      <c r="I41" s="101">
        <f>F41+G41+H41</f>
        <v>0</v>
      </c>
      <c r="J41" s="102" t="str">
        <f>IF(CenaCelkemVypocet=0,"",I41/CenaCelkemVypocet*100)</f>
        <v/>
      </c>
    </row>
    <row r="42" spans="1:10" ht="25.5" hidden="1" customHeight="1" x14ac:dyDescent="0.2">
      <c r="A42" s="86"/>
      <c r="B42" s="253" t="s">
        <v>49</v>
      </c>
      <c r="C42" s="254"/>
      <c r="D42" s="254"/>
      <c r="E42" s="254"/>
      <c r="F42" s="110">
        <f>SUMIF(A39:A41,"=1",F39:F41)</f>
        <v>0</v>
      </c>
      <c r="G42" s="111">
        <f>SUMIF(A39:A41,"=1",G39:G41)</f>
        <v>0</v>
      </c>
      <c r="H42" s="111">
        <f>SUMIF(A39:A41,"=1",H39:H41)</f>
        <v>0</v>
      </c>
      <c r="I42" s="112">
        <f>SUMIF(A39:A41,"=1",I39:I41)</f>
        <v>0</v>
      </c>
      <c r="J42" s="113">
        <f>SUMIF(A39:A41,"=1",J39:J41)</f>
        <v>0</v>
      </c>
    </row>
    <row r="46" spans="1:10" ht="15.75" x14ac:dyDescent="0.25">
      <c r="B46" s="122" t="s">
        <v>51</v>
      </c>
    </row>
    <row r="48" spans="1:10" ht="25.5" customHeight="1" x14ac:dyDescent="0.2">
      <c r="A48" s="124"/>
      <c r="B48" s="127" t="s">
        <v>18</v>
      </c>
      <c r="C48" s="127" t="s">
        <v>6</v>
      </c>
      <c r="D48" s="128"/>
      <c r="E48" s="128"/>
      <c r="F48" s="129" t="s">
        <v>52</v>
      </c>
      <c r="G48" s="129"/>
      <c r="H48" s="129"/>
      <c r="I48" s="129" t="s">
        <v>30</v>
      </c>
      <c r="J48" s="129" t="s">
        <v>0</v>
      </c>
    </row>
    <row r="49" spans="1:10" ht="36.75" customHeight="1" x14ac:dyDescent="0.2">
      <c r="A49" s="125"/>
      <c r="B49" s="130" t="s">
        <v>53</v>
      </c>
      <c r="C49" s="247" t="s">
        <v>54</v>
      </c>
      <c r="D49" s="248"/>
      <c r="E49" s="248"/>
      <c r="F49" s="137" t="s">
        <v>25</v>
      </c>
      <c r="G49" s="138"/>
      <c r="H49" s="138"/>
      <c r="I49" s="138">
        <f>'Stav.část Pol'!G8</f>
        <v>0</v>
      </c>
      <c r="J49" s="134" t="str">
        <f>IF(I65=0,"",I49/I65*100)</f>
        <v/>
      </c>
    </row>
    <row r="50" spans="1:10" ht="36.75" customHeight="1" x14ac:dyDescent="0.2">
      <c r="A50" s="125"/>
      <c r="B50" s="130" t="s">
        <v>55</v>
      </c>
      <c r="C50" s="247" t="s">
        <v>56</v>
      </c>
      <c r="D50" s="248"/>
      <c r="E50" s="248"/>
      <c r="F50" s="137" t="s">
        <v>25</v>
      </c>
      <c r="G50" s="138"/>
      <c r="H50" s="138"/>
      <c r="I50" s="138">
        <f>'Stav.část Pol'!G13</f>
        <v>0</v>
      </c>
      <c r="J50" s="134" t="str">
        <f>IF(I65=0,"",I50/I65*100)</f>
        <v/>
      </c>
    </row>
    <row r="51" spans="1:10" ht="36.75" customHeight="1" x14ac:dyDescent="0.2">
      <c r="A51" s="125"/>
      <c r="B51" s="130" t="s">
        <v>57</v>
      </c>
      <c r="C51" s="247" t="s">
        <v>58</v>
      </c>
      <c r="D51" s="248"/>
      <c r="E51" s="248"/>
      <c r="F51" s="137" t="s">
        <v>25</v>
      </c>
      <c r="G51" s="138"/>
      <c r="H51" s="138"/>
      <c r="I51" s="138">
        <f>'Stav.část Pol'!G22</f>
        <v>0</v>
      </c>
      <c r="J51" s="134" t="str">
        <f>IF(I65=0,"",I51/I65*100)</f>
        <v/>
      </c>
    </row>
    <row r="52" spans="1:10" ht="36.75" customHeight="1" x14ac:dyDescent="0.2">
      <c r="A52" s="125"/>
      <c r="B52" s="130" t="s">
        <v>59</v>
      </c>
      <c r="C52" s="247" t="s">
        <v>60</v>
      </c>
      <c r="D52" s="248"/>
      <c r="E52" s="248"/>
      <c r="F52" s="137" t="s">
        <v>25</v>
      </c>
      <c r="G52" s="138"/>
      <c r="H52" s="138"/>
      <c r="I52" s="138">
        <f>'Stav.část Pol'!G25</f>
        <v>0</v>
      </c>
      <c r="J52" s="134" t="str">
        <f>IF(I65=0,"",I52/I65*100)</f>
        <v/>
      </c>
    </row>
    <row r="53" spans="1:10" ht="36.75" customHeight="1" x14ac:dyDescent="0.2">
      <c r="A53" s="125"/>
      <c r="B53" s="130" t="s">
        <v>61</v>
      </c>
      <c r="C53" s="247" t="s">
        <v>62</v>
      </c>
      <c r="D53" s="248"/>
      <c r="E53" s="248"/>
      <c r="F53" s="137" t="s">
        <v>25</v>
      </c>
      <c r="G53" s="138"/>
      <c r="H53" s="138"/>
      <c r="I53" s="138">
        <f>'Stav.část Pol'!G29</f>
        <v>0</v>
      </c>
      <c r="J53" s="134" t="str">
        <f>IF(I65=0,"",I53/I65*100)</f>
        <v/>
      </c>
    </row>
    <row r="54" spans="1:10" ht="36.75" customHeight="1" x14ac:dyDescent="0.2">
      <c r="A54" s="125"/>
      <c r="B54" s="130" t="s">
        <v>63</v>
      </c>
      <c r="C54" s="247" t="s">
        <v>64</v>
      </c>
      <c r="D54" s="248"/>
      <c r="E54" s="248"/>
      <c r="F54" s="137" t="s">
        <v>25</v>
      </c>
      <c r="G54" s="138"/>
      <c r="H54" s="138"/>
      <c r="I54" s="138">
        <f>'Stav.část Pol'!G31</f>
        <v>0</v>
      </c>
      <c r="J54" s="134" t="str">
        <f>IF(I65=0,"",I54/I65*100)</f>
        <v/>
      </c>
    </row>
    <row r="55" spans="1:10" ht="36.75" customHeight="1" x14ac:dyDescent="0.2">
      <c r="A55" s="125"/>
      <c r="B55" s="130" t="s">
        <v>65</v>
      </c>
      <c r="C55" s="247" t="s">
        <v>66</v>
      </c>
      <c r="D55" s="248"/>
      <c r="E55" s="248"/>
      <c r="F55" s="137" t="s">
        <v>26</v>
      </c>
      <c r="G55" s="138"/>
      <c r="H55" s="138"/>
      <c r="I55" s="138">
        <f>'Stav.část Pol'!G33</f>
        <v>0</v>
      </c>
      <c r="J55" s="134" t="str">
        <f>IF(I65=0,"",I55/I65*100)</f>
        <v/>
      </c>
    </row>
    <row r="56" spans="1:10" ht="36.75" customHeight="1" x14ac:dyDescent="0.2">
      <c r="A56" s="125"/>
      <c r="B56" s="130" t="s">
        <v>67</v>
      </c>
      <c r="C56" s="247" t="s">
        <v>68</v>
      </c>
      <c r="D56" s="248"/>
      <c r="E56" s="248"/>
      <c r="F56" s="137" t="s">
        <v>26</v>
      </c>
      <c r="G56" s="138"/>
      <c r="H56" s="138"/>
      <c r="I56" s="138">
        <f>'Stav.část Pol'!G43</f>
        <v>0</v>
      </c>
      <c r="J56" s="134" t="str">
        <f>IF(I65=0,"",I56/I65*100)</f>
        <v/>
      </c>
    </row>
    <row r="57" spans="1:10" ht="36.75" customHeight="1" x14ac:dyDescent="0.2">
      <c r="A57" s="125"/>
      <c r="B57" s="130" t="s">
        <v>69</v>
      </c>
      <c r="C57" s="247" t="s">
        <v>70</v>
      </c>
      <c r="D57" s="248"/>
      <c r="E57" s="248"/>
      <c r="F57" s="137" t="s">
        <v>26</v>
      </c>
      <c r="G57" s="138"/>
      <c r="H57" s="138"/>
      <c r="I57" s="138">
        <f>'Stav.část Pol'!G55</f>
        <v>0</v>
      </c>
      <c r="J57" s="134" t="str">
        <f>IF(I65=0,"",I57/I65*100)</f>
        <v/>
      </c>
    </row>
    <row r="58" spans="1:10" ht="36.75" customHeight="1" x14ac:dyDescent="0.2">
      <c r="A58" s="125"/>
      <c r="B58" s="130" t="s">
        <v>71</v>
      </c>
      <c r="C58" s="247" t="s">
        <v>72</v>
      </c>
      <c r="D58" s="248"/>
      <c r="E58" s="248"/>
      <c r="F58" s="137" t="s">
        <v>26</v>
      </c>
      <c r="G58" s="138"/>
      <c r="H58" s="138"/>
      <c r="I58" s="138">
        <f>'Stav.část Pol'!G96</f>
        <v>0</v>
      </c>
      <c r="J58" s="134" t="str">
        <f>IF(I65=0,"",I58/I65*100)</f>
        <v/>
      </c>
    </row>
    <row r="59" spans="1:10" ht="36.75" customHeight="1" x14ac:dyDescent="0.2">
      <c r="A59" s="125"/>
      <c r="B59" s="130" t="s">
        <v>73</v>
      </c>
      <c r="C59" s="247" t="s">
        <v>74</v>
      </c>
      <c r="D59" s="248"/>
      <c r="E59" s="248"/>
      <c r="F59" s="137" t="s">
        <v>27</v>
      </c>
      <c r="G59" s="138"/>
      <c r="H59" s="138"/>
      <c r="I59" s="138">
        <f>'Stav.část Pol'!G100</f>
        <v>0</v>
      </c>
      <c r="J59" s="134" t="str">
        <f>IF(I65=0,"",I59/I65*100)</f>
        <v/>
      </c>
    </row>
    <row r="60" spans="1:10" ht="36.75" customHeight="1" x14ac:dyDescent="0.2">
      <c r="A60" s="125"/>
      <c r="B60" s="130" t="s">
        <v>75</v>
      </c>
      <c r="C60" s="247" t="s">
        <v>76</v>
      </c>
      <c r="D60" s="248"/>
      <c r="E60" s="248"/>
      <c r="F60" s="137" t="s">
        <v>27</v>
      </c>
      <c r="G60" s="138"/>
      <c r="H60" s="138"/>
      <c r="I60" s="138">
        <f>'Stav.část Pol'!G103</f>
        <v>0</v>
      </c>
      <c r="J60" s="134" t="str">
        <f>IF(I65=0,"",I60/I65*100)</f>
        <v/>
      </c>
    </row>
    <row r="61" spans="1:10" ht="36.75" customHeight="1" x14ac:dyDescent="0.2">
      <c r="A61" s="125"/>
      <c r="B61" s="130" t="s">
        <v>77</v>
      </c>
      <c r="C61" s="247" t="s">
        <v>78</v>
      </c>
      <c r="D61" s="248"/>
      <c r="E61" s="248"/>
      <c r="F61" s="137" t="s">
        <v>27</v>
      </c>
      <c r="G61" s="138"/>
      <c r="H61" s="138"/>
      <c r="I61" s="138">
        <f>'Stav.část Pol'!G105</f>
        <v>0</v>
      </c>
      <c r="J61" s="134" t="str">
        <f>IF(I65=0,"",I61/I65*100)</f>
        <v/>
      </c>
    </row>
    <row r="62" spans="1:10" ht="36.75" customHeight="1" x14ac:dyDescent="0.2">
      <c r="A62" s="125"/>
      <c r="B62" s="130" t="s">
        <v>79</v>
      </c>
      <c r="C62" s="247" t="s">
        <v>80</v>
      </c>
      <c r="D62" s="248"/>
      <c r="E62" s="248"/>
      <c r="F62" s="137" t="s">
        <v>81</v>
      </c>
      <c r="G62" s="138"/>
      <c r="H62" s="138"/>
      <c r="I62" s="138">
        <f>'Stav.část Pol'!G109</f>
        <v>0</v>
      </c>
      <c r="J62" s="134" t="str">
        <f>IF(I65=0,"",I62/I65*100)</f>
        <v/>
      </c>
    </row>
    <row r="63" spans="1:10" ht="36.75" customHeight="1" x14ac:dyDescent="0.2">
      <c r="A63" s="125"/>
      <c r="B63" s="130" t="s">
        <v>82</v>
      </c>
      <c r="C63" s="247" t="s">
        <v>28</v>
      </c>
      <c r="D63" s="248"/>
      <c r="E63" s="248"/>
      <c r="F63" s="137" t="s">
        <v>82</v>
      </c>
      <c r="G63" s="138"/>
      <c r="H63" s="138"/>
      <c r="I63" s="138">
        <f>'Stav.část Pol'!G121</f>
        <v>0</v>
      </c>
      <c r="J63" s="134" t="str">
        <f>IF(I65=0,"",I63/I65*100)</f>
        <v/>
      </c>
    </row>
    <row r="64" spans="1:10" ht="36.75" customHeight="1" x14ac:dyDescent="0.2">
      <c r="A64" s="125"/>
      <c r="B64" s="130" t="s">
        <v>83</v>
      </c>
      <c r="C64" s="247" t="s">
        <v>29</v>
      </c>
      <c r="D64" s="248"/>
      <c r="E64" s="248"/>
      <c r="F64" s="137" t="s">
        <v>83</v>
      </c>
      <c r="G64" s="138"/>
      <c r="H64" s="138"/>
      <c r="I64" s="138">
        <f>'Stav.část Pol'!G127</f>
        <v>0</v>
      </c>
      <c r="J64" s="134" t="str">
        <f>IF(I65=0,"",I64/I65*100)</f>
        <v/>
      </c>
    </row>
    <row r="65" spans="1:10" ht="25.5" customHeight="1" x14ac:dyDescent="0.2">
      <c r="A65" s="126"/>
      <c r="B65" s="131" t="s">
        <v>1</v>
      </c>
      <c r="C65" s="132"/>
      <c r="D65" s="133"/>
      <c r="E65" s="133"/>
      <c r="F65" s="139"/>
      <c r="G65" s="140"/>
      <c r="H65" s="140"/>
      <c r="I65" s="140">
        <f>SUM(I49:I64)</f>
        <v>0</v>
      </c>
      <c r="J65" s="135">
        <f>SUM(J49:J64)</f>
        <v>0</v>
      </c>
    </row>
    <row r="66" spans="1:10" x14ac:dyDescent="0.2">
      <c r="F66" s="85"/>
      <c r="G66" s="85"/>
      <c r="H66" s="85"/>
      <c r="I66" s="85"/>
      <c r="J66" s="136"/>
    </row>
    <row r="67" spans="1:10" x14ac:dyDescent="0.2">
      <c r="F67" s="85"/>
      <c r="G67" s="85"/>
      <c r="H67" s="85"/>
      <c r="I67" s="85"/>
      <c r="J67" s="136"/>
    </row>
    <row r="68" spans="1:10" x14ac:dyDescent="0.2">
      <c r="F68" s="85"/>
      <c r="G68" s="85"/>
      <c r="H68" s="85"/>
      <c r="I68" s="85"/>
      <c r="J68" s="136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0">
    <mergeCell ref="D2:J2"/>
    <mergeCell ref="C60:E60"/>
    <mergeCell ref="C61:E61"/>
    <mergeCell ref="C62:E62"/>
    <mergeCell ref="C63:E63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C64:E64"/>
    <mergeCell ref="C55:E55"/>
    <mergeCell ref="C56:E56"/>
    <mergeCell ref="C57:E57"/>
    <mergeCell ref="C58:E58"/>
    <mergeCell ref="C59:E59"/>
    <mergeCell ref="G29:I29"/>
    <mergeCell ref="G25:I25"/>
    <mergeCell ref="I19:J19"/>
    <mergeCell ref="G28:I28"/>
    <mergeCell ref="D34:E34"/>
    <mergeCell ref="G34:I34"/>
    <mergeCell ref="G24:I24"/>
    <mergeCell ref="G23:I23"/>
    <mergeCell ref="E19:F19"/>
    <mergeCell ref="E20:F20"/>
    <mergeCell ref="I20:J20"/>
    <mergeCell ref="I21:J21"/>
    <mergeCell ref="G19:H19"/>
    <mergeCell ref="G20:H20"/>
    <mergeCell ref="D12:G12"/>
    <mergeCell ref="E4:J4"/>
    <mergeCell ref="G16:H16"/>
    <mergeCell ref="G17:H17"/>
    <mergeCell ref="E16:F16"/>
    <mergeCell ref="E13:G13"/>
    <mergeCell ref="D5:G5"/>
    <mergeCell ref="D6:G6"/>
    <mergeCell ref="B1:J1"/>
    <mergeCell ref="G26:I26"/>
    <mergeCell ref="G27:I27"/>
    <mergeCell ref="G18:H18"/>
    <mergeCell ref="I17:J17"/>
    <mergeCell ref="I18:J18"/>
    <mergeCell ref="E18:F18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56" t="s">
        <v>7</v>
      </c>
      <c r="B1" s="256"/>
      <c r="C1" s="257"/>
      <c r="D1" s="256"/>
      <c r="E1" s="256"/>
      <c r="F1" s="256"/>
      <c r="G1" s="256"/>
    </row>
    <row r="2" spans="1:7" ht="24.95" customHeight="1" x14ac:dyDescent="0.2">
      <c r="A2" s="49" t="s">
        <v>8</v>
      </c>
      <c r="B2" s="48"/>
      <c r="C2" s="258"/>
      <c r="D2" s="258"/>
      <c r="E2" s="258"/>
      <c r="F2" s="258"/>
      <c r="G2" s="259"/>
    </row>
    <row r="3" spans="1:7" ht="24.95" customHeight="1" x14ac:dyDescent="0.2">
      <c r="A3" s="49" t="s">
        <v>9</v>
      </c>
      <c r="B3" s="48"/>
      <c r="C3" s="258"/>
      <c r="D3" s="258"/>
      <c r="E3" s="258"/>
      <c r="F3" s="258"/>
      <c r="G3" s="259"/>
    </row>
    <row r="4" spans="1:7" ht="24.95" customHeight="1" x14ac:dyDescent="0.2">
      <c r="A4" s="49" t="s">
        <v>10</v>
      </c>
      <c r="B4" s="48"/>
      <c r="C4" s="258"/>
      <c r="D4" s="258"/>
      <c r="E4" s="258"/>
      <c r="F4" s="258"/>
      <c r="G4" s="259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4994"/>
  <sheetViews>
    <sheetView workbookViewId="0">
      <pane ySplit="7" topLeftCell="A134" activePane="bottomLeft" state="frozen"/>
      <selection pane="bottomLeft" activeCell="F132" sqref="F132"/>
    </sheetView>
  </sheetViews>
  <sheetFormatPr defaultRowHeight="12.75" outlineLevelRow="3" x14ac:dyDescent="0.2"/>
  <cols>
    <col min="1" max="1" width="3.42578125" customWidth="1"/>
    <col min="2" max="2" width="12.5703125" style="123" customWidth="1"/>
    <col min="3" max="3" width="38.28515625" style="123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8" width="9.140625" hidden="1" customWidth="1"/>
    <col min="19" max="19" width="9.140625" customWidth="1"/>
    <col min="20" max="25" width="9.140625" hidden="1" customWidth="1"/>
    <col min="29" max="29" width="0" hidden="1" customWidth="1"/>
    <col min="31" max="41" width="0" hidden="1" customWidth="1"/>
    <col min="53" max="53" width="73.7109375" customWidth="1"/>
  </cols>
  <sheetData>
    <row r="1" spans="1:60" ht="15.75" customHeight="1" x14ac:dyDescent="0.25">
      <c r="A1" s="262" t="s">
        <v>7</v>
      </c>
      <c r="B1" s="262"/>
      <c r="C1" s="262"/>
      <c r="D1" s="262"/>
      <c r="E1" s="262"/>
      <c r="F1" s="262"/>
      <c r="G1" s="262"/>
      <c r="AG1" t="s">
        <v>84</v>
      </c>
    </row>
    <row r="2" spans="1:60" ht="24.95" customHeight="1" x14ac:dyDescent="0.2">
      <c r="A2" s="142" t="s">
        <v>8</v>
      </c>
      <c r="B2" s="48"/>
      <c r="C2" s="263" t="s">
        <v>320</v>
      </c>
      <c r="D2" s="264"/>
      <c r="E2" s="264"/>
      <c r="F2" s="264"/>
      <c r="G2" s="265"/>
      <c r="AG2" t="s">
        <v>85</v>
      </c>
    </row>
    <row r="3" spans="1:60" ht="24.95" customHeight="1" x14ac:dyDescent="0.2">
      <c r="A3" s="142" t="s">
        <v>9</v>
      </c>
      <c r="B3" s="48"/>
      <c r="C3" s="266" t="s">
        <v>321</v>
      </c>
      <c r="D3" s="267"/>
      <c r="E3" s="267"/>
      <c r="F3" s="267"/>
      <c r="G3" s="268"/>
      <c r="AC3" s="123" t="s">
        <v>85</v>
      </c>
      <c r="AG3" t="s">
        <v>86</v>
      </c>
    </row>
    <row r="4" spans="1:60" ht="24.95" customHeight="1" x14ac:dyDescent="0.2">
      <c r="A4" s="143" t="s">
        <v>10</v>
      </c>
      <c r="B4" s="144" t="s">
        <v>42</v>
      </c>
      <c r="C4" s="269" t="s">
        <v>43</v>
      </c>
      <c r="D4" s="270"/>
      <c r="E4" s="270"/>
      <c r="F4" s="270"/>
      <c r="G4" s="271"/>
      <c r="AG4" t="s">
        <v>87</v>
      </c>
    </row>
    <row r="5" spans="1:60" x14ac:dyDescent="0.2">
      <c r="D5" s="10"/>
    </row>
    <row r="6" spans="1:60" ht="38.25" x14ac:dyDescent="0.2">
      <c r="A6" s="146" t="s">
        <v>88</v>
      </c>
      <c r="B6" s="148" t="s">
        <v>89</v>
      </c>
      <c r="C6" s="148" t="s">
        <v>90</v>
      </c>
      <c r="D6" s="147" t="s">
        <v>91</v>
      </c>
      <c r="E6" s="146" t="s">
        <v>92</v>
      </c>
      <c r="F6" s="145" t="s">
        <v>93</v>
      </c>
      <c r="G6" s="146" t="s">
        <v>30</v>
      </c>
      <c r="H6" s="149" t="s">
        <v>31</v>
      </c>
      <c r="I6" s="149" t="s">
        <v>94</v>
      </c>
      <c r="J6" s="149" t="s">
        <v>32</v>
      </c>
      <c r="K6" s="149" t="s">
        <v>95</v>
      </c>
      <c r="L6" s="149" t="s">
        <v>96</v>
      </c>
      <c r="M6" s="149" t="s">
        <v>97</v>
      </c>
      <c r="N6" s="149" t="s">
        <v>98</v>
      </c>
      <c r="O6" s="149" t="s">
        <v>99</v>
      </c>
      <c r="P6" s="149" t="s">
        <v>100</v>
      </c>
      <c r="Q6" s="149" t="s">
        <v>101</v>
      </c>
      <c r="R6" s="149" t="s">
        <v>102</v>
      </c>
      <c r="S6" s="149" t="s">
        <v>103</v>
      </c>
      <c r="T6" s="149" t="s">
        <v>104</v>
      </c>
      <c r="U6" s="149" t="s">
        <v>105</v>
      </c>
      <c r="V6" s="149" t="s">
        <v>106</v>
      </c>
      <c r="W6" s="149" t="s">
        <v>107</v>
      </c>
      <c r="X6" s="149" t="s">
        <v>108</v>
      </c>
      <c r="Y6" s="149" t="s">
        <v>109</v>
      </c>
    </row>
    <row r="7" spans="1:60" hidden="1" x14ac:dyDescent="0.2">
      <c r="A7" s="3"/>
      <c r="B7" s="4"/>
      <c r="C7" s="4"/>
      <c r="D7" s="6"/>
      <c r="E7" s="151"/>
      <c r="F7" s="152"/>
      <c r="G7" s="152"/>
      <c r="H7" s="152"/>
      <c r="I7" s="152"/>
      <c r="J7" s="152"/>
      <c r="K7" s="152"/>
      <c r="L7" s="152"/>
      <c r="M7" s="152"/>
      <c r="N7" s="151"/>
      <c r="O7" s="151"/>
      <c r="P7" s="151"/>
      <c r="Q7" s="151"/>
      <c r="R7" s="152"/>
      <c r="S7" s="152"/>
      <c r="T7" s="152"/>
      <c r="U7" s="152"/>
      <c r="V7" s="152"/>
      <c r="W7" s="152"/>
      <c r="X7" s="152"/>
      <c r="Y7" s="152"/>
    </row>
    <row r="8" spans="1:60" x14ac:dyDescent="0.2">
      <c r="A8" s="166" t="s">
        <v>110</v>
      </c>
      <c r="B8" s="167" t="s">
        <v>53</v>
      </c>
      <c r="C8" s="186" t="s">
        <v>54</v>
      </c>
      <c r="D8" s="168"/>
      <c r="E8" s="169"/>
      <c r="F8" s="170"/>
      <c r="G8" s="171">
        <f>SUMIF(AG9:AG12,"&lt;&gt;NOR",G9:G12)</f>
        <v>0</v>
      </c>
      <c r="H8" s="165"/>
      <c r="I8" s="165">
        <f>SUM(I9:I12)</f>
        <v>0</v>
      </c>
      <c r="J8" s="165"/>
      <c r="K8" s="165">
        <f>SUM(K9:K12)</f>
        <v>0</v>
      </c>
      <c r="L8" s="165"/>
      <c r="M8" s="165">
        <f>SUM(M9:M12)</f>
        <v>0</v>
      </c>
      <c r="N8" s="164"/>
      <c r="O8" s="164">
        <f>SUM(O9:O12)</f>
        <v>0.04</v>
      </c>
      <c r="P8" s="164"/>
      <c r="Q8" s="164">
        <f>SUM(Q9:Q12)</f>
        <v>0</v>
      </c>
      <c r="R8" s="165"/>
      <c r="S8" s="165"/>
      <c r="T8" s="165"/>
      <c r="U8" s="165"/>
      <c r="V8" s="165">
        <f>SUM(V9:V12)</f>
        <v>1.54</v>
      </c>
      <c r="W8" s="165"/>
      <c r="X8" s="165"/>
      <c r="Y8" s="165"/>
      <c r="AG8" t="s">
        <v>111</v>
      </c>
    </row>
    <row r="9" spans="1:60" outlineLevel="1" x14ac:dyDescent="0.2">
      <c r="A9" s="173">
        <v>1</v>
      </c>
      <c r="B9" s="174" t="s">
        <v>112</v>
      </c>
      <c r="C9" s="187" t="s">
        <v>113</v>
      </c>
      <c r="D9" s="175" t="s">
        <v>114</v>
      </c>
      <c r="E9" s="176">
        <v>12.5</v>
      </c>
      <c r="F9" s="177"/>
      <c r="G9" s="178">
        <f>ROUND(E9*F9,2)</f>
        <v>0</v>
      </c>
      <c r="H9" s="161"/>
      <c r="I9" s="160">
        <f>ROUND(E9*H9,2)</f>
        <v>0</v>
      </c>
      <c r="J9" s="161"/>
      <c r="K9" s="160">
        <f>ROUND(E9*J9,2)</f>
        <v>0</v>
      </c>
      <c r="L9" s="160">
        <v>21</v>
      </c>
      <c r="M9" s="160">
        <f>G9*(1+L9/100)</f>
        <v>0</v>
      </c>
      <c r="N9" s="159">
        <v>2.2499999999999998E-3</v>
      </c>
      <c r="O9" s="159">
        <f>ROUND(E9*N9,2)</f>
        <v>0.03</v>
      </c>
      <c r="P9" s="159">
        <v>0</v>
      </c>
      <c r="Q9" s="159">
        <f>ROUND(E9*P9,2)</f>
        <v>0</v>
      </c>
      <c r="R9" s="160"/>
      <c r="S9" s="160" t="s">
        <v>115</v>
      </c>
      <c r="T9" s="160" t="s">
        <v>115</v>
      </c>
      <c r="U9" s="160">
        <v>0.123</v>
      </c>
      <c r="V9" s="160">
        <f>ROUND(E9*U9,2)</f>
        <v>1.54</v>
      </c>
      <c r="W9" s="160"/>
      <c r="X9" s="160" t="s">
        <v>116</v>
      </c>
      <c r="Y9" s="160" t="s">
        <v>117</v>
      </c>
      <c r="Z9" s="150"/>
      <c r="AA9" s="150"/>
      <c r="AB9" s="150"/>
      <c r="AC9" s="150"/>
      <c r="AD9" s="150"/>
      <c r="AE9" s="150"/>
      <c r="AF9" s="150"/>
      <c r="AG9" s="150" t="s">
        <v>118</v>
      </c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</row>
    <row r="10" spans="1:60" outlineLevel="2" x14ac:dyDescent="0.2">
      <c r="A10" s="157"/>
      <c r="B10" s="158"/>
      <c r="C10" s="188" t="s">
        <v>119</v>
      </c>
      <c r="D10" s="162"/>
      <c r="E10" s="163">
        <v>12.5</v>
      </c>
      <c r="F10" s="160"/>
      <c r="G10" s="160"/>
      <c r="H10" s="160"/>
      <c r="I10" s="160"/>
      <c r="J10" s="160"/>
      <c r="K10" s="160"/>
      <c r="L10" s="160"/>
      <c r="M10" s="160"/>
      <c r="N10" s="159"/>
      <c r="O10" s="159"/>
      <c r="P10" s="159"/>
      <c r="Q10" s="159"/>
      <c r="R10" s="160"/>
      <c r="S10" s="160"/>
      <c r="T10" s="160"/>
      <c r="U10" s="160"/>
      <c r="V10" s="160"/>
      <c r="W10" s="160"/>
      <c r="X10" s="160"/>
      <c r="Y10" s="160"/>
      <c r="Z10" s="150"/>
      <c r="AA10" s="150"/>
      <c r="AB10" s="150"/>
      <c r="AC10" s="150"/>
      <c r="AD10" s="150"/>
      <c r="AE10" s="150"/>
      <c r="AF10" s="150"/>
      <c r="AG10" s="150" t="s">
        <v>120</v>
      </c>
      <c r="AH10" s="150">
        <v>0</v>
      </c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</row>
    <row r="11" spans="1:60" outlineLevel="1" x14ac:dyDescent="0.2">
      <c r="A11" s="173">
        <v>2</v>
      </c>
      <c r="B11" s="174" t="s">
        <v>121</v>
      </c>
      <c r="C11" s="187" t="s">
        <v>122</v>
      </c>
      <c r="D11" s="175" t="s">
        <v>114</v>
      </c>
      <c r="E11" s="176">
        <v>12.75</v>
      </c>
      <c r="F11" s="177"/>
      <c r="G11" s="178">
        <f>ROUND(E11*F11,2)</f>
        <v>0</v>
      </c>
      <c r="H11" s="161"/>
      <c r="I11" s="160">
        <f>ROUND(E11*H11,2)</f>
        <v>0</v>
      </c>
      <c r="J11" s="161"/>
      <c r="K11" s="160">
        <f>ROUND(E11*J11,2)</f>
        <v>0</v>
      </c>
      <c r="L11" s="160">
        <v>21</v>
      </c>
      <c r="M11" s="160">
        <f>G11*(1+L11/100)</f>
        <v>0</v>
      </c>
      <c r="N11" s="159">
        <v>5.0000000000000001E-4</v>
      </c>
      <c r="O11" s="159">
        <f>ROUND(E11*N11,2)</f>
        <v>0.01</v>
      </c>
      <c r="P11" s="159">
        <v>0</v>
      </c>
      <c r="Q11" s="159">
        <f>ROUND(E11*P11,2)</f>
        <v>0</v>
      </c>
      <c r="R11" s="160" t="s">
        <v>123</v>
      </c>
      <c r="S11" s="160" t="s">
        <v>115</v>
      </c>
      <c r="T11" s="160" t="s">
        <v>115</v>
      </c>
      <c r="U11" s="160">
        <v>0</v>
      </c>
      <c r="V11" s="160">
        <f>ROUND(E11*U11,2)</f>
        <v>0</v>
      </c>
      <c r="W11" s="160"/>
      <c r="X11" s="160" t="s">
        <v>124</v>
      </c>
      <c r="Y11" s="160" t="s">
        <v>117</v>
      </c>
      <c r="Z11" s="150"/>
      <c r="AA11" s="150"/>
      <c r="AB11" s="150"/>
      <c r="AC11" s="150"/>
      <c r="AD11" s="150"/>
      <c r="AE11" s="150"/>
      <c r="AF11" s="150"/>
      <c r="AG11" s="150" t="s">
        <v>125</v>
      </c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</row>
    <row r="12" spans="1:60" outlineLevel="2" x14ac:dyDescent="0.2">
      <c r="A12" s="157"/>
      <c r="B12" s="158"/>
      <c r="C12" s="188" t="s">
        <v>126</v>
      </c>
      <c r="D12" s="162"/>
      <c r="E12" s="163">
        <v>12.75</v>
      </c>
      <c r="F12" s="160"/>
      <c r="G12" s="160"/>
      <c r="H12" s="160"/>
      <c r="I12" s="160"/>
      <c r="J12" s="160"/>
      <c r="K12" s="160"/>
      <c r="L12" s="160"/>
      <c r="M12" s="160"/>
      <c r="N12" s="159"/>
      <c r="O12" s="159"/>
      <c r="P12" s="159"/>
      <c r="Q12" s="159"/>
      <c r="R12" s="160"/>
      <c r="S12" s="160"/>
      <c r="T12" s="160"/>
      <c r="U12" s="160"/>
      <c r="V12" s="160"/>
      <c r="W12" s="160"/>
      <c r="X12" s="160"/>
      <c r="Y12" s="160"/>
      <c r="Z12" s="150"/>
      <c r="AA12" s="150"/>
      <c r="AB12" s="150"/>
      <c r="AC12" s="150"/>
      <c r="AD12" s="150"/>
      <c r="AE12" s="150"/>
      <c r="AF12" s="150"/>
      <c r="AG12" s="150" t="s">
        <v>120</v>
      </c>
      <c r="AH12" s="150">
        <v>0</v>
      </c>
      <c r="AI12" s="150"/>
      <c r="AJ12" s="150"/>
      <c r="AK12" s="150"/>
      <c r="AL12" s="150"/>
      <c r="AM12" s="150"/>
      <c r="AN12" s="150"/>
      <c r="AO12" s="150"/>
      <c r="AP12" s="150"/>
      <c r="AQ12" s="150"/>
      <c r="AR12" s="150"/>
      <c r="AS12" s="150"/>
      <c r="AT12" s="150"/>
      <c r="AU12" s="150"/>
      <c r="AV12" s="150"/>
      <c r="AW12" s="150"/>
      <c r="AX12" s="150"/>
      <c r="AY12" s="150"/>
      <c r="AZ12" s="150"/>
      <c r="BA12" s="150"/>
      <c r="BB12" s="150"/>
      <c r="BC12" s="150"/>
      <c r="BD12" s="150"/>
      <c r="BE12" s="150"/>
      <c r="BF12" s="150"/>
      <c r="BG12" s="150"/>
      <c r="BH12" s="150"/>
    </row>
    <row r="13" spans="1:60" x14ac:dyDescent="0.2">
      <c r="A13" s="166" t="s">
        <v>110</v>
      </c>
      <c r="B13" s="167" t="s">
        <v>55</v>
      </c>
      <c r="C13" s="186" t="s">
        <v>56</v>
      </c>
      <c r="D13" s="168"/>
      <c r="E13" s="169"/>
      <c r="F13" s="170"/>
      <c r="G13" s="171">
        <f>SUMIF(AG14:AG21,"&lt;&gt;NOR",G14:G21)</f>
        <v>0</v>
      </c>
      <c r="H13" s="165"/>
      <c r="I13" s="165">
        <f>SUM(I14:I21)</f>
        <v>0</v>
      </c>
      <c r="J13" s="165"/>
      <c r="K13" s="165">
        <f>SUM(K14:K21)</f>
        <v>0</v>
      </c>
      <c r="L13" s="165"/>
      <c r="M13" s="165">
        <f>SUM(M14:M21)</f>
        <v>0</v>
      </c>
      <c r="N13" s="164"/>
      <c r="O13" s="164">
        <f>SUM(O14:O21)</f>
        <v>0.21000000000000002</v>
      </c>
      <c r="P13" s="164"/>
      <c r="Q13" s="164">
        <f>SUM(Q14:Q21)</f>
        <v>0</v>
      </c>
      <c r="R13" s="165"/>
      <c r="S13" s="165"/>
      <c r="T13" s="165"/>
      <c r="U13" s="165"/>
      <c r="V13" s="165">
        <f>SUM(V14:V21)</f>
        <v>5.2700000000000005</v>
      </c>
      <c r="W13" s="165"/>
      <c r="X13" s="165"/>
      <c r="Y13" s="165"/>
      <c r="AG13" t="s">
        <v>111</v>
      </c>
    </row>
    <row r="14" spans="1:60" ht="22.5" outlineLevel="1" x14ac:dyDescent="0.2">
      <c r="A14" s="179">
        <v>3</v>
      </c>
      <c r="B14" s="180" t="s">
        <v>127</v>
      </c>
      <c r="C14" s="189" t="s">
        <v>128</v>
      </c>
      <c r="D14" s="181" t="s">
        <v>114</v>
      </c>
      <c r="E14" s="182">
        <v>2</v>
      </c>
      <c r="F14" s="183"/>
      <c r="G14" s="184">
        <f t="shared" ref="G14:G21" si="0">ROUND(E14*F14,2)</f>
        <v>0</v>
      </c>
      <c r="H14" s="161"/>
      <c r="I14" s="160">
        <f t="shared" ref="I14:I21" si="1">ROUND(E14*H14,2)</f>
        <v>0</v>
      </c>
      <c r="J14" s="161"/>
      <c r="K14" s="160">
        <f t="shared" ref="K14:K21" si="2">ROUND(E14*J14,2)</f>
        <v>0</v>
      </c>
      <c r="L14" s="160">
        <v>21</v>
      </c>
      <c r="M14" s="160">
        <f t="shared" ref="M14:M21" si="3">G14*(1+L14/100)</f>
        <v>0</v>
      </c>
      <c r="N14" s="159">
        <v>9.2499999999999995E-3</v>
      </c>
      <c r="O14" s="159">
        <f t="shared" ref="O14:O21" si="4">ROUND(E14*N14,2)</f>
        <v>0.02</v>
      </c>
      <c r="P14" s="159">
        <v>0</v>
      </c>
      <c r="Q14" s="159">
        <f t="shared" ref="Q14:Q21" si="5">ROUND(E14*P14,2)</f>
        <v>0</v>
      </c>
      <c r="R14" s="160"/>
      <c r="S14" s="160" t="s">
        <v>115</v>
      </c>
      <c r="T14" s="160" t="s">
        <v>115</v>
      </c>
      <c r="U14" s="160">
        <v>6.1760000000000002E-2</v>
      </c>
      <c r="V14" s="160">
        <f t="shared" ref="V14:V21" si="6">ROUND(E14*U14,2)</f>
        <v>0.12</v>
      </c>
      <c r="W14" s="160"/>
      <c r="X14" s="160" t="s">
        <v>116</v>
      </c>
      <c r="Y14" s="160" t="s">
        <v>117</v>
      </c>
      <c r="Z14" s="150"/>
      <c r="AA14" s="150"/>
      <c r="AB14" s="150"/>
      <c r="AC14" s="150"/>
      <c r="AD14" s="150"/>
      <c r="AE14" s="150"/>
      <c r="AF14" s="150"/>
      <c r="AG14" s="150" t="s">
        <v>118</v>
      </c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150"/>
      <c r="BC14" s="150"/>
      <c r="BD14" s="150"/>
      <c r="BE14" s="150"/>
      <c r="BF14" s="150"/>
      <c r="BG14" s="150"/>
      <c r="BH14" s="150"/>
    </row>
    <row r="15" spans="1:60" outlineLevel="1" x14ac:dyDescent="0.2">
      <c r="A15" s="179">
        <v>4</v>
      </c>
      <c r="B15" s="180" t="s">
        <v>129</v>
      </c>
      <c r="C15" s="189" t="s">
        <v>130</v>
      </c>
      <c r="D15" s="181" t="s">
        <v>114</v>
      </c>
      <c r="E15" s="182">
        <v>2</v>
      </c>
      <c r="F15" s="183"/>
      <c r="G15" s="184">
        <f t="shared" si="0"/>
        <v>0</v>
      </c>
      <c r="H15" s="161"/>
      <c r="I15" s="160">
        <f t="shared" si="1"/>
        <v>0</v>
      </c>
      <c r="J15" s="161"/>
      <c r="K15" s="160">
        <f t="shared" si="2"/>
        <v>0</v>
      </c>
      <c r="L15" s="160">
        <v>21</v>
      </c>
      <c r="M15" s="160">
        <f t="shared" si="3"/>
        <v>0</v>
      </c>
      <c r="N15" s="159">
        <v>5.722E-2</v>
      </c>
      <c r="O15" s="159">
        <f t="shared" si="4"/>
        <v>0.11</v>
      </c>
      <c r="P15" s="159">
        <v>0</v>
      </c>
      <c r="Q15" s="159">
        <f t="shared" si="5"/>
        <v>0</v>
      </c>
      <c r="R15" s="160"/>
      <c r="S15" s="160" t="s">
        <v>115</v>
      </c>
      <c r="T15" s="160" t="s">
        <v>115</v>
      </c>
      <c r="U15" s="160">
        <v>1.121</v>
      </c>
      <c r="V15" s="160">
        <f t="shared" si="6"/>
        <v>2.2400000000000002</v>
      </c>
      <c r="W15" s="160"/>
      <c r="X15" s="160" t="s">
        <v>116</v>
      </c>
      <c r="Y15" s="160" t="s">
        <v>117</v>
      </c>
      <c r="Z15" s="150"/>
      <c r="AA15" s="150"/>
      <c r="AB15" s="150"/>
      <c r="AC15" s="150"/>
      <c r="AD15" s="150"/>
      <c r="AE15" s="150"/>
      <c r="AF15" s="150"/>
      <c r="AG15" s="150" t="s">
        <v>118</v>
      </c>
      <c r="AH15" s="150"/>
      <c r="AI15" s="150"/>
      <c r="AJ15" s="150"/>
      <c r="AK15" s="150"/>
      <c r="AL15" s="150"/>
      <c r="AM15" s="150"/>
      <c r="AN15" s="150"/>
      <c r="AO15" s="150"/>
      <c r="AP15" s="150"/>
      <c r="AQ15" s="150"/>
      <c r="AR15" s="150"/>
      <c r="AS15" s="150"/>
      <c r="AT15" s="150"/>
      <c r="AU15" s="150"/>
      <c r="AV15" s="150"/>
      <c r="AW15" s="150"/>
      <c r="AX15" s="150"/>
      <c r="AY15" s="150"/>
      <c r="AZ15" s="150"/>
      <c r="BA15" s="150"/>
      <c r="BB15" s="150"/>
      <c r="BC15" s="150"/>
      <c r="BD15" s="150"/>
      <c r="BE15" s="150"/>
      <c r="BF15" s="150"/>
      <c r="BG15" s="150"/>
      <c r="BH15" s="150"/>
    </row>
    <row r="16" spans="1:60" outlineLevel="1" x14ac:dyDescent="0.2">
      <c r="A16" s="179">
        <v>5</v>
      </c>
      <c r="B16" s="180" t="s">
        <v>131</v>
      </c>
      <c r="C16" s="189" t="s">
        <v>132</v>
      </c>
      <c r="D16" s="181" t="s">
        <v>114</v>
      </c>
      <c r="E16" s="182">
        <v>2</v>
      </c>
      <c r="F16" s="183"/>
      <c r="G16" s="184">
        <f t="shared" si="0"/>
        <v>0</v>
      </c>
      <c r="H16" s="161"/>
      <c r="I16" s="160">
        <f t="shared" si="1"/>
        <v>0</v>
      </c>
      <c r="J16" s="161"/>
      <c r="K16" s="160">
        <f t="shared" si="2"/>
        <v>0</v>
      </c>
      <c r="L16" s="160">
        <v>21</v>
      </c>
      <c r="M16" s="160">
        <f t="shared" si="3"/>
        <v>0</v>
      </c>
      <c r="N16" s="159">
        <v>3.8850000000000003E-2</v>
      </c>
      <c r="O16" s="159">
        <f t="shared" si="4"/>
        <v>0.08</v>
      </c>
      <c r="P16" s="159">
        <v>0</v>
      </c>
      <c r="Q16" s="159">
        <f t="shared" si="5"/>
        <v>0</v>
      </c>
      <c r="R16" s="160"/>
      <c r="S16" s="160" t="s">
        <v>115</v>
      </c>
      <c r="T16" s="160" t="s">
        <v>115</v>
      </c>
      <c r="U16" s="160">
        <v>0.44</v>
      </c>
      <c r="V16" s="160">
        <f t="shared" si="6"/>
        <v>0.88</v>
      </c>
      <c r="W16" s="160"/>
      <c r="X16" s="160" t="s">
        <v>116</v>
      </c>
      <c r="Y16" s="160" t="s">
        <v>117</v>
      </c>
      <c r="Z16" s="150"/>
      <c r="AA16" s="150"/>
      <c r="AB16" s="150"/>
      <c r="AC16" s="150"/>
      <c r="AD16" s="150"/>
      <c r="AE16" s="150"/>
      <c r="AF16" s="150"/>
      <c r="AG16" s="150" t="s">
        <v>118</v>
      </c>
      <c r="AH16" s="150"/>
      <c r="AI16" s="150"/>
      <c r="AJ16" s="150"/>
      <c r="AK16" s="150"/>
      <c r="AL16" s="150"/>
      <c r="AM16" s="150"/>
      <c r="AN16" s="150"/>
      <c r="AO16" s="150"/>
      <c r="AP16" s="150"/>
      <c r="AQ16" s="150"/>
      <c r="AR16" s="150"/>
      <c r="AS16" s="150"/>
      <c r="AT16" s="150"/>
      <c r="AU16" s="150"/>
      <c r="AV16" s="150"/>
      <c r="AW16" s="150"/>
      <c r="AX16" s="150"/>
      <c r="AY16" s="150"/>
      <c r="AZ16" s="150"/>
      <c r="BA16" s="150"/>
      <c r="BB16" s="150"/>
      <c r="BC16" s="150"/>
      <c r="BD16" s="150"/>
      <c r="BE16" s="150"/>
      <c r="BF16" s="150"/>
      <c r="BG16" s="150"/>
      <c r="BH16" s="150"/>
    </row>
    <row r="17" spans="1:60" outlineLevel="1" x14ac:dyDescent="0.2">
      <c r="A17" s="179">
        <v>6</v>
      </c>
      <c r="B17" s="180" t="s">
        <v>133</v>
      </c>
      <c r="C17" s="189" t="s">
        <v>134</v>
      </c>
      <c r="D17" s="181" t="s">
        <v>114</v>
      </c>
      <c r="E17" s="182">
        <v>2</v>
      </c>
      <c r="F17" s="183"/>
      <c r="G17" s="184">
        <f t="shared" si="0"/>
        <v>0</v>
      </c>
      <c r="H17" s="161"/>
      <c r="I17" s="160">
        <f t="shared" si="1"/>
        <v>0</v>
      </c>
      <c r="J17" s="161"/>
      <c r="K17" s="160">
        <f t="shared" si="2"/>
        <v>0</v>
      </c>
      <c r="L17" s="160">
        <v>21</v>
      </c>
      <c r="M17" s="160">
        <f t="shared" si="3"/>
        <v>0</v>
      </c>
      <c r="N17" s="159">
        <v>9.3000000000000005E-4</v>
      </c>
      <c r="O17" s="159">
        <f t="shared" si="4"/>
        <v>0</v>
      </c>
      <c r="P17" s="159">
        <v>0</v>
      </c>
      <c r="Q17" s="159">
        <f t="shared" si="5"/>
        <v>0</v>
      </c>
      <c r="R17" s="160"/>
      <c r="S17" s="160" t="s">
        <v>115</v>
      </c>
      <c r="T17" s="160" t="s">
        <v>115</v>
      </c>
      <c r="U17" s="160">
        <v>0.25</v>
      </c>
      <c r="V17" s="160">
        <f t="shared" si="6"/>
        <v>0.5</v>
      </c>
      <c r="W17" s="160"/>
      <c r="X17" s="160" t="s">
        <v>116</v>
      </c>
      <c r="Y17" s="160" t="s">
        <v>117</v>
      </c>
      <c r="Z17" s="150"/>
      <c r="AA17" s="150"/>
      <c r="AB17" s="150"/>
      <c r="AC17" s="150"/>
      <c r="AD17" s="150"/>
      <c r="AE17" s="150"/>
      <c r="AF17" s="150"/>
      <c r="AG17" s="150" t="s">
        <v>118</v>
      </c>
      <c r="AH17" s="150"/>
      <c r="AI17" s="150"/>
      <c r="AJ17" s="150"/>
      <c r="AK17" s="150"/>
      <c r="AL17" s="150"/>
      <c r="AM17" s="150"/>
      <c r="AN17" s="150"/>
      <c r="AO17" s="150"/>
      <c r="AP17" s="150"/>
      <c r="AQ17" s="150"/>
      <c r="AR17" s="150"/>
      <c r="AS17" s="150"/>
      <c r="AT17" s="150"/>
      <c r="AU17" s="150"/>
      <c r="AV17" s="150"/>
      <c r="AW17" s="150"/>
      <c r="AX17" s="150"/>
      <c r="AY17" s="150"/>
      <c r="AZ17" s="150"/>
      <c r="BA17" s="150"/>
      <c r="BB17" s="150"/>
      <c r="BC17" s="150"/>
      <c r="BD17" s="150"/>
      <c r="BE17" s="150"/>
      <c r="BF17" s="150"/>
      <c r="BG17" s="150"/>
      <c r="BH17" s="150"/>
    </row>
    <row r="18" spans="1:60" outlineLevel="1" x14ac:dyDescent="0.2">
      <c r="A18" s="179">
        <v>7</v>
      </c>
      <c r="B18" s="180" t="s">
        <v>135</v>
      </c>
      <c r="C18" s="189" t="s">
        <v>136</v>
      </c>
      <c r="D18" s="181" t="s">
        <v>114</v>
      </c>
      <c r="E18" s="182">
        <v>2</v>
      </c>
      <c r="F18" s="183"/>
      <c r="G18" s="184">
        <f t="shared" si="0"/>
        <v>0</v>
      </c>
      <c r="H18" s="161"/>
      <c r="I18" s="160">
        <f t="shared" si="1"/>
        <v>0</v>
      </c>
      <c r="J18" s="161"/>
      <c r="K18" s="160">
        <f t="shared" si="2"/>
        <v>0</v>
      </c>
      <c r="L18" s="160">
        <v>21</v>
      </c>
      <c r="M18" s="160">
        <f t="shared" si="3"/>
        <v>0</v>
      </c>
      <c r="N18" s="159">
        <v>2.0000000000000002E-5</v>
      </c>
      <c r="O18" s="159">
        <f t="shared" si="4"/>
        <v>0</v>
      </c>
      <c r="P18" s="159">
        <v>0</v>
      </c>
      <c r="Q18" s="159">
        <f t="shared" si="5"/>
        <v>0</v>
      </c>
      <c r="R18" s="160"/>
      <c r="S18" s="160" t="s">
        <v>115</v>
      </c>
      <c r="T18" s="160" t="s">
        <v>115</v>
      </c>
      <c r="U18" s="160">
        <v>0.11</v>
      </c>
      <c r="V18" s="160">
        <f t="shared" si="6"/>
        <v>0.22</v>
      </c>
      <c r="W18" s="160"/>
      <c r="X18" s="160" t="s">
        <v>116</v>
      </c>
      <c r="Y18" s="160" t="s">
        <v>117</v>
      </c>
      <c r="Z18" s="150"/>
      <c r="AA18" s="150"/>
      <c r="AB18" s="150"/>
      <c r="AC18" s="150"/>
      <c r="AD18" s="150"/>
      <c r="AE18" s="150"/>
      <c r="AF18" s="150"/>
      <c r="AG18" s="150" t="s">
        <v>118</v>
      </c>
      <c r="AH18" s="150"/>
      <c r="AI18" s="150"/>
      <c r="AJ18" s="150"/>
      <c r="AK18" s="150"/>
      <c r="AL18" s="150"/>
      <c r="AM18" s="150"/>
      <c r="AN18" s="150"/>
      <c r="AO18" s="150"/>
      <c r="AP18" s="150"/>
      <c r="AQ18" s="150"/>
      <c r="AR18" s="150"/>
      <c r="AS18" s="150"/>
      <c r="AT18" s="150"/>
      <c r="AU18" s="150"/>
      <c r="AV18" s="150"/>
      <c r="AW18" s="150"/>
      <c r="AX18" s="150"/>
      <c r="AY18" s="150"/>
      <c r="AZ18" s="150"/>
      <c r="BA18" s="150"/>
      <c r="BB18" s="150"/>
      <c r="BC18" s="150"/>
      <c r="BD18" s="150"/>
      <c r="BE18" s="150"/>
      <c r="BF18" s="150"/>
      <c r="BG18" s="150"/>
      <c r="BH18" s="150"/>
    </row>
    <row r="19" spans="1:60" outlineLevel="1" x14ac:dyDescent="0.2">
      <c r="A19" s="179">
        <v>8</v>
      </c>
      <c r="B19" s="180" t="s">
        <v>137</v>
      </c>
      <c r="C19" s="189" t="s">
        <v>138</v>
      </c>
      <c r="D19" s="181" t="s">
        <v>114</v>
      </c>
      <c r="E19" s="182">
        <v>2</v>
      </c>
      <c r="F19" s="183"/>
      <c r="G19" s="184">
        <f t="shared" si="0"/>
        <v>0</v>
      </c>
      <c r="H19" s="161"/>
      <c r="I19" s="160">
        <f t="shared" si="1"/>
        <v>0</v>
      </c>
      <c r="J19" s="161"/>
      <c r="K19" s="160">
        <f t="shared" si="2"/>
        <v>0</v>
      </c>
      <c r="L19" s="160">
        <v>21</v>
      </c>
      <c r="M19" s="160">
        <f t="shared" si="3"/>
        <v>0</v>
      </c>
      <c r="N19" s="159">
        <v>0</v>
      </c>
      <c r="O19" s="159">
        <f t="shared" si="4"/>
        <v>0</v>
      </c>
      <c r="P19" s="159">
        <v>0</v>
      </c>
      <c r="Q19" s="159">
        <f t="shared" si="5"/>
        <v>0</v>
      </c>
      <c r="R19" s="160"/>
      <c r="S19" s="160" t="s">
        <v>115</v>
      </c>
      <c r="T19" s="160" t="s">
        <v>115</v>
      </c>
      <c r="U19" s="160">
        <v>0.43</v>
      </c>
      <c r="V19" s="160">
        <f t="shared" si="6"/>
        <v>0.86</v>
      </c>
      <c r="W19" s="160"/>
      <c r="X19" s="160" t="s">
        <v>116</v>
      </c>
      <c r="Y19" s="160" t="s">
        <v>117</v>
      </c>
      <c r="Z19" s="150"/>
      <c r="AA19" s="150"/>
      <c r="AB19" s="150"/>
      <c r="AC19" s="150"/>
      <c r="AD19" s="150"/>
      <c r="AE19" s="150"/>
      <c r="AF19" s="150"/>
      <c r="AG19" s="150" t="s">
        <v>118</v>
      </c>
      <c r="AH19" s="150"/>
      <c r="AI19" s="150"/>
      <c r="AJ19" s="150"/>
      <c r="AK19" s="150"/>
      <c r="AL19" s="150"/>
      <c r="AM19" s="150"/>
      <c r="AN19" s="150"/>
      <c r="AO19" s="150"/>
      <c r="AP19" s="150"/>
      <c r="AQ19" s="150"/>
      <c r="AR19" s="150"/>
      <c r="AS19" s="150"/>
      <c r="AT19" s="150"/>
      <c r="AU19" s="150"/>
      <c r="AV19" s="150"/>
      <c r="AW19" s="150"/>
      <c r="AX19" s="150"/>
      <c r="AY19" s="150"/>
      <c r="AZ19" s="150"/>
      <c r="BA19" s="150"/>
      <c r="BB19" s="150"/>
      <c r="BC19" s="150"/>
      <c r="BD19" s="150"/>
      <c r="BE19" s="150"/>
      <c r="BF19" s="150"/>
      <c r="BG19" s="150"/>
      <c r="BH19" s="150"/>
    </row>
    <row r="20" spans="1:60" outlineLevel="1" x14ac:dyDescent="0.2">
      <c r="A20" s="179">
        <v>9</v>
      </c>
      <c r="B20" s="180" t="s">
        <v>139</v>
      </c>
      <c r="C20" s="189" t="s">
        <v>140</v>
      </c>
      <c r="D20" s="181" t="s">
        <v>141</v>
      </c>
      <c r="E20" s="182">
        <v>5</v>
      </c>
      <c r="F20" s="183"/>
      <c r="G20" s="184">
        <f t="shared" si="0"/>
        <v>0</v>
      </c>
      <c r="H20" s="161"/>
      <c r="I20" s="160">
        <f t="shared" si="1"/>
        <v>0</v>
      </c>
      <c r="J20" s="161"/>
      <c r="K20" s="160">
        <f t="shared" si="2"/>
        <v>0</v>
      </c>
      <c r="L20" s="160">
        <v>21</v>
      </c>
      <c r="M20" s="160">
        <f t="shared" si="3"/>
        <v>0</v>
      </c>
      <c r="N20" s="159">
        <v>0</v>
      </c>
      <c r="O20" s="159">
        <f t="shared" si="4"/>
        <v>0</v>
      </c>
      <c r="P20" s="159">
        <v>0</v>
      </c>
      <c r="Q20" s="159">
        <f t="shared" si="5"/>
        <v>0</v>
      </c>
      <c r="R20" s="160"/>
      <c r="S20" s="160" t="s">
        <v>115</v>
      </c>
      <c r="T20" s="160" t="s">
        <v>115</v>
      </c>
      <c r="U20" s="160">
        <v>8.8999999999999996E-2</v>
      </c>
      <c r="V20" s="160">
        <f t="shared" si="6"/>
        <v>0.45</v>
      </c>
      <c r="W20" s="160"/>
      <c r="X20" s="160" t="s">
        <v>116</v>
      </c>
      <c r="Y20" s="160" t="s">
        <v>117</v>
      </c>
      <c r="Z20" s="150"/>
      <c r="AA20" s="150"/>
      <c r="AB20" s="150"/>
      <c r="AC20" s="150"/>
      <c r="AD20" s="150"/>
      <c r="AE20" s="150"/>
      <c r="AF20" s="150"/>
      <c r="AG20" s="150" t="s">
        <v>118</v>
      </c>
      <c r="AH20" s="150"/>
      <c r="AI20" s="150"/>
      <c r="AJ20" s="150"/>
      <c r="AK20" s="150"/>
      <c r="AL20" s="150"/>
      <c r="AM20" s="150"/>
      <c r="AN20" s="150"/>
      <c r="AO20" s="150"/>
      <c r="AP20" s="150"/>
      <c r="AQ20" s="150"/>
      <c r="AR20" s="150"/>
      <c r="AS20" s="150"/>
      <c r="AT20" s="150"/>
      <c r="AU20" s="150"/>
      <c r="AV20" s="150"/>
      <c r="AW20" s="150"/>
      <c r="AX20" s="150"/>
      <c r="AY20" s="150"/>
      <c r="AZ20" s="150"/>
      <c r="BA20" s="150"/>
      <c r="BB20" s="150"/>
      <c r="BC20" s="150"/>
      <c r="BD20" s="150"/>
      <c r="BE20" s="150"/>
      <c r="BF20" s="150"/>
      <c r="BG20" s="150"/>
      <c r="BH20" s="150"/>
    </row>
    <row r="21" spans="1:60" ht="33.75" outlineLevel="1" x14ac:dyDescent="0.2">
      <c r="A21" s="179">
        <v>10</v>
      </c>
      <c r="B21" s="180" t="s">
        <v>142</v>
      </c>
      <c r="C21" s="189" t="s">
        <v>143</v>
      </c>
      <c r="D21" s="181" t="s">
        <v>141</v>
      </c>
      <c r="E21" s="182">
        <v>5</v>
      </c>
      <c r="F21" s="183"/>
      <c r="G21" s="184">
        <f t="shared" si="0"/>
        <v>0</v>
      </c>
      <c r="H21" s="161"/>
      <c r="I21" s="160">
        <f t="shared" si="1"/>
        <v>0</v>
      </c>
      <c r="J21" s="161"/>
      <c r="K21" s="160">
        <f t="shared" si="2"/>
        <v>0</v>
      </c>
      <c r="L21" s="160">
        <v>21</v>
      </c>
      <c r="M21" s="160">
        <f t="shared" si="3"/>
        <v>0</v>
      </c>
      <c r="N21" s="159">
        <v>0</v>
      </c>
      <c r="O21" s="159">
        <f t="shared" si="4"/>
        <v>0</v>
      </c>
      <c r="P21" s="159">
        <v>0</v>
      </c>
      <c r="Q21" s="159">
        <f t="shared" si="5"/>
        <v>0</v>
      </c>
      <c r="R21" s="160"/>
      <c r="S21" s="160" t="s">
        <v>144</v>
      </c>
      <c r="T21" s="160" t="s">
        <v>145</v>
      </c>
      <c r="U21" s="160">
        <v>0</v>
      </c>
      <c r="V21" s="160">
        <f t="shared" si="6"/>
        <v>0</v>
      </c>
      <c r="W21" s="160"/>
      <c r="X21" s="160" t="s">
        <v>124</v>
      </c>
      <c r="Y21" s="160" t="s">
        <v>117</v>
      </c>
      <c r="Z21" s="150"/>
      <c r="AA21" s="150"/>
      <c r="AB21" s="150"/>
      <c r="AC21" s="150"/>
      <c r="AD21" s="150"/>
      <c r="AE21" s="150"/>
      <c r="AF21" s="150"/>
      <c r="AG21" s="150" t="s">
        <v>125</v>
      </c>
      <c r="AH21" s="150"/>
      <c r="AI21" s="150"/>
      <c r="AJ21" s="150"/>
      <c r="AK21" s="150"/>
      <c r="AL21" s="150"/>
      <c r="AM21" s="150"/>
      <c r="AN21" s="150"/>
      <c r="AO21" s="150"/>
      <c r="AP21" s="150"/>
      <c r="AQ21" s="150"/>
      <c r="AR21" s="150"/>
      <c r="AS21" s="150"/>
      <c r="AT21" s="150"/>
      <c r="AU21" s="150"/>
      <c r="AV21" s="150"/>
      <c r="AW21" s="150"/>
      <c r="AX21" s="150"/>
      <c r="AY21" s="150"/>
      <c r="AZ21" s="150"/>
      <c r="BA21" s="150"/>
      <c r="BB21" s="150"/>
      <c r="BC21" s="150"/>
      <c r="BD21" s="150"/>
      <c r="BE21" s="150"/>
      <c r="BF21" s="150"/>
      <c r="BG21" s="150"/>
      <c r="BH21" s="150"/>
    </row>
    <row r="22" spans="1:60" x14ac:dyDescent="0.2">
      <c r="A22" s="166" t="s">
        <v>110</v>
      </c>
      <c r="B22" s="167" t="s">
        <v>57</v>
      </c>
      <c r="C22" s="186" t="s">
        <v>58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4"/>
      <c r="O22" s="164">
        <f>SUM(O23:O24)</f>
        <v>0</v>
      </c>
      <c r="P22" s="164"/>
      <c r="Q22" s="164">
        <f>SUM(Q23:Q24)</f>
        <v>0</v>
      </c>
      <c r="R22" s="165"/>
      <c r="S22" s="165"/>
      <c r="T22" s="165"/>
      <c r="U22" s="165"/>
      <c r="V22" s="165">
        <f>SUM(V23:V24)</f>
        <v>40</v>
      </c>
      <c r="W22" s="165"/>
      <c r="X22" s="165"/>
      <c r="Y22" s="165"/>
      <c r="AG22" t="s">
        <v>111</v>
      </c>
    </row>
    <row r="23" spans="1:60" outlineLevel="1" x14ac:dyDescent="0.2">
      <c r="A23" s="173">
        <v>11</v>
      </c>
      <c r="B23" s="174" t="s">
        <v>146</v>
      </c>
      <c r="C23" s="187" t="s">
        <v>147</v>
      </c>
      <c r="D23" s="175" t="s">
        <v>148</v>
      </c>
      <c r="E23" s="176">
        <v>40</v>
      </c>
      <c r="F23" s="177"/>
      <c r="G23" s="178">
        <f>ROUND(E23*F23,2)</f>
        <v>0</v>
      </c>
      <c r="H23" s="161"/>
      <c r="I23" s="160">
        <f>ROUND(E23*H23,2)</f>
        <v>0</v>
      </c>
      <c r="J23" s="161"/>
      <c r="K23" s="160">
        <f>ROUND(E23*J23,2)</f>
        <v>0</v>
      </c>
      <c r="L23" s="160">
        <v>21</v>
      </c>
      <c r="M23" s="160">
        <f>G23*(1+L23/100)</f>
        <v>0</v>
      </c>
      <c r="N23" s="159">
        <v>0</v>
      </c>
      <c r="O23" s="159">
        <f>ROUND(E23*N23,2)</f>
        <v>0</v>
      </c>
      <c r="P23" s="159">
        <v>0</v>
      </c>
      <c r="Q23" s="159">
        <f>ROUND(E23*P23,2)</f>
        <v>0</v>
      </c>
      <c r="R23" s="160" t="s">
        <v>149</v>
      </c>
      <c r="S23" s="160" t="s">
        <v>115</v>
      </c>
      <c r="T23" s="160" t="s">
        <v>115</v>
      </c>
      <c r="U23" s="160">
        <v>1</v>
      </c>
      <c r="V23" s="160">
        <f>ROUND(E23*U23,2)</f>
        <v>40</v>
      </c>
      <c r="W23" s="160"/>
      <c r="X23" s="160" t="s">
        <v>58</v>
      </c>
      <c r="Y23" s="160" t="s">
        <v>117</v>
      </c>
      <c r="Z23" s="150"/>
      <c r="AA23" s="150"/>
      <c r="AB23" s="150"/>
      <c r="AC23" s="150"/>
      <c r="AD23" s="150"/>
      <c r="AE23" s="150"/>
      <c r="AF23" s="150"/>
      <c r="AG23" s="150" t="s">
        <v>150</v>
      </c>
      <c r="AH23" s="150"/>
      <c r="AI23" s="150"/>
      <c r="AJ23" s="150"/>
      <c r="AK23" s="150"/>
      <c r="AL23" s="150"/>
      <c r="AM23" s="150"/>
      <c r="AN23" s="150"/>
      <c r="AO23" s="150"/>
      <c r="AP23" s="150"/>
      <c r="AQ23" s="150"/>
      <c r="AR23" s="150"/>
      <c r="AS23" s="150"/>
      <c r="AT23" s="150"/>
      <c r="AU23" s="150"/>
      <c r="AV23" s="150"/>
      <c r="AW23" s="150"/>
      <c r="AX23" s="150"/>
      <c r="AY23" s="150"/>
      <c r="AZ23" s="150"/>
      <c r="BA23" s="150"/>
      <c r="BB23" s="150"/>
      <c r="BC23" s="150"/>
      <c r="BD23" s="150"/>
      <c r="BE23" s="150"/>
      <c r="BF23" s="150"/>
      <c r="BG23" s="150"/>
      <c r="BH23" s="150"/>
    </row>
    <row r="24" spans="1:60" ht="22.5" outlineLevel="2" x14ac:dyDescent="0.2">
      <c r="A24" s="157"/>
      <c r="B24" s="158"/>
      <c r="C24" s="188" t="s">
        <v>151</v>
      </c>
      <c r="D24" s="162"/>
      <c r="E24" s="163">
        <v>40</v>
      </c>
      <c r="F24" s="160"/>
      <c r="G24" s="160"/>
      <c r="H24" s="160"/>
      <c r="I24" s="160"/>
      <c r="J24" s="160"/>
      <c r="K24" s="160"/>
      <c r="L24" s="160"/>
      <c r="M24" s="160"/>
      <c r="N24" s="159"/>
      <c r="O24" s="159"/>
      <c r="P24" s="159"/>
      <c r="Q24" s="159"/>
      <c r="R24" s="160"/>
      <c r="S24" s="160"/>
      <c r="T24" s="160"/>
      <c r="U24" s="160"/>
      <c r="V24" s="160"/>
      <c r="W24" s="160"/>
      <c r="X24" s="160"/>
      <c r="Y24" s="160"/>
      <c r="Z24" s="150"/>
      <c r="AA24" s="150"/>
      <c r="AB24" s="150"/>
      <c r="AC24" s="150"/>
      <c r="AD24" s="150"/>
      <c r="AE24" s="150"/>
      <c r="AF24" s="150"/>
      <c r="AG24" s="150" t="s">
        <v>120</v>
      </c>
      <c r="AH24" s="150">
        <v>0</v>
      </c>
      <c r="AI24" s="150"/>
      <c r="AJ24" s="150"/>
      <c r="AK24" s="150"/>
      <c r="AL24" s="150"/>
      <c r="AM24" s="150"/>
      <c r="AN24" s="150"/>
      <c r="AO24" s="150"/>
      <c r="AP24" s="150"/>
      <c r="AQ24" s="150"/>
      <c r="AR24" s="150"/>
      <c r="AS24" s="150"/>
      <c r="AT24" s="150"/>
      <c r="AU24" s="150"/>
      <c r="AV24" s="150"/>
      <c r="AW24" s="150"/>
      <c r="AX24" s="150"/>
      <c r="AY24" s="150"/>
      <c r="AZ24" s="150"/>
      <c r="BA24" s="150"/>
      <c r="BB24" s="150"/>
      <c r="BC24" s="150"/>
      <c r="BD24" s="150"/>
      <c r="BE24" s="150"/>
      <c r="BF24" s="150"/>
      <c r="BG24" s="150"/>
      <c r="BH24" s="150"/>
    </row>
    <row r="25" spans="1:60" x14ac:dyDescent="0.2">
      <c r="A25" s="166" t="s">
        <v>110</v>
      </c>
      <c r="B25" s="167" t="s">
        <v>59</v>
      </c>
      <c r="C25" s="186" t="s">
        <v>60</v>
      </c>
      <c r="D25" s="168"/>
      <c r="E25" s="169"/>
      <c r="F25" s="170"/>
      <c r="G25" s="171">
        <f>SUMIF(AG26:AG28,"&lt;&gt;NOR",G26:G28)</f>
        <v>0</v>
      </c>
      <c r="H25" s="165"/>
      <c r="I25" s="165">
        <f>SUM(I26:I28)</f>
        <v>0</v>
      </c>
      <c r="J25" s="165"/>
      <c r="K25" s="165">
        <f>SUM(K26:K28)</f>
        <v>0</v>
      </c>
      <c r="L25" s="165"/>
      <c r="M25" s="165">
        <f>SUM(M26:M28)</f>
        <v>0</v>
      </c>
      <c r="N25" s="164"/>
      <c r="O25" s="164">
        <f>SUM(O26:O28)</f>
        <v>12.59</v>
      </c>
      <c r="P25" s="164"/>
      <c r="Q25" s="164">
        <f>SUM(Q26:Q28)</f>
        <v>0</v>
      </c>
      <c r="R25" s="165"/>
      <c r="S25" s="165"/>
      <c r="T25" s="165"/>
      <c r="U25" s="165"/>
      <c r="V25" s="165">
        <f>SUM(V26:V28)</f>
        <v>172.91</v>
      </c>
      <c r="W25" s="165"/>
      <c r="X25" s="165"/>
      <c r="Y25" s="165"/>
      <c r="AG25" t="s">
        <v>111</v>
      </c>
    </row>
    <row r="26" spans="1:60" ht="22.5" outlineLevel="1" x14ac:dyDescent="0.2">
      <c r="A26" s="173">
        <v>13</v>
      </c>
      <c r="B26" s="174" t="s">
        <v>152</v>
      </c>
      <c r="C26" s="187" t="s">
        <v>153</v>
      </c>
      <c r="D26" s="175" t="s">
        <v>114</v>
      </c>
      <c r="E26" s="176">
        <v>655.6</v>
      </c>
      <c r="F26" s="177"/>
      <c r="G26" s="178">
        <f>ROUND(E26*F26,2)</f>
        <v>0</v>
      </c>
      <c r="H26" s="161"/>
      <c r="I26" s="160">
        <f>ROUND(E26*H26,2)</f>
        <v>0</v>
      </c>
      <c r="J26" s="161"/>
      <c r="K26" s="160">
        <f>ROUND(E26*J26,2)</f>
        <v>0</v>
      </c>
      <c r="L26" s="160">
        <v>21</v>
      </c>
      <c r="M26" s="160">
        <f>G26*(1+L26/100)</f>
        <v>0</v>
      </c>
      <c r="N26" s="159">
        <v>1.9199999999999998E-2</v>
      </c>
      <c r="O26" s="159">
        <f>ROUND(E26*N26,2)</f>
        <v>12.59</v>
      </c>
      <c r="P26" s="159">
        <v>0</v>
      </c>
      <c r="Q26" s="159">
        <f>ROUND(E26*P26,2)</f>
        <v>0</v>
      </c>
      <c r="R26" s="160"/>
      <c r="S26" s="160" t="s">
        <v>115</v>
      </c>
      <c r="T26" s="160" t="s">
        <v>115</v>
      </c>
      <c r="U26" s="160">
        <v>0.26374999999999998</v>
      </c>
      <c r="V26" s="160">
        <f>ROUND(E26*U26,2)</f>
        <v>172.91</v>
      </c>
      <c r="W26" s="160"/>
      <c r="X26" s="160" t="s">
        <v>154</v>
      </c>
      <c r="Y26" s="160" t="s">
        <v>117</v>
      </c>
      <c r="Z26" s="150"/>
      <c r="AA26" s="150"/>
      <c r="AB26" s="150"/>
      <c r="AC26" s="150"/>
      <c r="AD26" s="150"/>
      <c r="AE26" s="150"/>
      <c r="AF26" s="150"/>
      <c r="AG26" s="150" t="s">
        <v>155</v>
      </c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</row>
    <row r="27" spans="1:60" outlineLevel="2" x14ac:dyDescent="0.2">
      <c r="A27" s="157"/>
      <c r="B27" s="158"/>
      <c r="C27" s="188" t="s">
        <v>156</v>
      </c>
      <c r="D27" s="162"/>
      <c r="E27" s="163">
        <v>374</v>
      </c>
      <c r="F27" s="160"/>
      <c r="G27" s="160"/>
      <c r="H27" s="160"/>
      <c r="I27" s="160"/>
      <c r="J27" s="160"/>
      <c r="K27" s="160"/>
      <c r="L27" s="160"/>
      <c r="M27" s="160"/>
      <c r="N27" s="159"/>
      <c r="O27" s="159"/>
      <c r="P27" s="159"/>
      <c r="Q27" s="159"/>
      <c r="R27" s="160"/>
      <c r="S27" s="160"/>
      <c r="T27" s="160"/>
      <c r="U27" s="160"/>
      <c r="V27" s="160"/>
      <c r="W27" s="160"/>
      <c r="X27" s="160"/>
      <c r="Y27" s="160"/>
      <c r="Z27" s="150"/>
      <c r="AA27" s="150"/>
      <c r="AB27" s="150"/>
      <c r="AC27" s="150"/>
      <c r="AD27" s="150"/>
      <c r="AE27" s="150"/>
      <c r="AF27" s="150"/>
      <c r="AG27" s="150" t="s">
        <v>120</v>
      </c>
      <c r="AH27" s="150">
        <v>0</v>
      </c>
      <c r="AI27" s="150"/>
      <c r="AJ27" s="150"/>
      <c r="AK27" s="150"/>
      <c r="AL27" s="150"/>
      <c r="AM27" s="150"/>
      <c r="AN27" s="150"/>
      <c r="AO27" s="150"/>
      <c r="AP27" s="150"/>
      <c r="AQ27" s="150"/>
      <c r="AR27" s="150"/>
      <c r="AS27" s="150"/>
      <c r="AT27" s="150"/>
      <c r="AU27" s="150"/>
      <c r="AV27" s="150"/>
      <c r="AW27" s="150"/>
      <c r="AX27" s="150"/>
      <c r="AY27" s="150"/>
      <c r="AZ27" s="150"/>
      <c r="BA27" s="150"/>
      <c r="BB27" s="150"/>
      <c r="BC27" s="150"/>
      <c r="BD27" s="150"/>
      <c r="BE27" s="150"/>
      <c r="BF27" s="150"/>
      <c r="BG27" s="150"/>
      <c r="BH27" s="150"/>
    </row>
    <row r="28" spans="1:60" ht="22.5" outlineLevel="3" x14ac:dyDescent="0.2">
      <c r="A28" s="157"/>
      <c r="B28" s="158"/>
      <c r="C28" s="188" t="s">
        <v>157</v>
      </c>
      <c r="D28" s="162"/>
      <c r="E28" s="163">
        <v>281.60000000000002</v>
      </c>
      <c r="F28" s="160"/>
      <c r="G28" s="160"/>
      <c r="H28" s="160"/>
      <c r="I28" s="160"/>
      <c r="J28" s="160"/>
      <c r="K28" s="160"/>
      <c r="L28" s="160"/>
      <c r="M28" s="160"/>
      <c r="N28" s="159"/>
      <c r="O28" s="159"/>
      <c r="P28" s="159"/>
      <c r="Q28" s="159"/>
      <c r="R28" s="160"/>
      <c r="S28" s="160"/>
      <c r="T28" s="160"/>
      <c r="U28" s="160"/>
      <c r="V28" s="160"/>
      <c r="W28" s="160"/>
      <c r="X28" s="160"/>
      <c r="Y28" s="160"/>
      <c r="Z28" s="150"/>
      <c r="AA28" s="150"/>
      <c r="AB28" s="150"/>
      <c r="AC28" s="150"/>
      <c r="AD28" s="150"/>
      <c r="AE28" s="150"/>
      <c r="AF28" s="150"/>
      <c r="AG28" s="150" t="s">
        <v>120</v>
      </c>
      <c r="AH28" s="150">
        <v>0</v>
      </c>
      <c r="AI28" s="150"/>
      <c r="AJ28" s="150"/>
      <c r="AK28" s="150"/>
      <c r="AL28" s="150"/>
      <c r="AM28" s="150"/>
      <c r="AN28" s="150"/>
      <c r="AO28" s="150"/>
      <c r="AP28" s="150"/>
      <c r="AQ28" s="150"/>
      <c r="AR28" s="150"/>
      <c r="AS28" s="150"/>
      <c r="AT28" s="150"/>
      <c r="AU28" s="150"/>
      <c r="AV28" s="150"/>
      <c r="AW28" s="150"/>
      <c r="AX28" s="150"/>
      <c r="AY28" s="150"/>
      <c r="AZ28" s="150"/>
      <c r="BA28" s="150"/>
      <c r="BB28" s="150"/>
      <c r="BC28" s="150"/>
      <c r="BD28" s="150"/>
      <c r="BE28" s="150"/>
      <c r="BF28" s="150"/>
      <c r="BG28" s="150"/>
      <c r="BH28" s="150"/>
    </row>
    <row r="29" spans="1:60" x14ac:dyDescent="0.2">
      <c r="A29" s="166" t="s">
        <v>110</v>
      </c>
      <c r="B29" s="167" t="s">
        <v>61</v>
      </c>
      <c r="C29" s="186" t="s">
        <v>62</v>
      </c>
      <c r="D29" s="168"/>
      <c r="E29" s="169"/>
      <c r="F29" s="170"/>
      <c r="G29" s="171">
        <f>SUMIF(AG30:AG30,"&lt;&gt;NOR",G30:G30)</f>
        <v>0</v>
      </c>
      <c r="H29" s="165"/>
      <c r="I29" s="165">
        <f>SUM(I30:I30)</f>
        <v>0</v>
      </c>
      <c r="J29" s="165"/>
      <c r="K29" s="165">
        <f>SUM(K30:K30)</f>
        <v>0</v>
      </c>
      <c r="L29" s="165"/>
      <c r="M29" s="165">
        <f>SUM(M30:M30)</f>
        <v>0</v>
      </c>
      <c r="N29" s="164"/>
      <c r="O29" s="164">
        <f>SUM(O30:O30)</f>
        <v>0</v>
      </c>
      <c r="P29" s="164"/>
      <c r="Q29" s="164">
        <f>SUM(Q30:Q30)</f>
        <v>0.12</v>
      </c>
      <c r="R29" s="165"/>
      <c r="S29" s="165"/>
      <c r="T29" s="165"/>
      <c r="U29" s="165"/>
      <c r="V29" s="165">
        <f>SUM(V30:V30)</f>
        <v>0.6</v>
      </c>
      <c r="W29" s="165"/>
      <c r="X29" s="165"/>
      <c r="Y29" s="165"/>
      <c r="AG29" t="s">
        <v>111</v>
      </c>
    </row>
    <row r="30" spans="1:60" outlineLevel="1" x14ac:dyDescent="0.2">
      <c r="A30" s="179">
        <v>14</v>
      </c>
      <c r="B30" s="180" t="s">
        <v>158</v>
      </c>
      <c r="C30" s="189" t="s">
        <v>159</v>
      </c>
      <c r="D30" s="181" t="s">
        <v>114</v>
      </c>
      <c r="E30" s="182">
        <v>2</v>
      </c>
      <c r="F30" s="183"/>
      <c r="G30" s="184">
        <f>ROUND(E30*F30,2)</f>
        <v>0</v>
      </c>
      <c r="H30" s="161"/>
      <c r="I30" s="160">
        <f>ROUND(E30*H30,2)</f>
        <v>0</v>
      </c>
      <c r="J30" s="161"/>
      <c r="K30" s="160">
        <f>ROUND(E30*J30,2)</f>
        <v>0</v>
      </c>
      <c r="L30" s="160">
        <v>21</v>
      </c>
      <c r="M30" s="160">
        <f>G30*(1+L30/100)</f>
        <v>0</v>
      </c>
      <c r="N30" s="159">
        <v>0</v>
      </c>
      <c r="O30" s="159">
        <f>ROUND(E30*N30,2)</f>
        <v>0</v>
      </c>
      <c r="P30" s="159">
        <v>5.8999999999999997E-2</v>
      </c>
      <c r="Q30" s="159">
        <f>ROUND(E30*P30,2)</f>
        <v>0.12</v>
      </c>
      <c r="R30" s="160"/>
      <c r="S30" s="160" t="s">
        <v>115</v>
      </c>
      <c r="T30" s="160" t="s">
        <v>115</v>
      </c>
      <c r="U30" s="160">
        <v>0.3</v>
      </c>
      <c r="V30" s="160">
        <f>ROUND(E30*U30,2)</f>
        <v>0.6</v>
      </c>
      <c r="W30" s="160"/>
      <c r="X30" s="160" t="s">
        <v>116</v>
      </c>
      <c r="Y30" s="160" t="s">
        <v>117</v>
      </c>
      <c r="Z30" s="150"/>
      <c r="AA30" s="150"/>
      <c r="AB30" s="150"/>
      <c r="AC30" s="150"/>
      <c r="AD30" s="150"/>
      <c r="AE30" s="150"/>
      <c r="AF30" s="150"/>
      <c r="AG30" s="150" t="s">
        <v>118</v>
      </c>
      <c r="AH30" s="150"/>
      <c r="AI30" s="150"/>
      <c r="AJ30" s="150"/>
      <c r="AK30" s="150"/>
      <c r="AL30" s="150"/>
      <c r="AM30" s="150"/>
      <c r="AN30" s="150"/>
      <c r="AO30" s="150"/>
      <c r="AP30" s="150"/>
      <c r="AQ30" s="150"/>
      <c r="AR30" s="150"/>
      <c r="AS30" s="150"/>
      <c r="AT30" s="150"/>
      <c r="AU30" s="150"/>
      <c r="AV30" s="150"/>
      <c r="AW30" s="150"/>
      <c r="AX30" s="150"/>
      <c r="AY30" s="150"/>
      <c r="AZ30" s="150"/>
      <c r="BA30" s="150"/>
      <c r="BB30" s="150"/>
      <c r="BC30" s="150"/>
      <c r="BD30" s="150"/>
      <c r="BE30" s="150"/>
      <c r="BF30" s="150"/>
      <c r="BG30" s="150"/>
      <c r="BH30" s="150"/>
    </row>
    <row r="31" spans="1:60" x14ac:dyDescent="0.2">
      <c r="A31" s="166" t="s">
        <v>110</v>
      </c>
      <c r="B31" s="167" t="s">
        <v>63</v>
      </c>
      <c r="C31" s="186" t="s">
        <v>64</v>
      </c>
      <c r="D31" s="168"/>
      <c r="E31" s="169"/>
      <c r="F31" s="170"/>
      <c r="G31" s="171">
        <f>SUMIF(AG32:AG32,"&lt;&gt;NOR",G32:G32)</f>
        <v>0</v>
      </c>
      <c r="H31" s="165"/>
      <c r="I31" s="165">
        <f>SUM(I32:I32)</f>
        <v>0</v>
      </c>
      <c r="J31" s="165"/>
      <c r="K31" s="165">
        <f>SUM(K32:K32)</f>
        <v>0</v>
      </c>
      <c r="L31" s="165"/>
      <c r="M31" s="165">
        <f>SUM(M32:M32)</f>
        <v>0</v>
      </c>
      <c r="N31" s="164"/>
      <c r="O31" s="164">
        <f>SUM(O32:O32)</f>
        <v>0</v>
      </c>
      <c r="P31" s="164"/>
      <c r="Q31" s="164">
        <f>SUM(Q32:Q32)</f>
        <v>0</v>
      </c>
      <c r="R31" s="165"/>
      <c r="S31" s="165"/>
      <c r="T31" s="165"/>
      <c r="U31" s="165"/>
      <c r="V31" s="165">
        <f>SUM(V32:V32)</f>
        <v>0.64</v>
      </c>
      <c r="W31" s="165"/>
      <c r="X31" s="165"/>
      <c r="Y31" s="165"/>
      <c r="AG31" t="s">
        <v>111</v>
      </c>
    </row>
    <row r="32" spans="1:60" outlineLevel="1" x14ac:dyDescent="0.2">
      <c r="A32" s="179">
        <v>15</v>
      </c>
      <c r="B32" s="180" t="s">
        <v>160</v>
      </c>
      <c r="C32" s="189" t="s">
        <v>161</v>
      </c>
      <c r="D32" s="181" t="s">
        <v>162</v>
      </c>
      <c r="E32" s="182">
        <v>0.24704000000000001</v>
      </c>
      <c r="F32" s="183"/>
      <c r="G32" s="184">
        <f>ROUND(E32*F32,2)</f>
        <v>0</v>
      </c>
      <c r="H32" s="161"/>
      <c r="I32" s="160">
        <f>ROUND(E32*H32,2)</f>
        <v>0</v>
      </c>
      <c r="J32" s="161"/>
      <c r="K32" s="160">
        <f>ROUND(E32*J32,2)</f>
        <v>0</v>
      </c>
      <c r="L32" s="160">
        <v>21</v>
      </c>
      <c r="M32" s="160">
        <f>G32*(1+L32/100)</f>
        <v>0</v>
      </c>
      <c r="N32" s="159">
        <v>0</v>
      </c>
      <c r="O32" s="159">
        <f>ROUND(E32*N32,2)</f>
        <v>0</v>
      </c>
      <c r="P32" s="159">
        <v>0</v>
      </c>
      <c r="Q32" s="159">
        <f>ROUND(E32*P32,2)</f>
        <v>0</v>
      </c>
      <c r="R32" s="160"/>
      <c r="S32" s="160" t="s">
        <v>115</v>
      </c>
      <c r="T32" s="160" t="s">
        <v>115</v>
      </c>
      <c r="U32" s="160">
        <v>2.577</v>
      </c>
      <c r="V32" s="160">
        <f>ROUND(E32*U32,2)</f>
        <v>0.64</v>
      </c>
      <c r="W32" s="160"/>
      <c r="X32" s="160" t="s">
        <v>163</v>
      </c>
      <c r="Y32" s="160" t="s">
        <v>117</v>
      </c>
      <c r="Z32" s="150"/>
      <c r="AA32" s="150"/>
      <c r="AB32" s="150"/>
      <c r="AC32" s="150"/>
      <c r="AD32" s="150"/>
      <c r="AE32" s="150"/>
      <c r="AF32" s="150"/>
      <c r="AG32" s="150" t="s">
        <v>164</v>
      </c>
      <c r="AH32" s="150"/>
      <c r="AI32" s="150"/>
      <c r="AJ32" s="150"/>
      <c r="AK32" s="150"/>
      <c r="AL32" s="150"/>
      <c r="AM32" s="150"/>
      <c r="AN32" s="150"/>
      <c r="AO32" s="150"/>
      <c r="AP32" s="150"/>
      <c r="AQ32" s="150"/>
      <c r="AR32" s="150"/>
      <c r="AS32" s="150"/>
      <c r="AT32" s="150"/>
      <c r="AU32" s="150"/>
      <c r="AV32" s="150"/>
      <c r="AW32" s="150"/>
      <c r="AX32" s="150"/>
      <c r="AY32" s="150"/>
      <c r="AZ32" s="150"/>
      <c r="BA32" s="150"/>
      <c r="BB32" s="150"/>
      <c r="BC32" s="150"/>
      <c r="BD32" s="150"/>
      <c r="BE32" s="150"/>
      <c r="BF32" s="150"/>
      <c r="BG32" s="150"/>
      <c r="BH32" s="150"/>
    </row>
    <row r="33" spans="1:60" x14ac:dyDescent="0.2">
      <c r="A33" s="166" t="s">
        <v>110</v>
      </c>
      <c r="B33" s="167" t="s">
        <v>65</v>
      </c>
      <c r="C33" s="186" t="s">
        <v>66</v>
      </c>
      <c r="D33" s="168"/>
      <c r="E33" s="169"/>
      <c r="F33" s="170"/>
      <c r="G33" s="171">
        <f>SUMIF(AG34:AG42,"&lt;&gt;NOR",G34:G42)</f>
        <v>0</v>
      </c>
      <c r="H33" s="165"/>
      <c r="I33" s="165">
        <f>SUM(I34:I42)</f>
        <v>0</v>
      </c>
      <c r="J33" s="165"/>
      <c r="K33" s="165">
        <f>SUM(K34:K42)</f>
        <v>0</v>
      </c>
      <c r="L33" s="165"/>
      <c r="M33" s="165">
        <f>SUM(M34:M42)</f>
        <v>0</v>
      </c>
      <c r="N33" s="164"/>
      <c r="O33" s="164">
        <f>SUM(O34:O42)</f>
        <v>0</v>
      </c>
      <c r="P33" s="164"/>
      <c r="Q33" s="164">
        <f>SUM(Q34:Q42)</f>
        <v>0.1</v>
      </c>
      <c r="R33" s="165"/>
      <c r="S33" s="165"/>
      <c r="T33" s="165"/>
      <c r="U33" s="165"/>
      <c r="V33" s="165">
        <f>SUM(V34:V42)</f>
        <v>2.1499999999999995</v>
      </c>
      <c r="W33" s="165"/>
      <c r="X33" s="165"/>
      <c r="Y33" s="165"/>
      <c r="AG33" t="s">
        <v>111</v>
      </c>
    </row>
    <row r="34" spans="1:60" ht="33.75" outlineLevel="1" x14ac:dyDescent="0.2">
      <c r="A34" s="173">
        <v>16</v>
      </c>
      <c r="B34" s="174" t="s">
        <v>165</v>
      </c>
      <c r="C34" s="187" t="s">
        <v>166</v>
      </c>
      <c r="D34" s="175" t="s">
        <v>114</v>
      </c>
      <c r="E34" s="176">
        <v>4</v>
      </c>
      <c r="F34" s="177"/>
      <c r="G34" s="178">
        <f>ROUND(E34*F34,2)</f>
        <v>0</v>
      </c>
      <c r="H34" s="161"/>
      <c r="I34" s="160">
        <f>ROUND(E34*H34,2)</f>
        <v>0</v>
      </c>
      <c r="J34" s="161"/>
      <c r="K34" s="160">
        <f>ROUND(E34*J34,2)</f>
        <v>0</v>
      </c>
      <c r="L34" s="160">
        <v>21</v>
      </c>
      <c r="M34" s="160">
        <f>G34*(1+L34/100)</f>
        <v>0</v>
      </c>
      <c r="N34" s="159">
        <v>4.4000000000000002E-4</v>
      </c>
      <c r="O34" s="159">
        <f>ROUND(E34*N34,2)</f>
        <v>0</v>
      </c>
      <c r="P34" s="159">
        <v>0</v>
      </c>
      <c r="Q34" s="159">
        <f>ROUND(E34*P34,2)</f>
        <v>0</v>
      </c>
      <c r="R34" s="160"/>
      <c r="S34" s="160" t="s">
        <v>167</v>
      </c>
      <c r="T34" s="160" t="s">
        <v>167</v>
      </c>
      <c r="U34" s="160">
        <v>0.03</v>
      </c>
      <c r="V34" s="160">
        <f>ROUND(E34*U34,2)</f>
        <v>0.12</v>
      </c>
      <c r="W34" s="160"/>
      <c r="X34" s="160" t="s">
        <v>116</v>
      </c>
      <c r="Y34" s="160" t="s">
        <v>117</v>
      </c>
      <c r="Z34" s="150"/>
      <c r="AA34" s="150"/>
      <c r="AB34" s="150"/>
      <c r="AC34" s="150"/>
      <c r="AD34" s="150"/>
      <c r="AE34" s="150"/>
      <c r="AF34" s="150"/>
      <c r="AG34" s="150" t="s">
        <v>118</v>
      </c>
      <c r="AH34" s="150"/>
      <c r="AI34" s="150"/>
      <c r="AJ34" s="150"/>
      <c r="AK34" s="150"/>
      <c r="AL34" s="150"/>
      <c r="AM34" s="150"/>
      <c r="AN34" s="150"/>
      <c r="AO34" s="150"/>
      <c r="AP34" s="150"/>
      <c r="AQ34" s="150"/>
      <c r="AR34" s="150"/>
      <c r="AS34" s="150"/>
      <c r="AT34" s="150"/>
      <c r="AU34" s="150"/>
      <c r="AV34" s="150"/>
      <c r="AW34" s="150"/>
      <c r="AX34" s="150"/>
      <c r="AY34" s="150"/>
      <c r="AZ34" s="150"/>
      <c r="BA34" s="150"/>
      <c r="BB34" s="150"/>
      <c r="BC34" s="150"/>
      <c r="BD34" s="150"/>
      <c r="BE34" s="150"/>
      <c r="BF34" s="150"/>
      <c r="BG34" s="150"/>
      <c r="BH34" s="150"/>
    </row>
    <row r="35" spans="1:60" outlineLevel="2" x14ac:dyDescent="0.2">
      <c r="A35" s="157"/>
      <c r="B35" s="158"/>
      <c r="C35" s="188" t="s">
        <v>168</v>
      </c>
      <c r="D35" s="162"/>
      <c r="E35" s="163">
        <v>4</v>
      </c>
      <c r="F35" s="160"/>
      <c r="G35" s="160"/>
      <c r="H35" s="160"/>
      <c r="I35" s="160"/>
      <c r="J35" s="160"/>
      <c r="K35" s="160"/>
      <c r="L35" s="160"/>
      <c r="M35" s="160"/>
      <c r="N35" s="159"/>
      <c r="O35" s="159"/>
      <c r="P35" s="159"/>
      <c r="Q35" s="159"/>
      <c r="R35" s="160"/>
      <c r="S35" s="160"/>
      <c r="T35" s="160"/>
      <c r="U35" s="160"/>
      <c r="V35" s="160"/>
      <c r="W35" s="160"/>
      <c r="X35" s="160"/>
      <c r="Y35" s="160"/>
      <c r="Z35" s="150"/>
      <c r="AA35" s="150"/>
      <c r="AB35" s="150"/>
      <c r="AC35" s="150"/>
      <c r="AD35" s="150"/>
      <c r="AE35" s="150"/>
      <c r="AF35" s="150"/>
      <c r="AG35" s="150" t="s">
        <v>120</v>
      </c>
      <c r="AH35" s="150">
        <v>0</v>
      </c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</row>
    <row r="36" spans="1:60" ht="22.5" outlineLevel="1" x14ac:dyDescent="0.2">
      <c r="A36" s="173">
        <v>17</v>
      </c>
      <c r="B36" s="174" t="s">
        <v>169</v>
      </c>
      <c r="C36" s="187" t="s">
        <v>170</v>
      </c>
      <c r="D36" s="175" t="s">
        <v>114</v>
      </c>
      <c r="E36" s="176">
        <v>4</v>
      </c>
      <c r="F36" s="177"/>
      <c r="G36" s="178">
        <f>ROUND(E36*F36,2)</f>
        <v>0</v>
      </c>
      <c r="H36" s="161"/>
      <c r="I36" s="160">
        <f>ROUND(E36*H36,2)</f>
        <v>0</v>
      </c>
      <c r="J36" s="161"/>
      <c r="K36" s="160">
        <f>ROUND(E36*J36,2)</f>
        <v>0</v>
      </c>
      <c r="L36" s="160">
        <v>21</v>
      </c>
      <c r="M36" s="160">
        <f>G36*(1+L36/100)</f>
        <v>0</v>
      </c>
      <c r="N36" s="159">
        <v>0</v>
      </c>
      <c r="O36" s="159">
        <f>ROUND(E36*N36,2)</f>
        <v>0</v>
      </c>
      <c r="P36" s="159">
        <v>0</v>
      </c>
      <c r="Q36" s="159">
        <f>ROUND(E36*P36,2)</f>
        <v>0</v>
      </c>
      <c r="R36" s="160"/>
      <c r="S36" s="160" t="s">
        <v>115</v>
      </c>
      <c r="T36" s="160" t="s">
        <v>115</v>
      </c>
      <c r="U36" s="160">
        <v>0.20699999999999999</v>
      </c>
      <c r="V36" s="160">
        <f>ROUND(E36*U36,2)</f>
        <v>0.83</v>
      </c>
      <c r="W36" s="160"/>
      <c r="X36" s="160" t="s">
        <v>116</v>
      </c>
      <c r="Y36" s="160" t="s">
        <v>117</v>
      </c>
      <c r="Z36" s="150"/>
      <c r="AA36" s="150"/>
      <c r="AB36" s="150"/>
      <c r="AC36" s="150"/>
      <c r="AD36" s="150"/>
      <c r="AE36" s="150"/>
      <c r="AF36" s="150"/>
      <c r="AG36" s="150" t="s">
        <v>118</v>
      </c>
      <c r="AH36" s="150"/>
      <c r="AI36" s="150"/>
      <c r="AJ36" s="150"/>
      <c r="AK36" s="150"/>
      <c r="AL36" s="150"/>
      <c r="AM36" s="150"/>
      <c r="AN36" s="150"/>
      <c r="AO36" s="150"/>
      <c r="AP36" s="150"/>
      <c r="AQ36" s="150"/>
      <c r="AR36" s="150"/>
      <c r="AS36" s="150"/>
      <c r="AT36" s="150"/>
      <c r="AU36" s="150"/>
      <c r="AV36" s="150"/>
      <c r="AW36" s="150"/>
      <c r="AX36" s="150"/>
      <c r="AY36" s="150"/>
      <c r="AZ36" s="150"/>
      <c r="BA36" s="150"/>
      <c r="BB36" s="150"/>
      <c r="BC36" s="150"/>
      <c r="BD36" s="150"/>
      <c r="BE36" s="150"/>
      <c r="BF36" s="150"/>
      <c r="BG36" s="150"/>
      <c r="BH36" s="150"/>
    </row>
    <row r="37" spans="1:60" outlineLevel="2" x14ac:dyDescent="0.2">
      <c r="A37" s="157"/>
      <c r="B37" s="158"/>
      <c r="C37" s="188" t="s">
        <v>168</v>
      </c>
      <c r="D37" s="162"/>
      <c r="E37" s="163">
        <v>4</v>
      </c>
      <c r="F37" s="160"/>
      <c r="G37" s="160"/>
      <c r="H37" s="160"/>
      <c r="I37" s="160"/>
      <c r="J37" s="160"/>
      <c r="K37" s="160"/>
      <c r="L37" s="160"/>
      <c r="M37" s="160"/>
      <c r="N37" s="159"/>
      <c r="O37" s="159"/>
      <c r="P37" s="159"/>
      <c r="Q37" s="159"/>
      <c r="R37" s="160"/>
      <c r="S37" s="160"/>
      <c r="T37" s="160"/>
      <c r="U37" s="160"/>
      <c r="V37" s="160"/>
      <c r="W37" s="160"/>
      <c r="X37" s="160"/>
      <c r="Y37" s="160"/>
      <c r="Z37" s="150"/>
      <c r="AA37" s="150"/>
      <c r="AB37" s="150"/>
      <c r="AC37" s="150"/>
      <c r="AD37" s="150"/>
      <c r="AE37" s="150"/>
      <c r="AF37" s="150"/>
      <c r="AG37" s="150" t="s">
        <v>120</v>
      </c>
      <c r="AH37" s="150">
        <v>0</v>
      </c>
      <c r="AI37" s="150"/>
      <c r="AJ37" s="150"/>
      <c r="AK37" s="150"/>
      <c r="AL37" s="150"/>
      <c r="AM37" s="150"/>
      <c r="AN37" s="150"/>
      <c r="AO37" s="150"/>
      <c r="AP37" s="150"/>
      <c r="AQ37" s="150"/>
      <c r="AR37" s="150"/>
      <c r="AS37" s="150"/>
      <c r="AT37" s="150"/>
      <c r="AU37" s="150"/>
      <c r="AV37" s="150"/>
      <c r="AW37" s="150"/>
      <c r="AX37" s="150"/>
      <c r="AY37" s="150"/>
      <c r="AZ37" s="150"/>
      <c r="BA37" s="150"/>
      <c r="BB37" s="150"/>
      <c r="BC37" s="150"/>
      <c r="BD37" s="150"/>
      <c r="BE37" s="150"/>
      <c r="BF37" s="150"/>
      <c r="BG37" s="150"/>
      <c r="BH37" s="150"/>
    </row>
    <row r="38" spans="1:60" ht="22.5" outlineLevel="1" x14ac:dyDescent="0.2">
      <c r="A38" s="173">
        <v>18</v>
      </c>
      <c r="B38" s="174" t="s">
        <v>171</v>
      </c>
      <c r="C38" s="187" t="s">
        <v>172</v>
      </c>
      <c r="D38" s="175" t="s">
        <v>114</v>
      </c>
      <c r="E38" s="176">
        <v>17</v>
      </c>
      <c r="F38" s="177"/>
      <c r="G38" s="178">
        <f>ROUND(E38*F38,2)</f>
        <v>0</v>
      </c>
      <c r="H38" s="161"/>
      <c r="I38" s="160">
        <f>ROUND(E38*H38,2)</f>
        <v>0</v>
      </c>
      <c r="J38" s="161"/>
      <c r="K38" s="160">
        <f>ROUND(E38*J38,2)</f>
        <v>0</v>
      </c>
      <c r="L38" s="160">
        <v>21</v>
      </c>
      <c r="M38" s="160">
        <f>G38*(1+L38/100)</f>
        <v>0</v>
      </c>
      <c r="N38" s="159">
        <v>0</v>
      </c>
      <c r="O38" s="159">
        <f>ROUND(E38*N38,2)</f>
        <v>0</v>
      </c>
      <c r="P38" s="159">
        <v>6.0000000000000001E-3</v>
      </c>
      <c r="Q38" s="159">
        <f>ROUND(E38*P38,2)</f>
        <v>0.1</v>
      </c>
      <c r="R38" s="160"/>
      <c r="S38" s="160" t="s">
        <v>115</v>
      </c>
      <c r="T38" s="160" t="s">
        <v>115</v>
      </c>
      <c r="U38" s="160">
        <v>7.0000000000000007E-2</v>
      </c>
      <c r="V38" s="160">
        <f>ROUND(E38*U38,2)</f>
        <v>1.19</v>
      </c>
      <c r="W38" s="160"/>
      <c r="X38" s="160" t="s">
        <v>116</v>
      </c>
      <c r="Y38" s="160" t="s">
        <v>117</v>
      </c>
      <c r="Z38" s="150"/>
      <c r="AA38" s="150"/>
      <c r="AB38" s="150"/>
      <c r="AC38" s="150"/>
      <c r="AD38" s="150"/>
      <c r="AE38" s="150"/>
      <c r="AF38" s="150"/>
      <c r="AG38" s="150" t="s">
        <v>118</v>
      </c>
      <c r="AH38" s="150"/>
      <c r="AI38" s="150"/>
      <c r="AJ38" s="150"/>
      <c r="AK38" s="150"/>
      <c r="AL38" s="150"/>
      <c r="AM38" s="150"/>
      <c r="AN38" s="150"/>
      <c r="AO38" s="150"/>
      <c r="AP38" s="150"/>
      <c r="AQ38" s="150"/>
      <c r="AR38" s="150"/>
      <c r="AS38" s="150"/>
      <c r="AT38" s="150"/>
      <c r="AU38" s="150"/>
      <c r="AV38" s="150"/>
      <c r="AW38" s="150"/>
      <c r="AX38" s="150"/>
      <c r="AY38" s="150"/>
      <c r="AZ38" s="150"/>
      <c r="BA38" s="150"/>
      <c r="BB38" s="150"/>
      <c r="BC38" s="150"/>
      <c r="BD38" s="150"/>
      <c r="BE38" s="150"/>
      <c r="BF38" s="150"/>
      <c r="BG38" s="150"/>
      <c r="BH38" s="150"/>
    </row>
    <row r="39" spans="1:60" outlineLevel="2" x14ac:dyDescent="0.2">
      <c r="A39" s="157"/>
      <c r="B39" s="158"/>
      <c r="C39" s="188" t="s">
        <v>173</v>
      </c>
      <c r="D39" s="162"/>
      <c r="E39" s="163">
        <v>17</v>
      </c>
      <c r="F39" s="160"/>
      <c r="G39" s="160"/>
      <c r="H39" s="160"/>
      <c r="I39" s="160"/>
      <c r="J39" s="160"/>
      <c r="K39" s="160"/>
      <c r="L39" s="160"/>
      <c r="M39" s="160"/>
      <c r="N39" s="159"/>
      <c r="O39" s="159"/>
      <c r="P39" s="159"/>
      <c r="Q39" s="159"/>
      <c r="R39" s="160"/>
      <c r="S39" s="160"/>
      <c r="T39" s="160"/>
      <c r="U39" s="160"/>
      <c r="V39" s="160"/>
      <c r="W39" s="160"/>
      <c r="X39" s="160"/>
      <c r="Y39" s="160"/>
      <c r="Z39" s="150"/>
      <c r="AA39" s="150"/>
      <c r="AB39" s="150"/>
      <c r="AC39" s="150"/>
      <c r="AD39" s="150"/>
      <c r="AE39" s="150"/>
      <c r="AF39" s="150"/>
      <c r="AG39" s="150" t="s">
        <v>120</v>
      </c>
      <c r="AH39" s="150">
        <v>0</v>
      </c>
      <c r="AI39" s="150"/>
      <c r="AJ39" s="150"/>
      <c r="AK39" s="150"/>
      <c r="AL39" s="150"/>
      <c r="AM39" s="150"/>
      <c r="AN39" s="150"/>
      <c r="AO39" s="150"/>
      <c r="AP39" s="150"/>
      <c r="AQ39" s="150"/>
      <c r="AR39" s="150"/>
      <c r="AS39" s="150"/>
      <c r="AT39" s="150"/>
      <c r="AU39" s="150"/>
      <c r="AV39" s="150"/>
      <c r="AW39" s="150"/>
      <c r="AX39" s="150"/>
      <c r="AY39" s="150"/>
      <c r="AZ39" s="150"/>
      <c r="BA39" s="150"/>
      <c r="BB39" s="150"/>
      <c r="BC39" s="150"/>
      <c r="BD39" s="150"/>
      <c r="BE39" s="150"/>
      <c r="BF39" s="150"/>
      <c r="BG39" s="150"/>
      <c r="BH39" s="150"/>
    </row>
    <row r="40" spans="1:60" ht="22.5" outlineLevel="1" x14ac:dyDescent="0.2">
      <c r="A40" s="173">
        <v>19</v>
      </c>
      <c r="B40" s="174" t="s">
        <v>174</v>
      </c>
      <c r="C40" s="187" t="s">
        <v>175</v>
      </c>
      <c r="D40" s="175" t="s">
        <v>114</v>
      </c>
      <c r="E40" s="176">
        <v>4.5999999999999996</v>
      </c>
      <c r="F40" s="177"/>
      <c r="G40" s="178">
        <f>ROUND(E40*F40,2)</f>
        <v>0</v>
      </c>
      <c r="H40" s="161"/>
      <c r="I40" s="160">
        <f>ROUND(E40*H40,2)</f>
        <v>0</v>
      </c>
      <c r="J40" s="161"/>
      <c r="K40" s="160">
        <f>ROUND(E40*J40,2)</f>
        <v>0</v>
      </c>
      <c r="L40" s="160">
        <v>21</v>
      </c>
      <c r="M40" s="160">
        <f>G40*(1+L40/100)</f>
        <v>0</v>
      </c>
      <c r="N40" s="159">
        <v>3.1E-4</v>
      </c>
      <c r="O40" s="159">
        <f>ROUND(E40*N40,2)</f>
        <v>0</v>
      </c>
      <c r="P40" s="159">
        <v>0</v>
      </c>
      <c r="Q40" s="159">
        <f>ROUND(E40*P40,2)</f>
        <v>0</v>
      </c>
      <c r="R40" s="160" t="s">
        <v>123</v>
      </c>
      <c r="S40" s="160" t="s">
        <v>115</v>
      </c>
      <c r="T40" s="160" t="s">
        <v>115</v>
      </c>
      <c r="U40" s="160">
        <v>0</v>
      </c>
      <c r="V40" s="160">
        <f>ROUND(E40*U40,2)</f>
        <v>0</v>
      </c>
      <c r="W40" s="160"/>
      <c r="X40" s="160" t="s">
        <v>124</v>
      </c>
      <c r="Y40" s="160" t="s">
        <v>117</v>
      </c>
      <c r="Z40" s="150"/>
      <c r="AA40" s="150"/>
      <c r="AB40" s="150"/>
      <c r="AC40" s="150"/>
      <c r="AD40" s="150"/>
      <c r="AE40" s="150"/>
      <c r="AF40" s="150"/>
      <c r="AG40" s="150" t="s">
        <v>125</v>
      </c>
      <c r="AH40" s="150"/>
      <c r="AI40" s="150"/>
      <c r="AJ40" s="150"/>
      <c r="AK40" s="150"/>
      <c r="AL40" s="150"/>
      <c r="AM40" s="150"/>
      <c r="AN40" s="150"/>
      <c r="AO40" s="150"/>
      <c r="AP40" s="150"/>
      <c r="AQ40" s="150"/>
      <c r="AR40" s="150"/>
      <c r="AS40" s="150"/>
      <c r="AT40" s="150"/>
      <c r="AU40" s="150"/>
      <c r="AV40" s="150"/>
      <c r="AW40" s="150"/>
      <c r="AX40" s="150"/>
      <c r="AY40" s="150"/>
      <c r="AZ40" s="150"/>
      <c r="BA40" s="150"/>
      <c r="BB40" s="150"/>
      <c r="BC40" s="150"/>
      <c r="BD40" s="150"/>
      <c r="BE40" s="150"/>
      <c r="BF40" s="150"/>
      <c r="BG40" s="150"/>
      <c r="BH40" s="150"/>
    </row>
    <row r="41" spans="1:60" ht="22.5" outlineLevel="2" x14ac:dyDescent="0.2">
      <c r="A41" s="157"/>
      <c r="B41" s="158"/>
      <c r="C41" s="188" t="s">
        <v>176</v>
      </c>
      <c r="D41" s="162"/>
      <c r="E41" s="163">
        <v>4.5999999999999996</v>
      </c>
      <c r="F41" s="160"/>
      <c r="G41" s="160"/>
      <c r="H41" s="160"/>
      <c r="I41" s="160"/>
      <c r="J41" s="160"/>
      <c r="K41" s="160"/>
      <c r="L41" s="160"/>
      <c r="M41" s="160"/>
      <c r="N41" s="159"/>
      <c r="O41" s="159"/>
      <c r="P41" s="159"/>
      <c r="Q41" s="159"/>
      <c r="R41" s="160"/>
      <c r="S41" s="160"/>
      <c r="T41" s="160"/>
      <c r="U41" s="160"/>
      <c r="V41" s="160"/>
      <c r="W41" s="160"/>
      <c r="X41" s="160"/>
      <c r="Y41" s="160"/>
      <c r="Z41" s="150"/>
      <c r="AA41" s="150"/>
      <c r="AB41" s="150"/>
      <c r="AC41" s="150"/>
      <c r="AD41" s="150"/>
      <c r="AE41" s="150"/>
      <c r="AF41" s="150"/>
      <c r="AG41" s="150" t="s">
        <v>120</v>
      </c>
      <c r="AH41" s="150">
        <v>0</v>
      </c>
      <c r="AI41" s="150"/>
      <c r="AJ41" s="150"/>
      <c r="AK41" s="150"/>
      <c r="AL41" s="150"/>
      <c r="AM41" s="150"/>
      <c r="AN41" s="150"/>
      <c r="AO41" s="150"/>
      <c r="AP41" s="150"/>
      <c r="AQ41" s="150"/>
      <c r="AR41" s="150"/>
      <c r="AS41" s="150"/>
      <c r="AT41" s="150"/>
      <c r="AU41" s="150"/>
      <c r="AV41" s="150"/>
      <c r="AW41" s="150"/>
      <c r="AX41" s="150"/>
      <c r="AY41" s="150"/>
      <c r="AZ41" s="150"/>
      <c r="BA41" s="150"/>
      <c r="BB41" s="150"/>
      <c r="BC41" s="150"/>
      <c r="BD41" s="150"/>
      <c r="BE41" s="150"/>
      <c r="BF41" s="150"/>
      <c r="BG41" s="150"/>
      <c r="BH41" s="150"/>
    </row>
    <row r="42" spans="1:60" outlineLevel="1" x14ac:dyDescent="0.2">
      <c r="A42" s="179">
        <v>20</v>
      </c>
      <c r="B42" s="180" t="s">
        <v>177</v>
      </c>
      <c r="C42" s="189" t="s">
        <v>178</v>
      </c>
      <c r="D42" s="181" t="s">
        <v>162</v>
      </c>
      <c r="E42" s="182">
        <v>3.1900000000000001E-3</v>
      </c>
      <c r="F42" s="183"/>
      <c r="G42" s="184">
        <f>ROUND(E42*F42,2)</f>
        <v>0</v>
      </c>
      <c r="H42" s="161"/>
      <c r="I42" s="160">
        <f>ROUND(E42*H42,2)</f>
        <v>0</v>
      </c>
      <c r="J42" s="161"/>
      <c r="K42" s="160">
        <f>ROUND(E42*J42,2)</f>
        <v>0</v>
      </c>
      <c r="L42" s="160">
        <v>21</v>
      </c>
      <c r="M42" s="160">
        <f>G42*(1+L42/100)</f>
        <v>0</v>
      </c>
      <c r="N42" s="159">
        <v>0</v>
      </c>
      <c r="O42" s="159">
        <f>ROUND(E42*N42,2)</f>
        <v>0</v>
      </c>
      <c r="P42" s="159">
        <v>0</v>
      </c>
      <c r="Q42" s="159">
        <f>ROUND(E42*P42,2)</f>
        <v>0</v>
      </c>
      <c r="R42" s="160"/>
      <c r="S42" s="160" t="s">
        <v>115</v>
      </c>
      <c r="T42" s="160" t="s">
        <v>115</v>
      </c>
      <c r="U42" s="160">
        <v>1.6850000000000001</v>
      </c>
      <c r="V42" s="160">
        <f>ROUND(E42*U42,2)</f>
        <v>0.01</v>
      </c>
      <c r="W42" s="160"/>
      <c r="X42" s="160" t="s">
        <v>163</v>
      </c>
      <c r="Y42" s="160" t="s">
        <v>117</v>
      </c>
      <c r="Z42" s="150"/>
      <c r="AA42" s="150"/>
      <c r="AB42" s="150"/>
      <c r="AC42" s="150"/>
      <c r="AD42" s="150"/>
      <c r="AE42" s="150"/>
      <c r="AF42" s="150"/>
      <c r="AG42" s="150" t="s">
        <v>164</v>
      </c>
      <c r="AH42" s="150"/>
      <c r="AI42" s="150"/>
      <c r="AJ42" s="150"/>
      <c r="AK42" s="150"/>
      <c r="AL42" s="150"/>
      <c r="AM42" s="150"/>
      <c r="AN42" s="150"/>
      <c r="AO42" s="150"/>
      <c r="AP42" s="150"/>
      <c r="AQ42" s="150"/>
      <c r="AR42" s="150"/>
      <c r="AS42" s="150"/>
      <c r="AT42" s="150"/>
      <c r="AU42" s="150"/>
      <c r="AV42" s="150"/>
      <c r="AW42" s="150"/>
      <c r="AX42" s="150"/>
      <c r="AY42" s="150"/>
      <c r="AZ42" s="150"/>
      <c r="BA42" s="150"/>
      <c r="BB42" s="150"/>
      <c r="BC42" s="150"/>
      <c r="BD42" s="150"/>
      <c r="BE42" s="150"/>
      <c r="BF42" s="150"/>
      <c r="BG42" s="150"/>
      <c r="BH42" s="150"/>
    </row>
    <row r="43" spans="1:60" x14ac:dyDescent="0.2">
      <c r="A43" s="166" t="s">
        <v>110</v>
      </c>
      <c r="B43" s="167" t="s">
        <v>67</v>
      </c>
      <c r="C43" s="186" t="s">
        <v>68</v>
      </c>
      <c r="D43" s="168"/>
      <c r="E43" s="169"/>
      <c r="F43" s="170"/>
      <c r="G43" s="171">
        <f>SUMIF(AG44:AG54,"&lt;&gt;NOR",G44:G54)</f>
        <v>0</v>
      </c>
      <c r="H43" s="165"/>
      <c r="I43" s="165">
        <f>SUM(I44:I54)</f>
        <v>0</v>
      </c>
      <c r="J43" s="165"/>
      <c r="K43" s="165">
        <f>SUM(K44:K54)</f>
        <v>0</v>
      </c>
      <c r="L43" s="165"/>
      <c r="M43" s="165">
        <f>SUM(M44:M54)</f>
        <v>0</v>
      </c>
      <c r="N43" s="164"/>
      <c r="O43" s="164">
        <f>SUM(O44:O54)</f>
        <v>0.32</v>
      </c>
      <c r="P43" s="164"/>
      <c r="Q43" s="164">
        <f>SUM(Q44:Q54)</f>
        <v>0.28999999999999998</v>
      </c>
      <c r="R43" s="165"/>
      <c r="S43" s="165"/>
      <c r="T43" s="165"/>
      <c r="U43" s="165"/>
      <c r="V43" s="165">
        <f>SUM(V44:V54)</f>
        <v>17.84</v>
      </c>
      <c r="W43" s="165"/>
      <c r="X43" s="165"/>
      <c r="Y43" s="165"/>
      <c r="AG43" t="s">
        <v>111</v>
      </c>
    </row>
    <row r="44" spans="1:60" ht="22.5" outlineLevel="1" x14ac:dyDescent="0.2">
      <c r="A44" s="173">
        <v>21</v>
      </c>
      <c r="B44" s="174" t="s">
        <v>179</v>
      </c>
      <c r="C44" s="187" t="s">
        <v>180</v>
      </c>
      <c r="D44" s="175" t="s">
        <v>114</v>
      </c>
      <c r="E44" s="176">
        <v>17</v>
      </c>
      <c r="F44" s="177"/>
      <c r="G44" s="178">
        <f>ROUND(E44*F44,2)</f>
        <v>0</v>
      </c>
      <c r="H44" s="161"/>
      <c r="I44" s="160">
        <f>ROUND(E44*H44,2)</f>
        <v>0</v>
      </c>
      <c r="J44" s="161"/>
      <c r="K44" s="160">
        <f>ROUND(E44*J44,2)</f>
        <v>0</v>
      </c>
      <c r="L44" s="160">
        <v>21</v>
      </c>
      <c r="M44" s="160">
        <f>G44*(1+L44/100)</f>
        <v>0</v>
      </c>
      <c r="N44" s="159">
        <v>1.452E-2</v>
      </c>
      <c r="O44" s="159">
        <f>ROUND(E44*N44,2)</f>
        <v>0.25</v>
      </c>
      <c r="P44" s="159">
        <v>0</v>
      </c>
      <c r="Q44" s="159">
        <f>ROUND(E44*P44,2)</f>
        <v>0</v>
      </c>
      <c r="R44" s="160"/>
      <c r="S44" s="160" t="s">
        <v>115</v>
      </c>
      <c r="T44" s="160" t="s">
        <v>115</v>
      </c>
      <c r="U44" s="160">
        <v>0.746</v>
      </c>
      <c r="V44" s="160">
        <f>ROUND(E44*U44,2)</f>
        <v>12.68</v>
      </c>
      <c r="W44" s="160"/>
      <c r="X44" s="160" t="s">
        <v>116</v>
      </c>
      <c r="Y44" s="160" t="s">
        <v>117</v>
      </c>
      <c r="Z44" s="150"/>
      <c r="AA44" s="150"/>
      <c r="AB44" s="150"/>
      <c r="AC44" s="150"/>
      <c r="AD44" s="150"/>
      <c r="AE44" s="150"/>
      <c r="AF44" s="150"/>
      <c r="AG44" s="150" t="s">
        <v>118</v>
      </c>
      <c r="AH44" s="150"/>
      <c r="AI44" s="150"/>
      <c r="AJ44" s="150"/>
      <c r="AK44" s="150"/>
      <c r="AL44" s="150"/>
      <c r="AM44" s="150"/>
      <c r="AN44" s="150"/>
      <c r="AO44" s="150"/>
      <c r="AP44" s="150"/>
      <c r="AQ44" s="150"/>
      <c r="AR44" s="150"/>
      <c r="AS44" s="150"/>
      <c r="AT44" s="150"/>
      <c r="AU44" s="150"/>
      <c r="AV44" s="150"/>
      <c r="AW44" s="150"/>
      <c r="AX44" s="150"/>
      <c r="AY44" s="150"/>
      <c r="AZ44" s="150"/>
      <c r="BA44" s="150"/>
      <c r="BB44" s="150"/>
      <c r="BC44" s="150"/>
      <c r="BD44" s="150"/>
      <c r="BE44" s="150"/>
      <c r="BF44" s="150"/>
      <c r="BG44" s="150"/>
      <c r="BH44" s="150"/>
    </row>
    <row r="45" spans="1:60" outlineLevel="2" x14ac:dyDescent="0.2">
      <c r="A45" s="157"/>
      <c r="B45" s="158"/>
      <c r="C45" s="188" t="s">
        <v>168</v>
      </c>
      <c r="D45" s="162"/>
      <c r="E45" s="163">
        <v>4</v>
      </c>
      <c r="F45" s="160"/>
      <c r="G45" s="160"/>
      <c r="H45" s="160"/>
      <c r="I45" s="160"/>
      <c r="J45" s="160"/>
      <c r="K45" s="160"/>
      <c r="L45" s="160"/>
      <c r="M45" s="160"/>
      <c r="N45" s="159"/>
      <c r="O45" s="159"/>
      <c r="P45" s="159"/>
      <c r="Q45" s="159"/>
      <c r="R45" s="160"/>
      <c r="S45" s="160"/>
      <c r="T45" s="160"/>
      <c r="U45" s="160"/>
      <c r="V45" s="160"/>
      <c r="W45" s="160"/>
      <c r="X45" s="160"/>
      <c r="Y45" s="160"/>
      <c r="Z45" s="150"/>
      <c r="AA45" s="150"/>
      <c r="AB45" s="150"/>
      <c r="AC45" s="150"/>
      <c r="AD45" s="150"/>
      <c r="AE45" s="150"/>
      <c r="AF45" s="150"/>
      <c r="AG45" s="150" t="s">
        <v>120</v>
      </c>
      <c r="AH45" s="150">
        <v>0</v>
      </c>
      <c r="AI45" s="150"/>
      <c r="AJ45" s="150"/>
      <c r="AK45" s="150"/>
      <c r="AL45" s="150"/>
      <c r="AM45" s="150"/>
      <c r="AN45" s="150"/>
      <c r="AO45" s="150"/>
      <c r="AP45" s="150"/>
      <c r="AQ45" s="150"/>
      <c r="AR45" s="150"/>
      <c r="AS45" s="150"/>
      <c r="AT45" s="150"/>
      <c r="AU45" s="150"/>
      <c r="AV45" s="150"/>
      <c r="AW45" s="150"/>
      <c r="AX45" s="150"/>
      <c r="AY45" s="150"/>
      <c r="AZ45" s="150"/>
      <c r="BA45" s="150"/>
      <c r="BB45" s="150"/>
      <c r="BC45" s="150"/>
      <c r="BD45" s="150"/>
      <c r="BE45" s="150"/>
      <c r="BF45" s="150"/>
      <c r="BG45" s="150"/>
      <c r="BH45" s="150"/>
    </row>
    <row r="46" spans="1:60" outlineLevel="3" x14ac:dyDescent="0.2">
      <c r="A46" s="157"/>
      <c r="B46" s="158"/>
      <c r="C46" s="188" t="s">
        <v>181</v>
      </c>
      <c r="D46" s="162"/>
      <c r="E46" s="163">
        <v>13</v>
      </c>
      <c r="F46" s="160"/>
      <c r="G46" s="160"/>
      <c r="H46" s="160"/>
      <c r="I46" s="160"/>
      <c r="J46" s="160"/>
      <c r="K46" s="160"/>
      <c r="L46" s="160"/>
      <c r="M46" s="160"/>
      <c r="N46" s="159"/>
      <c r="O46" s="159"/>
      <c r="P46" s="159"/>
      <c r="Q46" s="159"/>
      <c r="R46" s="160"/>
      <c r="S46" s="160"/>
      <c r="T46" s="160"/>
      <c r="U46" s="160"/>
      <c r="V46" s="160"/>
      <c r="W46" s="160"/>
      <c r="X46" s="160"/>
      <c r="Y46" s="160"/>
      <c r="Z46" s="150"/>
      <c r="AA46" s="150"/>
      <c r="AB46" s="150"/>
      <c r="AC46" s="150"/>
      <c r="AD46" s="150"/>
      <c r="AE46" s="150"/>
      <c r="AF46" s="150"/>
      <c r="AG46" s="150" t="s">
        <v>120</v>
      </c>
      <c r="AH46" s="150">
        <v>0</v>
      </c>
      <c r="AI46" s="150"/>
      <c r="AJ46" s="150"/>
      <c r="AK46" s="150"/>
      <c r="AL46" s="150"/>
      <c r="AM46" s="150"/>
      <c r="AN46" s="150"/>
      <c r="AO46" s="150"/>
      <c r="AP46" s="150"/>
      <c r="AQ46" s="150"/>
      <c r="AR46" s="150"/>
      <c r="AS46" s="150"/>
      <c r="AT46" s="150"/>
      <c r="AU46" s="150"/>
      <c r="AV46" s="150"/>
      <c r="AW46" s="150"/>
      <c r="AX46" s="150"/>
      <c r="AY46" s="150"/>
      <c r="AZ46" s="150"/>
      <c r="BA46" s="150"/>
      <c r="BB46" s="150"/>
      <c r="BC46" s="150"/>
      <c r="BD46" s="150"/>
      <c r="BE46" s="150"/>
      <c r="BF46" s="150"/>
      <c r="BG46" s="150"/>
      <c r="BH46" s="150"/>
    </row>
    <row r="47" spans="1:60" outlineLevel="3" x14ac:dyDescent="0.2">
      <c r="A47" s="157"/>
      <c r="B47" s="158"/>
      <c r="C47" s="188" t="s">
        <v>182</v>
      </c>
      <c r="D47" s="162"/>
      <c r="E47" s="163"/>
      <c r="F47" s="160"/>
      <c r="G47" s="160"/>
      <c r="H47" s="160"/>
      <c r="I47" s="160"/>
      <c r="J47" s="160"/>
      <c r="K47" s="160"/>
      <c r="L47" s="160"/>
      <c r="M47" s="160"/>
      <c r="N47" s="159"/>
      <c r="O47" s="159"/>
      <c r="P47" s="159"/>
      <c r="Q47" s="159"/>
      <c r="R47" s="160"/>
      <c r="S47" s="160"/>
      <c r="T47" s="160"/>
      <c r="U47" s="160"/>
      <c r="V47" s="160"/>
      <c r="W47" s="160"/>
      <c r="X47" s="160"/>
      <c r="Y47" s="160"/>
      <c r="Z47" s="150"/>
      <c r="AA47" s="150"/>
      <c r="AB47" s="150"/>
      <c r="AC47" s="150"/>
      <c r="AD47" s="150"/>
      <c r="AE47" s="150"/>
      <c r="AF47" s="150"/>
      <c r="AG47" s="150" t="s">
        <v>120</v>
      </c>
      <c r="AH47" s="150">
        <v>0</v>
      </c>
      <c r="AI47" s="150"/>
      <c r="AJ47" s="150"/>
      <c r="AK47" s="150"/>
      <c r="AL47" s="150"/>
      <c r="AM47" s="150"/>
      <c r="AN47" s="150"/>
      <c r="AO47" s="150"/>
      <c r="AP47" s="150"/>
      <c r="AQ47" s="150"/>
      <c r="AR47" s="150"/>
      <c r="AS47" s="150"/>
      <c r="AT47" s="150"/>
      <c r="AU47" s="150"/>
      <c r="AV47" s="150"/>
      <c r="AW47" s="150"/>
      <c r="AX47" s="150"/>
      <c r="AY47" s="150"/>
      <c r="AZ47" s="150"/>
      <c r="BA47" s="150"/>
      <c r="BB47" s="150"/>
      <c r="BC47" s="150"/>
      <c r="BD47" s="150"/>
      <c r="BE47" s="150"/>
      <c r="BF47" s="150"/>
      <c r="BG47" s="150"/>
      <c r="BH47" s="150"/>
    </row>
    <row r="48" spans="1:60" outlineLevel="1" x14ac:dyDescent="0.2">
      <c r="A48" s="179">
        <v>22</v>
      </c>
      <c r="B48" s="180" t="s">
        <v>183</v>
      </c>
      <c r="C48" s="189" t="s">
        <v>184</v>
      </c>
      <c r="D48" s="181" t="s">
        <v>114</v>
      </c>
      <c r="E48" s="182">
        <v>17</v>
      </c>
      <c r="F48" s="183"/>
      <c r="G48" s="184">
        <f>ROUND(E48*F48,2)</f>
        <v>0</v>
      </c>
      <c r="H48" s="161"/>
      <c r="I48" s="160">
        <f>ROUND(E48*H48,2)</f>
        <v>0</v>
      </c>
      <c r="J48" s="161"/>
      <c r="K48" s="160">
        <f>ROUND(E48*J48,2)</f>
        <v>0</v>
      </c>
      <c r="L48" s="160">
        <v>21</v>
      </c>
      <c r="M48" s="160">
        <f>G48*(1+L48/100)</f>
        <v>0</v>
      </c>
      <c r="N48" s="159">
        <v>0</v>
      </c>
      <c r="O48" s="159">
        <f>ROUND(E48*N48,2)</f>
        <v>0</v>
      </c>
      <c r="P48" s="159">
        <v>1.7000000000000001E-2</v>
      </c>
      <c r="Q48" s="159">
        <f>ROUND(E48*P48,2)</f>
        <v>0.28999999999999998</v>
      </c>
      <c r="R48" s="160"/>
      <c r="S48" s="160" t="s">
        <v>115</v>
      </c>
      <c r="T48" s="160" t="s">
        <v>115</v>
      </c>
      <c r="U48" s="160">
        <v>0.14599999999999999</v>
      </c>
      <c r="V48" s="160">
        <f>ROUND(E48*U48,2)</f>
        <v>2.48</v>
      </c>
      <c r="W48" s="160"/>
      <c r="X48" s="160" t="s">
        <v>116</v>
      </c>
      <c r="Y48" s="160" t="s">
        <v>117</v>
      </c>
      <c r="Z48" s="150"/>
      <c r="AA48" s="150"/>
      <c r="AB48" s="150"/>
      <c r="AC48" s="150"/>
      <c r="AD48" s="150"/>
      <c r="AE48" s="150"/>
      <c r="AF48" s="150"/>
      <c r="AG48" s="150" t="s">
        <v>118</v>
      </c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</row>
    <row r="49" spans="1:60" outlineLevel="1" x14ac:dyDescent="0.2">
      <c r="A49" s="173">
        <v>23</v>
      </c>
      <c r="B49" s="174" t="s">
        <v>185</v>
      </c>
      <c r="C49" s="187" t="s">
        <v>186</v>
      </c>
      <c r="D49" s="175" t="s">
        <v>187</v>
      </c>
      <c r="E49" s="176">
        <v>0.42499999999999999</v>
      </c>
      <c r="F49" s="177"/>
      <c r="G49" s="178">
        <f>ROUND(E49*F49,2)</f>
        <v>0</v>
      </c>
      <c r="H49" s="161"/>
      <c r="I49" s="160">
        <f>ROUND(E49*H49,2)</f>
        <v>0</v>
      </c>
      <c r="J49" s="161"/>
      <c r="K49" s="160">
        <f>ROUND(E49*J49,2)</f>
        <v>0</v>
      </c>
      <c r="L49" s="160">
        <v>21</v>
      </c>
      <c r="M49" s="160">
        <f>G49*(1+L49/100)</f>
        <v>0</v>
      </c>
      <c r="N49" s="159">
        <v>2.3570000000000001E-2</v>
      </c>
      <c r="O49" s="159">
        <f>ROUND(E49*N49,2)</f>
        <v>0.01</v>
      </c>
      <c r="P49" s="159">
        <v>0</v>
      </c>
      <c r="Q49" s="159">
        <f>ROUND(E49*P49,2)</f>
        <v>0</v>
      </c>
      <c r="R49" s="160"/>
      <c r="S49" s="160" t="s">
        <v>115</v>
      </c>
      <c r="T49" s="160" t="s">
        <v>115</v>
      </c>
      <c r="U49" s="160">
        <v>0</v>
      </c>
      <c r="V49" s="160">
        <f>ROUND(E49*U49,2)</f>
        <v>0</v>
      </c>
      <c r="W49" s="160"/>
      <c r="X49" s="160" t="s">
        <v>116</v>
      </c>
      <c r="Y49" s="160" t="s">
        <v>117</v>
      </c>
      <c r="Z49" s="150"/>
      <c r="AA49" s="150"/>
      <c r="AB49" s="150"/>
      <c r="AC49" s="150"/>
      <c r="AD49" s="150"/>
      <c r="AE49" s="150"/>
      <c r="AF49" s="150"/>
      <c r="AG49" s="150" t="s">
        <v>118</v>
      </c>
      <c r="AH49" s="150"/>
      <c r="AI49" s="150"/>
      <c r="AJ49" s="150"/>
      <c r="AK49" s="150"/>
      <c r="AL49" s="150"/>
      <c r="AM49" s="150"/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0"/>
      <c r="AY49" s="150"/>
      <c r="AZ49" s="150"/>
      <c r="BA49" s="150"/>
      <c r="BB49" s="150"/>
      <c r="BC49" s="150"/>
      <c r="BD49" s="150"/>
      <c r="BE49" s="150"/>
      <c r="BF49" s="150"/>
      <c r="BG49" s="150"/>
      <c r="BH49" s="150"/>
    </row>
    <row r="50" spans="1:60" outlineLevel="2" x14ac:dyDescent="0.2">
      <c r="A50" s="157"/>
      <c r="B50" s="158"/>
      <c r="C50" s="188" t="s">
        <v>188</v>
      </c>
      <c r="D50" s="162"/>
      <c r="E50" s="163">
        <v>0.42499999999999999</v>
      </c>
      <c r="F50" s="160"/>
      <c r="G50" s="160"/>
      <c r="H50" s="160"/>
      <c r="I50" s="160"/>
      <c r="J50" s="160"/>
      <c r="K50" s="160"/>
      <c r="L50" s="160"/>
      <c r="M50" s="160"/>
      <c r="N50" s="159"/>
      <c r="O50" s="159"/>
      <c r="P50" s="159"/>
      <c r="Q50" s="159"/>
      <c r="R50" s="160"/>
      <c r="S50" s="160"/>
      <c r="T50" s="160"/>
      <c r="U50" s="160"/>
      <c r="V50" s="160"/>
      <c r="W50" s="160"/>
      <c r="X50" s="160"/>
      <c r="Y50" s="160"/>
      <c r="Z50" s="150"/>
      <c r="AA50" s="150"/>
      <c r="AB50" s="150"/>
      <c r="AC50" s="150"/>
      <c r="AD50" s="150"/>
      <c r="AE50" s="150"/>
      <c r="AF50" s="150"/>
      <c r="AG50" s="150" t="s">
        <v>120</v>
      </c>
      <c r="AH50" s="150">
        <v>0</v>
      </c>
      <c r="AI50" s="150"/>
      <c r="AJ50" s="150"/>
      <c r="AK50" s="150"/>
      <c r="AL50" s="150"/>
      <c r="AM50" s="150"/>
      <c r="AN50" s="150"/>
      <c r="AO50" s="150"/>
      <c r="AP50" s="150"/>
      <c r="AQ50" s="150"/>
      <c r="AR50" s="150"/>
      <c r="AS50" s="150"/>
      <c r="AT50" s="150"/>
      <c r="AU50" s="150"/>
      <c r="AV50" s="150"/>
      <c r="AW50" s="150"/>
      <c r="AX50" s="150"/>
      <c r="AY50" s="150"/>
      <c r="AZ50" s="150"/>
      <c r="BA50" s="150"/>
      <c r="BB50" s="150"/>
      <c r="BC50" s="150"/>
      <c r="BD50" s="150"/>
      <c r="BE50" s="150"/>
      <c r="BF50" s="150"/>
      <c r="BG50" s="150"/>
      <c r="BH50" s="150"/>
    </row>
    <row r="51" spans="1:60" ht="33.75" outlineLevel="1" x14ac:dyDescent="0.2">
      <c r="A51" s="173">
        <v>24</v>
      </c>
      <c r="B51" s="174" t="s">
        <v>189</v>
      </c>
      <c r="C51" s="187" t="s">
        <v>190</v>
      </c>
      <c r="D51" s="175" t="s">
        <v>114</v>
      </c>
      <c r="E51" s="176">
        <v>6.25</v>
      </c>
      <c r="F51" s="177"/>
      <c r="G51" s="178">
        <f>ROUND(E51*F51,2)</f>
        <v>0</v>
      </c>
      <c r="H51" s="161"/>
      <c r="I51" s="160">
        <f>ROUND(E51*H51,2)</f>
        <v>0</v>
      </c>
      <c r="J51" s="161"/>
      <c r="K51" s="160">
        <f>ROUND(E51*J51,2)</f>
        <v>0</v>
      </c>
      <c r="L51" s="160">
        <v>21</v>
      </c>
      <c r="M51" s="160">
        <f>G51*(1+L51/100)</f>
        <v>0</v>
      </c>
      <c r="N51" s="159">
        <v>9.8099999999999993E-3</v>
      </c>
      <c r="O51" s="159">
        <f>ROUND(E51*N51,2)</f>
        <v>0.06</v>
      </c>
      <c r="P51" s="159">
        <v>0</v>
      </c>
      <c r="Q51" s="159">
        <f>ROUND(E51*P51,2)</f>
        <v>0</v>
      </c>
      <c r="R51" s="160"/>
      <c r="S51" s="160" t="s">
        <v>115</v>
      </c>
      <c r="T51" s="160" t="s">
        <v>115</v>
      </c>
      <c r="U51" s="160">
        <v>0.33500000000000002</v>
      </c>
      <c r="V51" s="160">
        <f>ROUND(E51*U51,2)</f>
        <v>2.09</v>
      </c>
      <c r="W51" s="160"/>
      <c r="X51" s="160" t="s">
        <v>116</v>
      </c>
      <c r="Y51" s="160" t="s">
        <v>117</v>
      </c>
      <c r="Z51" s="150"/>
      <c r="AA51" s="150"/>
      <c r="AB51" s="150"/>
      <c r="AC51" s="150"/>
      <c r="AD51" s="150"/>
      <c r="AE51" s="150"/>
      <c r="AF51" s="150"/>
      <c r="AG51" s="150" t="s">
        <v>118</v>
      </c>
      <c r="AH51" s="150"/>
      <c r="AI51" s="150"/>
      <c r="AJ51" s="150"/>
      <c r="AK51" s="150"/>
      <c r="AL51" s="150"/>
      <c r="AM51" s="150"/>
      <c r="AN51" s="150"/>
      <c r="AO51" s="150"/>
      <c r="AP51" s="150"/>
      <c r="AQ51" s="150"/>
      <c r="AR51" s="150"/>
      <c r="AS51" s="150"/>
      <c r="AT51" s="150"/>
      <c r="AU51" s="150"/>
      <c r="AV51" s="150"/>
      <c r="AW51" s="150"/>
      <c r="AX51" s="150"/>
      <c r="AY51" s="150"/>
      <c r="AZ51" s="150"/>
      <c r="BA51" s="150"/>
      <c r="BB51" s="150"/>
      <c r="BC51" s="150"/>
      <c r="BD51" s="150"/>
      <c r="BE51" s="150"/>
      <c r="BF51" s="150"/>
      <c r="BG51" s="150"/>
      <c r="BH51" s="150"/>
    </row>
    <row r="52" spans="1:60" outlineLevel="2" x14ac:dyDescent="0.2">
      <c r="A52" s="157"/>
      <c r="B52" s="158"/>
      <c r="C52" s="188" t="s">
        <v>191</v>
      </c>
      <c r="D52" s="162"/>
      <c r="E52" s="163">
        <v>6.25</v>
      </c>
      <c r="F52" s="160"/>
      <c r="G52" s="160"/>
      <c r="H52" s="160"/>
      <c r="I52" s="160"/>
      <c r="J52" s="160"/>
      <c r="K52" s="160"/>
      <c r="L52" s="160"/>
      <c r="M52" s="160"/>
      <c r="N52" s="159"/>
      <c r="O52" s="159"/>
      <c r="P52" s="159"/>
      <c r="Q52" s="159"/>
      <c r="R52" s="160"/>
      <c r="S52" s="160"/>
      <c r="T52" s="160"/>
      <c r="U52" s="160"/>
      <c r="V52" s="160"/>
      <c r="W52" s="160"/>
      <c r="X52" s="160"/>
      <c r="Y52" s="160"/>
      <c r="Z52" s="150"/>
      <c r="AA52" s="150"/>
      <c r="AB52" s="150"/>
      <c r="AC52" s="150"/>
      <c r="AD52" s="150"/>
      <c r="AE52" s="150"/>
      <c r="AF52" s="150"/>
      <c r="AG52" s="150" t="s">
        <v>120</v>
      </c>
      <c r="AH52" s="150">
        <v>0</v>
      </c>
      <c r="AI52" s="150"/>
      <c r="AJ52" s="150"/>
      <c r="AK52" s="150"/>
      <c r="AL52" s="150"/>
      <c r="AM52" s="150"/>
      <c r="AN52" s="150"/>
      <c r="AO52" s="150"/>
      <c r="AP52" s="150"/>
      <c r="AQ52" s="150"/>
      <c r="AR52" s="150"/>
      <c r="AS52" s="150"/>
      <c r="AT52" s="150"/>
      <c r="AU52" s="150"/>
      <c r="AV52" s="150"/>
      <c r="AW52" s="150"/>
      <c r="AX52" s="150"/>
      <c r="AY52" s="150"/>
      <c r="AZ52" s="150"/>
      <c r="BA52" s="150"/>
      <c r="BB52" s="150"/>
      <c r="BC52" s="150"/>
      <c r="BD52" s="150"/>
      <c r="BE52" s="150"/>
      <c r="BF52" s="150"/>
      <c r="BG52" s="150"/>
      <c r="BH52" s="150"/>
    </row>
    <row r="53" spans="1:60" outlineLevel="1" x14ac:dyDescent="0.2">
      <c r="A53" s="179">
        <v>25</v>
      </c>
      <c r="B53" s="180" t="s">
        <v>192</v>
      </c>
      <c r="C53" s="189" t="s">
        <v>193</v>
      </c>
      <c r="D53" s="181" t="s">
        <v>114</v>
      </c>
      <c r="E53" s="182">
        <v>17</v>
      </c>
      <c r="F53" s="183"/>
      <c r="G53" s="184">
        <f>ROUND(E53*F53,2)</f>
        <v>0</v>
      </c>
      <c r="H53" s="161"/>
      <c r="I53" s="160">
        <f>ROUND(E53*H53,2)</f>
        <v>0</v>
      </c>
      <c r="J53" s="161"/>
      <c r="K53" s="160">
        <f>ROUND(E53*J53,2)</f>
        <v>0</v>
      </c>
      <c r="L53" s="160">
        <v>21</v>
      </c>
      <c r="M53" s="160">
        <f>G53*(1+L53/100)</f>
        <v>0</v>
      </c>
      <c r="N53" s="159">
        <v>6.0000000000000002E-5</v>
      </c>
      <c r="O53" s="159">
        <f>ROUND(E53*N53,2)</f>
        <v>0</v>
      </c>
      <c r="P53" s="159">
        <v>0</v>
      </c>
      <c r="Q53" s="159">
        <f>ROUND(E53*P53,2)</f>
        <v>0</v>
      </c>
      <c r="R53" s="160"/>
      <c r="S53" s="160" t="s">
        <v>115</v>
      </c>
      <c r="T53" s="160" t="s">
        <v>115</v>
      </c>
      <c r="U53" s="160">
        <v>0</v>
      </c>
      <c r="V53" s="160">
        <f>ROUND(E53*U53,2)</f>
        <v>0</v>
      </c>
      <c r="W53" s="160"/>
      <c r="X53" s="160" t="s">
        <v>116</v>
      </c>
      <c r="Y53" s="160" t="s">
        <v>117</v>
      </c>
      <c r="Z53" s="150"/>
      <c r="AA53" s="150"/>
      <c r="AB53" s="150"/>
      <c r="AC53" s="150"/>
      <c r="AD53" s="150"/>
      <c r="AE53" s="150"/>
      <c r="AF53" s="150"/>
      <c r="AG53" s="150" t="s">
        <v>118</v>
      </c>
      <c r="AH53" s="150"/>
      <c r="AI53" s="150"/>
      <c r="AJ53" s="150"/>
      <c r="AK53" s="150"/>
      <c r="AL53" s="150"/>
      <c r="AM53" s="150"/>
      <c r="AN53" s="150"/>
      <c r="AO53" s="150"/>
      <c r="AP53" s="150"/>
      <c r="AQ53" s="150"/>
      <c r="AR53" s="150"/>
      <c r="AS53" s="150"/>
      <c r="AT53" s="150"/>
      <c r="AU53" s="150"/>
      <c r="AV53" s="150"/>
      <c r="AW53" s="150"/>
      <c r="AX53" s="150"/>
      <c r="AY53" s="150"/>
      <c r="AZ53" s="150"/>
      <c r="BA53" s="150"/>
      <c r="BB53" s="150"/>
      <c r="BC53" s="150"/>
      <c r="BD53" s="150"/>
      <c r="BE53" s="150"/>
      <c r="BF53" s="150"/>
      <c r="BG53" s="150"/>
      <c r="BH53" s="150"/>
    </row>
    <row r="54" spans="1:60" ht="22.5" outlineLevel="1" x14ac:dyDescent="0.2">
      <c r="A54" s="179">
        <v>26</v>
      </c>
      <c r="B54" s="180" t="s">
        <v>194</v>
      </c>
      <c r="C54" s="189" t="s">
        <v>195</v>
      </c>
      <c r="D54" s="181" t="s">
        <v>162</v>
      </c>
      <c r="E54" s="182">
        <v>0.31918999999999997</v>
      </c>
      <c r="F54" s="183"/>
      <c r="G54" s="184">
        <f>ROUND(E54*F54,2)</f>
        <v>0</v>
      </c>
      <c r="H54" s="161"/>
      <c r="I54" s="160">
        <f>ROUND(E54*H54,2)</f>
        <v>0</v>
      </c>
      <c r="J54" s="161"/>
      <c r="K54" s="160">
        <f>ROUND(E54*J54,2)</f>
        <v>0</v>
      </c>
      <c r="L54" s="160">
        <v>21</v>
      </c>
      <c r="M54" s="160">
        <f>G54*(1+L54/100)</f>
        <v>0</v>
      </c>
      <c r="N54" s="159">
        <v>0</v>
      </c>
      <c r="O54" s="159">
        <f>ROUND(E54*N54,2)</f>
        <v>0</v>
      </c>
      <c r="P54" s="159">
        <v>0</v>
      </c>
      <c r="Q54" s="159">
        <f>ROUND(E54*P54,2)</f>
        <v>0</v>
      </c>
      <c r="R54" s="160"/>
      <c r="S54" s="160" t="s">
        <v>115</v>
      </c>
      <c r="T54" s="160" t="s">
        <v>115</v>
      </c>
      <c r="U54" s="160">
        <v>1.863</v>
      </c>
      <c r="V54" s="160">
        <f>ROUND(E54*U54,2)</f>
        <v>0.59</v>
      </c>
      <c r="W54" s="160"/>
      <c r="X54" s="160" t="s">
        <v>163</v>
      </c>
      <c r="Y54" s="160" t="s">
        <v>117</v>
      </c>
      <c r="Z54" s="150"/>
      <c r="AA54" s="150"/>
      <c r="AB54" s="150"/>
      <c r="AC54" s="150"/>
      <c r="AD54" s="150"/>
      <c r="AE54" s="150"/>
      <c r="AF54" s="150"/>
      <c r="AG54" s="150" t="s">
        <v>164</v>
      </c>
      <c r="AH54" s="150"/>
      <c r="AI54" s="150"/>
      <c r="AJ54" s="150"/>
      <c r="AK54" s="150"/>
      <c r="AL54" s="150"/>
      <c r="AM54" s="150"/>
      <c r="AN54" s="150"/>
      <c r="AO54" s="150"/>
      <c r="AP54" s="150"/>
      <c r="AQ54" s="150"/>
      <c r="AR54" s="150"/>
      <c r="AS54" s="150"/>
      <c r="AT54" s="150"/>
      <c r="AU54" s="150"/>
      <c r="AV54" s="150"/>
      <c r="AW54" s="150"/>
      <c r="AX54" s="150"/>
      <c r="AY54" s="150"/>
      <c r="AZ54" s="150"/>
      <c r="BA54" s="150"/>
      <c r="BB54" s="150"/>
      <c r="BC54" s="150"/>
      <c r="BD54" s="150"/>
      <c r="BE54" s="150"/>
      <c r="BF54" s="150"/>
      <c r="BG54" s="150"/>
      <c r="BH54" s="150"/>
    </row>
    <row r="55" spans="1:60" x14ac:dyDescent="0.2">
      <c r="A55" s="166" t="s">
        <v>110</v>
      </c>
      <c r="B55" s="167" t="s">
        <v>69</v>
      </c>
      <c r="C55" s="186" t="s">
        <v>70</v>
      </c>
      <c r="D55" s="168"/>
      <c r="E55" s="169"/>
      <c r="F55" s="170"/>
      <c r="G55" s="171">
        <f>SUMIF(AG56:AG95,"&lt;&gt;NOR",G56:G95)</f>
        <v>0</v>
      </c>
      <c r="H55" s="165"/>
      <c r="I55" s="165">
        <f>SUM(I56:I95)</f>
        <v>0</v>
      </c>
      <c r="J55" s="165"/>
      <c r="K55" s="165">
        <f>SUM(K56:K95)</f>
        <v>0</v>
      </c>
      <c r="L55" s="165"/>
      <c r="M55" s="165">
        <f>SUM(M56:M95)</f>
        <v>0</v>
      </c>
      <c r="N55" s="164"/>
      <c r="O55" s="164">
        <f>SUM(O56:O95)</f>
        <v>0.73</v>
      </c>
      <c r="P55" s="164"/>
      <c r="Q55" s="164">
        <f>SUM(Q56:Q95)</f>
        <v>0.42000000000000004</v>
      </c>
      <c r="R55" s="165"/>
      <c r="S55" s="165"/>
      <c r="T55" s="165"/>
      <c r="U55" s="165"/>
      <c r="V55" s="165">
        <f>SUM(V56:V95)</f>
        <v>118.15</v>
      </c>
      <c r="W55" s="165"/>
      <c r="X55" s="165"/>
      <c r="Y55" s="165"/>
      <c r="AG55" t="s">
        <v>111</v>
      </c>
    </row>
    <row r="56" spans="1:60" ht="45" outlineLevel="1" x14ac:dyDescent="0.2">
      <c r="A56" s="173">
        <v>27</v>
      </c>
      <c r="B56" s="174" t="s">
        <v>196</v>
      </c>
      <c r="C56" s="187" t="s">
        <v>197</v>
      </c>
      <c r="D56" s="175" t="s">
        <v>114</v>
      </c>
      <c r="E56" s="176">
        <v>17</v>
      </c>
      <c r="F56" s="177"/>
      <c r="G56" s="178">
        <f>ROUND(E56*F56,2)</f>
        <v>0</v>
      </c>
      <c r="H56" s="161"/>
      <c r="I56" s="160">
        <f>ROUND(E56*H56,2)</f>
        <v>0</v>
      </c>
      <c r="J56" s="161"/>
      <c r="K56" s="160">
        <f>ROUND(E56*J56,2)</f>
        <v>0</v>
      </c>
      <c r="L56" s="160">
        <v>21</v>
      </c>
      <c r="M56" s="160">
        <f>G56*(1+L56/100)</f>
        <v>0</v>
      </c>
      <c r="N56" s="159">
        <v>1.9800000000000002E-2</v>
      </c>
      <c r="O56" s="159">
        <f>ROUND(E56*N56,2)</f>
        <v>0.34</v>
      </c>
      <c r="P56" s="159">
        <v>0</v>
      </c>
      <c r="Q56" s="159">
        <f>ROUND(E56*P56,2)</f>
        <v>0</v>
      </c>
      <c r="R56" s="160"/>
      <c r="S56" s="160" t="s">
        <v>115</v>
      </c>
      <c r="T56" s="160" t="s">
        <v>115</v>
      </c>
      <c r="U56" s="160">
        <v>1.89876</v>
      </c>
      <c r="V56" s="160">
        <f>ROUND(E56*U56,2)</f>
        <v>32.28</v>
      </c>
      <c r="W56" s="160"/>
      <c r="X56" s="160" t="s">
        <v>116</v>
      </c>
      <c r="Y56" s="160" t="s">
        <v>117</v>
      </c>
      <c r="Z56" s="150"/>
      <c r="AA56" s="150"/>
      <c r="AB56" s="150"/>
      <c r="AC56" s="150"/>
      <c r="AD56" s="150"/>
      <c r="AE56" s="150"/>
      <c r="AF56" s="150"/>
      <c r="AG56" s="150" t="s">
        <v>118</v>
      </c>
      <c r="AH56" s="150"/>
      <c r="AI56" s="150"/>
      <c r="AJ56" s="150"/>
      <c r="AK56" s="150"/>
      <c r="AL56" s="150"/>
      <c r="AM56" s="150"/>
      <c r="AN56" s="150"/>
      <c r="AO56" s="150"/>
      <c r="AP56" s="150"/>
      <c r="AQ56" s="150"/>
      <c r="AR56" s="150"/>
      <c r="AS56" s="150"/>
      <c r="AT56" s="150"/>
      <c r="AU56" s="150"/>
      <c r="AV56" s="150"/>
      <c r="AW56" s="150"/>
      <c r="AX56" s="150"/>
      <c r="AY56" s="150"/>
      <c r="AZ56" s="150"/>
      <c r="BA56" s="150"/>
      <c r="BB56" s="150"/>
      <c r="BC56" s="150"/>
      <c r="BD56" s="150"/>
      <c r="BE56" s="150"/>
      <c r="BF56" s="150"/>
      <c r="BG56" s="150"/>
      <c r="BH56" s="150"/>
    </row>
    <row r="57" spans="1:60" outlineLevel="2" x14ac:dyDescent="0.2">
      <c r="A57" s="157"/>
      <c r="B57" s="158"/>
      <c r="C57" s="260" t="s">
        <v>198</v>
      </c>
      <c r="D57" s="261"/>
      <c r="E57" s="261"/>
      <c r="F57" s="261"/>
      <c r="G57" s="261"/>
      <c r="H57" s="160"/>
      <c r="I57" s="160"/>
      <c r="J57" s="160"/>
      <c r="K57" s="160"/>
      <c r="L57" s="160"/>
      <c r="M57" s="160"/>
      <c r="N57" s="159"/>
      <c r="O57" s="159"/>
      <c r="P57" s="159"/>
      <c r="Q57" s="159"/>
      <c r="R57" s="160"/>
      <c r="S57" s="160"/>
      <c r="T57" s="160"/>
      <c r="U57" s="160"/>
      <c r="V57" s="160"/>
      <c r="W57" s="160"/>
      <c r="X57" s="160"/>
      <c r="Y57" s="160"/>
      <c r="Z57" s="150"/>
      <c r="AA57" s="150"/>
      <c r="AB57" s="150"/>
      <c r="AC57" s="150"/>
      <c r="AD57" s="150"/>
      <c r="AE57" s="150"/>
      <c r="AF57" s="150"/>
      <c r="AG57" s="150" t="s">
        <v>199</v>
      </c>
      <c r="AH57" s="150"/>
      <c r="AI57" s="150"/>
      <c r="AJ57" s="150"/>
      <c r="AK57" s="150"/>
      <c r="AL57" s="150"/>
      <c r="AM57" s="150"/>
      <c r="AN57" s="150"/>
      <c r="AO57" s="150"/>
      <c r="AP57" s="150"/>
      <c r="AQ57" s="150"/>
      <c r="AR57" s="150"/>
      <c r="AS57" s="150"/>
      <c r="AT57" s="150"/>
      <c r="AU57" s="150"/>
      <c r="AV57" s="150"/>
      <c r="AW57" s="150"/>
      <c r="AX57" s="150"/>
      <c r="AY57" s="150"/>
      <c r="AZ57" s="150"/>
      <c r="BA57" s="150"/>
      <c r="BB57" s="150"/>
      <c r="BC57" s="150"/>
      <c r="BD57" s="150"/>
      <c r="BE57" s="150"/>
      <c r="BF57" s="150"/>
      <c r="BG57" s="150"/>
      <c r="BH57" s="150"/>
    </row>
    <row r="58" spans="1:60" outlineLevel="2" x14ac:dyDescent="0.2">
      <c r="A58" s="157"/>
      <c r="B58" s="158"/>
      <c r="C58" s="188" t="s">
        <v>200</v>
      </c>
      <c r="D58" s="162"/>
      <c r="E58" s="163"/>
      <c r="F58" s="160"/>
      <c r="G58" s="160"/>
      <c r="H58" s="160"/>
      <c r="I58" s="160"/>
      <c r="J58" s="160"/>
      <c r="K58" s="160"/>
      <c r="L58" s="160"/>
      <c r="M58" s="160"/>
      <c r="N58" s="159"/>
      <c r="O58" s="159"/>
      <c r="P58" s="159"/>
      <c r="Q58" s="159"/>
      <c r="R58" s="160"/>
      <c r="S58" s="160"/>
      <c r="T58" s="160"/>
      <c r="U58" s="160"/>
      <c r="V58" s="160"/>
      <c r="W58" s="160"/>
      <c r="X58" s="160"/>
      <c r="Y58" s="160"/>
      <c r="Z58" s="150"/>
      <c r="AA58" s="150"/>
      <c r="AB58" s="150"/>
      <c r="AC58" s="150"/>
      <c r="AD58" s="150"/>
      <c r="AE58" s="150"/>
      <c r="AF58" s="150"/>
      <c r="AG58" s="150" t="s">
        <v>120</v>
      </c>
      <c r="AH58" s="150">
        <v>0</v>
      </c>
      <c r="AI58" s="150"/>
      <c r="AJ58" s="150"/>
      <c r="AK58" s="150"/>
      <c r="AL58" s="150"/>
      <c r="AM58" s="150"/>
      <c r="AN58" s="150"/>
      <c r="AO58" s="150"/>
      <c r="AP58" s="150"/>
      <c r="AQ58" s="150"/>
      <c r="AR58" s="150"/>
      <c r="AS58" s="150"/>
      <c r="AT58" s="150"/>
      <c r="AU58" s="150"/>
      <c r="AV58" s="150"/>
      <c r="AW58" s="150"/>
      <c r="AX58" s="150"/>
      <c r="AY58" s="150"/>
      <c r="AZ58" s="150"/>
      <c r="BA58" s="150"/>
      <c r="BB58" s="150"/>
      <c r="BC58" s="150"/>
      <c r="BD58" s="150"/>
      <c r="BE58" s="150"/>
      <c r="BF58" s="150"/>
      <c r="BG58" s="150"/>
      <c r="BH58" s="150"/>
    </row>
    <row r="59" spans="1:60" outlineLevel="3" x14ac:dyDescent="0.2">
      <c r="A59" s="157"/>
      <c r="B59" s="158"/>
      <c r="C59" s="188" t="s">
        <v>201</v>
      </c>
      <c r="D59" s="162"/>
      <c r="E59" s="163"/>
      <c r="F59" s="160"/>
      <c r="G59" s="160"/>
      <c r="H59" s="160"/>
      <c r="I59" s="160"/>
      <c r="J59" s="160"/>
      <c r="K59" s="160"/>
      <c r="L59" s="160"/>
      <c r="M59" s="160"/>
      <c r="N59" s="159"/>
      <c r="O59" s="159"/>
      <c r="P59" s="159"/>
      <c r="Q59" s="159"/>
      <c r="R59" s="160"/>
      <c r="S59" s="160"/>
      <c r="T59" s="160"/>
      <c r="U59" s="160"/>
      <c r="V59" s="160"/>
      <c r="W59" s="160"/>
      <c r="X59" s="160"/>
      <c r="Y59" s="160"/>
      <c r="Z59" s="150"/>
      <c r="AA59" s="150"/>
      <c r="AB59" s="150"/>
      <c r="AC59" s="150"/>
      <c r="AD59" s="150"/>
      <c r="AE59" s="150"/>
      <c r="AF59" s="150"/>
      <c r="AG59" s="150" t="s">
        <v>120</v>
      </c>
      <c r="AH59" s="150">
        <v>0</v>
      </c>
      <c r="AI59" s="150"/>
      <c r="AJ59" s="150"/>
      <c r="AK59" s="150"/>
      <c r="AL59" s="150"/>
      <c r="AM59" s="150"/>
      <c r="AN59" s="150"/>
      <c r="AO59" s="150"/>
      <c r="AP59" s="150"/>
      <c r="AQ59" s="150"/>
      <c r="AR59" s="150"/>
      <c r="AS59" s="150"/>
      <c r="AT59" s="150"/>
      <c r="AU59" s="150"/>
      <c r="AV59" s="150"/>
      <c r="AW59" s="150"/>
      <c r="AX59" s="150"/>
      <c r="AY59" s="150"/>
      <c r="AZ59" s="150"/>
      <c r="BA59" s="150"/>
      <c r="BB59" s="150"/>
      <c r="BC59" s="150"/>
      <c r="BD59" s="150"/>
      <c r="BE59" s="150"/>
      <c r="BF59" s="150"/>
      <c r="BG59" s="150"/>
      <c r="BH59" s="150"/>
    </row>
    <row r="60" spans="1:60" ht="22.5" outlineLevel="3" x14ac:dyDescent="0.2">
      <c r="A60" s="157"/>
      <c r="B60" s="158"/>
      <c r="C60" s="188" t="s">
        <v>202</v>
      </c>
      <c r="D60" s="162"/>
      <c r="E60" s="163">
        <v>17</v>
      </c>
      <c r="F60" s="160"/>
      <c r="G60" s="160"/>
      <c r="H60" s="160"/>
      <c r="I60" s="160"/>
      <c r="J60" s="160"/>
      <c r="K60" s="160"/>
      <c r="L60" s="160"/>
      <c r="M60" s="160"/>
      <c r="N60" s="159"/>
      <c r="O60" s="159"/>
      <c r="P60" s="159"/>
      <c r="Q60" s="159"/>
      <c r="R60" s="160"/>
      <c r="S60" s="160"/>
      <c r="T60" s="160"/>
      <c r="U60" s="160"/>
      <c r="V60" s="160"/>
      <c r="W60" s="160"/>
      <c r="X60" s="160"/>
      <c r="Y60" s="160"/>
      <c r="Z60" s="150"/>
      <c r="AA60" s="150"/>
      <c r="AB60" s="150"/>
      <c r="AC60" s="150"/>
      <c r="AD60" s="150"/>
      <c r="AE60" s="150"/>
      <c r="AF60" s="150"/>
      <c r="AG60" s="150" t="s">
        <v>120</v>
      </c>
      <c r="AH60" s="150">
        <v>0</v>
      </c>
      <c r="AI60" s="150"/>
      <c r="AJ60" s="150"/>
      <c r="AK60" s="150"/>
      <c r="AL60" s="150"/>
      <c r="AM60" s="150"/>
      <c r="AN60" s="150"/>
      <c r="AO60" s="150"/>
      <c r="AP60" s="150"/>
      <c r="AQ60" s="150"/>
      <c r="AR60" s="150"/>
      <c r="AS60" s="150"/>
      <c r="AT60" s="150"/>
      <c r="AU60" s="150"/>
      <c r="AV60" s="150"/>
      <c r="AW60" s="150"/>
      <c r="AX60" s="150"/>
      <c r="AY60" s="150"/>
      <c r="AZ60" s="150"/>
      <c r="BA60" s="150"/>
      <c r="BB60" s="150"/>
      <c r="BC60" s="150"/>
      <c r="BD60" s="150"/>
      <c r="BE60" s="150"/>
      <c r="BF60" s="150"/>
      <c r="BG60" s="150"/>
      <c r="BH60" s="150"/>
    </row>
    <row r="61" spans="1:60" ht="22.5" outlineLevel="1" x14ac:dyDescent="0.2">
      <c r="A61" s="173">
        <v>28</v>
      </c>
      <c r="B61" s="174" t="s">
        <v>203</v>
      </c>
      <c r="C61" s="187" t="s">
        <v>204</v>
      </c>
      <c r="D61" s="175" t="s">
        <v>205</v>
      </c>
      <c r="E61" s="176">
        <v>16</v>
      </c>
      <c r="F61" s="177"/>
      <c r="G61" s="178">
        <f>ROUND(E61*F61,2)</f>
        <v>0</v>
      </c>
      <c r="H61" s="161"/>
      <c r="I61" s="160">
        <f>ROUND(E61*H61,2)</f>
        <v>0</v>
      </c>
      <c r="J61" s="161"/>
      <c r="K61" s="160">
        <f>ROUND(E61*J61,2)</f>
        <v>0</v>
      </c>
      <c r="L61" s="160">
        <v>21</v>
      </c>
      <c r="M61" s="160">
        <f>G61*(1+L61/100)</f>
        <v>0</v>
      </c>
      <c r="N61" s="159">
        <v>5.3600000000000002E-3</v>
      </c>
      <c r="O61" s="159">
        <f>ROUND(E61*N61,2)</f>
        <v>0.09</v>
      </c>
      <c r="P61" s="159">
        <v>0</v>
      </c>
      <c r="Q61" s="159">
        <f>ROUND(E61*P61,2)</f>
        <v>0</v>
      </c>
      <c r="R61" s="160"/>
      <c r="S61" s="160" t="s">
        <v>115</v>
      </c>
      <c r="T61" s="160" t="s">
        <v>115</v>
      </c>
      <c r="U61" s="160">
        <v>0.86680000000000001</v>
      </c>
      <c r="V61" s="160">
        <f>ROUND(E61*U61,2)</f>
        <v>13.87</v>
      </c>
      <c r="W61" s="160"/>
      <c r="X61" s="160" t="s">
        <v>116</v>
      </c>
      <c r="Y61" s="160" t="s">
        <v>117</v>
      </c>
      <c r="Z61" s="150"/>
      <c r="AA61" s="150"/>
      <c r="AB61" s="150"/>
      <c r="AC61" s="150"/>
      <c r="AD61" s="150"/>
      <c r="AE61" s="150"/>
      <c r="AF61" s="150"/>
      <c r="AG61" s="150" t="s">
        <v>118</v>
      </c>
      <c r="AH61" s="150"/>
      <c r="AI61" s="150"/>
      <c r="AJ61" s="150"/>
      <c r="AK61" s="150"/>
      <c r="AL61" s="150"/>
      <c r="AM61" s="150"/>
      <c r="AN61" s="150"/>
      <c r="AO61" s="150"/>
      <c r="AP61" s="150"/>
      <c r="AQ61" s="150"/>
      <c r="AR61" s="150"/>
      <c r="AS61" s="150"/>
      <c r="AT61" s="150"/>
      <c r="AU61" s="150"/>
      <c r="AV61" s="150"/>
      <c r="AW61" s="150"/>
      <c r="AX61" s="150"/>
      <c r="AY61" s="150"/>
      <c r="AZ61" s="150"/>
      <c r="BA61" s="150"/>
      <c r="BB61" s="150"/>
      <c r="BC61" s="150"/>
      <c r="BD61" s="150"/>
      <c r="BE61" s="150"/>
      <c r="BF61" s="150"/>
      <c r="BG61" s="150"/>
      <c r="BH61" s="150"/>
    </row>
    <row r="62" spans="1:60" ht="22.5" outlineLevel="2" x14ac:dyDescent="0.2">
      <c r="A62" s="157"/>
      <c r="B62" s="158"/>
      <c r="C62" s="260" t="s">
        <v>206</v>
      </c>
      <c r="D62" s="261"/>
      <c r="E62" s="261"/>
      <c r="F62" s="261"/>
      <c r="G62" s="261"/>
      <c r="H62" s="160"/>
      <c r="I62" s="160"/>
      <c r="J62" s="160"/>
      <c r="K62" s="160"/>
      <c r="L62" s="160"/>
      <c r="M62" s="160"/>
      <c r="N62" s="159"/>
      <c r="O62" s="159"/>
      <c r="P62" s="159"/>
      <c r="Q62" s="159"/>
      <c r="R62" s="160"/>
      <c r="S62" s="160"/>
      <c r="T62" s="160"/>
      <c r="U62" s="160"/>
      <c r="V62" s="160"/>
      <c r="W62" s="160"/>
      <c r="X62" s="160"/>
      <c r="Y62" s="160"/>
      <c r="Z62" s="150"/>
      <c r="AA62" s="150"/>
      <c r="AB62" s="150"/>
      <c r="AC62" s="150"/>
      <c r="AD62" s="150"/>
      <c r="AE62" s="150"/>
      <c r="AF62" s="150"/>
      <c r="AG62" s="150" t="s">
        <v>199</v>
      </c>
      <c r="AH62" s="150"/>
      <c r="AI62" s="150"/>
      <c r="AJ62" s="150"/>
      <c r="AK62" s="150"/>
      <c r="AL62" s="150"/>
      <c r="AM62" s="150"/>
      <c r="AN62" s="150"/>
      <c r="AO62" s="150"/>
      <c r="AP62" s="150"/>
      <c r="AQ62" s="150"/>
      <c r="AR62" s="150"/>
      <c r="AS62" s="150"/>
      <c r="AT62" s="150"/>
      <c r="AU62" s="150"/>
      <c r="AV62" s="150"/>
      <c r="AW62" s="150"/>
      <c r="AX62" s="150"/>
      <c r="AY62" s="150"/>
      <c r="AZ62" s="150"/>
      <c r="BA62" s="185" t="str">
        <f>C62</f>
        <v>Položka je kalkulována včetně oplechování rohů, spojů, dilatací a spojovacího materiálu v barvě oplechování.</v>
      </c>
      <c r="BB62" s="150"/>
      <c r="BC62" s="150"/>
      <c r="BD62" s="150"/>
      <c r="BE62" s="150"/>
      <c r="BF62" s="150"/>
      <c r="BG62" s="150"/>
      <c r="BH62" s="150"/>
    </row>
    <row r="63" spans="1:60" ht="22.5" outlineLevel="2" x14ac:dyDescent="0.2">
      <c r="A63" s="157"/>
      <c r="B63" s="158"/>
      <c r="C63" s="188" t="s">
        <v>207</v>
      </c>
      <c r="D63" s="162"/>
      <c r="E63" s="163">
        <v>16</v>
      </c>
      <c r="F63" s="160"/>
      <c r="G63" s="160"/>
      <c r="H63" s="160"/>
      <c r="I63" s="160"/>
      <c r="J63" s="160"/>
      <c r="K63" s="160"/>
      <c r="L63" s="160"/>
      <c r="M63" s="160"/>
      <c r="N63" s="159"/>
      <c r="O63" s="159"/>
      <c r="P63" s="159"/>
      <c r="Q63" s="159"/>
      <c r="R63" s="160"/>
      <c r="S63" s="160"/>
      <c r="T63" s="160"/>
      <c r="U63" s="160"/>
      <c r="V63" s="160"/>
      <c r="W63" s="160"/>
      <c r="X63" s="160"/>
      <c r="Y63" s="160"/>
      <c r="Z63" s="150"/>
      <c r="AA63" s="150"/>
      <c r="AB63" s="150"/>
      <c r="AC63" s="150"/>
      <c r="AD63" s="150"/>
      <c r="AE63" s="150"/>
      <c r="AF63" s="150"/>
      <c r="AG63" s="150" t="s">
        <v>120</v>
      </c>
      <c r="AH63" s="150">
        <v>0</v>
      </c>
      <c r="AI63" s="150"/>
      <c r="AJ63" s="150"/>
      <c r="AK63" s="150"/>
      <c r="AL63" s="150"/>
      <c r="AM63" s="150"/>
      <c r="AN63" s="150"/>
      <c r="AO63" s="150"/>
      <c r="AP63" s="150"/>
      <c r="AQ63" s="150"/>
      <c r="AR63" s="150"/>
      <c r="AS63" s="150"/>
      <c r="AT63" s="150"/>
      <c r="AU63" s="150"/>
      <c r="AV63" s="150"/>
      <c r="AW63" s="150"/>
      <c r="AX63" s="150"/>
      <c r="AY63" s="150"/>
      <c r="AZ63" s="150"/>
      <c r="BA63" s="150"/>
      <c r="BB63" s="150"/>
      <c r="BC63" s="150"/>
      <c r="BD63" s="150"/>
      <c r="BE63" s="150"/>
      <c r="BF63" s="150"/>
      <c r="BG63" s="150"/>
      <c r="BH63" s="150"/>
    </row>
    <row r="64" spans="1:60" ht="22.5" outlineLevel="1" x14ac:dyDescent="0.2">
      <c r="A64" s="173">
        <v>29</v>
      </c>
      <c r="B64" s="174" t="s">
        <v>208</v>
      </c>
      <c r="C64" s="187" t="s">
        <v>209</v>
      </c>
      <c r="D64" s="175" t="s">
        <v>205</v>
      </c>
      <c r="E64" s="176">
        <v>17</v>
      </c>
      <c r="F64" s="177"/>
      <c r="G64" s="178">
        <f>ROUND(E64*F64,2)</f>
        <v>0</v>
      </c>
      <c r="H64" s="161"/>
      <c r="I64" s="160">
        <f>ROUND(E64*H64,2)</f>
        <v>0</v>
      </c>
      <c r="J64" s="161"/>
      <c r="K64" s="160">
        <f>ROUND(E64*J64,2)</f>
        <v>0</v>
      </c>
      <c r="L64" s="160">
        <v>21</v>
      </c>
      <c r="M64" s="160">
        <f>G64*(1+L64/100)</f>
        <v>0</v>
      </c>
      <c r="N64" s="159">
        <v>3.2799999999999999E-3</v>
      </c>
      <c r="O64" s="159">
        <f>ROUND(E64*N64,2)</f>
        <v>0.06</v>
      </c>
      <c r="P64" s="159">
        <v>0</v>
      </c>
      <c r="Q64" s="159">
        <f>ROUND(E64*P64,2)</f>
        <v>0</v>
      </c>
      <c r="R64" s="160"/>
      <c r="S64" s="160" t="s">
        <v>115</v>
      </c>
      <c r="T64" s="160" t="s">
        <v>115</v>
      </c>
      <c r="U64" s="160">
        <v>0.56452999999999998</v>
      </c>
      <c r="V64" s="160">
        <f>ROUND(E64*U64,2)</f>
        <v>9.6</v>
      </c>
      <c r="W64" s="160"/>
      <c r="X64" s="160" t="s">
        <v>116</v>
      </c>
      <c r="Y64" s="160" t="s">
        <v>117</v>
      </c>
      <c r="Z64" s="150"/>
      <c r="AA64" s="150"/>
      <c r="AB64" s="150"/>
      <c r="AC64" s="150"/>
      <c r="AD64" s="150"/>
      <c r="AE64" s="150"/>
      <c r="AF64" s="150"/>
      <c r="AG64" s="150" t="s">
        <v>118</v>
      </c>
      <c r="AH64" s="150"/>
      <c r="AI64" s="150"/>
      <c r="AJ64" s="150"/>
      <c r="AK64" s="150"/>
      <c r="AL64" s="150"/>
      <c r="AM64" s="150"/>
      <c r="AN64" s="150"/>
      <c r="AO64" s="150"/>
      <c r="AP64" s="150"/>
      <c r="AQ64" s="150"/>
      <c r="AR64" s="150"/>
      <c r="AS64" s="150"/>
      <c r="AT64" s="150"/>
      <c r="AU64" s="150"/>
      <c r="AV64" s="150"/>
      <c r="AW64" s="150"/>
      <c r="AX64" s="150"/>
      <c r="AY64" s="150"/>
      <c r="AZ64" s="150"/>
      <c r="BA64" s="150"/>
      <c r="BB64" s="150"/>
      <c r="BC64" s="150"/>
      <c r="BD64" s="150"/>
      <c r="BE64" s="150"/>
      <c r="BF64" s="150"/>
      <c r="BG64" s="150"/>
      <c r="BH64" s="150"/>
    </row>
    <row r="65" spans="1:60" outlineLevel="2" x14ac:dyDescent="0.2">
      <c r="A65" s="157"/>
      <c r="B65" s="158"/>
      <c r="C65" s="260" t="s">
        <v>210</v>
      </c>
      <c r="D65" s="261"/>
      <c r="E65" s="261"/>
      <c r="F65" s="261"/>
      <c r="G65" s="261"/>
      <c r="H65" s="160"/>
      <c r="I65" s="160"/>
      <c r="J65" s="160"/>
      <c r="K65" s="160"/>
      <c r="L65" s="160"/>
      <c r="M65" s="160"/>
      <c r="N65" s="159"/>
      <c r="O65" s="159"/>
      <c r="P65" s="159"/>
      <c r="Q65" s="159"/>
      <c r="R65" s="160"/>
      <c r="S65" s="160"/>
      <c r="T65" s="160"/>
      <c r="U65" s="160"/>
      <c r="V65" s="160"/>
      <c r="W65" s="160"/>
      <c r="X65" s="160"/>
      <c r="Y65" s="160"/>
      <c r="Z65" s="150"/>
      <c r="AA65" s="150"/>
      <c r="AB65" s="150"/>
      <c r="AC65" s="150"/>
      <c r="AD65" s="150"/>
      <c r="AE65" s="150"/>
      <c r="AF65" s="150"/>
      <c r="AG65" s="150" t="s">
        <v>199</v>
      </c>
      <c r="AH65" s="150"/>
      <c r="AI65" s="150"/>
      <c r="AJ65" s="150"/>
      <c r="AK65" s="150"/>
      <c r="AL65" s="150"/>
      <c r="AM65" s="150"/>
      <c r="AN65" s="150"/>
      <c r="AO65" s="150"/>
      <c r="AP65" s="150"/>
      <c r="AQ65" s="150"/>
      <c r="AR65" s="150"/>
      <c r="AS65" s="150"/>
      <c r="AT65" s="150"/>
      <c r="AU65" s="150"/>
      <c r="AV65" s="150"/>
      <c r="AW65" s="150"/>
      <c r="AX65" s="150"/>
      <c r="AY65" s="150"/>
      <c r="AZ65" s="150"/>
      <c r="BA65" s="150"/>
      <c r="BB65" s="150"/>
      <c r="BC65" s="150"/>
      <c r="BD65" s="150"/>
      <c r="BE65" s="150"/>
      <c r="BF65" s="150"/>
      <c r="BG65" s="150"/>
      <c r="BH65" s="150"/>
    </row>
    <row r="66" spans="1:60" ht="22.5" outlineLevel="2" x14ac:dyDescent="0.2">
      <c r="A66" s="157"/>
      <c r="B66" s="158"/>
      <c r="C66" s="188" t="s">
        <v>211</v>
      </c>
      <c r="D66" s="162"/>
      <c r="E66" s="163">
        <v>17</v>
      </c>
      <c r="F66" s="160"/>
      <c r="G66" s="160"/>
      <c r="H66" s="160"/>
      <c r="I66" s="160"/>
      <c r="J66" s="160"/>
      <c r="K66" s="160"/>
      <c r="L66" s="160"/>
      <c r="M66" s="160"/>
      <c r="N66" s="159"/>
      <c r="O66" s="159"/>
      <c r="P66" s="159"/>
      <c r="Q66" s="159"/>
      <c r="R66" s="160"/>
      <c r="S66" s="160"/>
      <c r="T66" s="160"/>
      <c r="U66" s="160"/>
      <c r="V66" s="160"/>
      <c r="W66" s="160"/>
      <c r="X66" s="160"/>
      <c r="Y66" s="160"/>
      <c r="Z66" s="150"/>
      <c r="AA66" s="150"/>
      <c r="AB66" s="150"/>
      <c r="AC66" s="150"/>
      <c r="AD66" s="150"/>
      <c r="AE66" s="150"/>
      <c r="AF66" s="150"/>
      <c r="AG66" s="150" t="s">
        <v>120</v>
      </c>
      <c r="AH66" s="150">
        <v>0</v>
      </c>
      <c r="AI66" s="150"/>
      <c r="AJ66" s="150"/>
      <c r="AK66" s="150"/>
      <c r="AL66" s="150"/>
      <c r="AM66" s="150"/>
      <c r="AN66" s="150"/>
      <c r="AO66" s="150"/>
      <c r="AP66" s="150"/>
      <c r="AQ66" s="150"/>
      <c r="AR66" s="150"/>
      <c r="AS66" s="150"/>
      <c r="AT66" s="150"/>
      <c r="AU66" s="150"/>
      <c r="AV66" s="150"/>
      <c r="AW66" s="150"/>
      <c r="AX66" s="150"/>
      <c r="AY66" s="150"/>
      <c r="AZ66" s="150"/>
      <c r="BA66" s="150"/>
      <c r="BB66" s="150"/>
      <c r="BC66" s="150"/>
      <c r="BD66" s="150"/>
      <c r="BE66" s="150"/>
      <c r="BF66" s="150"/>
      <c r="BG66" s="150"/>
      <c r="BH66" s="150"/>
    </row>
    <row r="67" spans="1:60" ht="22.5" outlineLevel="1" x14ac:dyDescent="0.2">
      <c r="A67" s="173">
        <v>30</v>
      </c>
      <c r="B67" s="174" t="s">
        <v>212</v>
      </c>
      <c r="C67" s="187" t="s">
        <v>213</v>
      </c>
      <c r="D67" s="175" t="s">
        <v>141</v>
      </c>
      <c r="E67" s="176">
        <v>2</v>
      </c>
      <c r="F67" s="177"/>
      <c r="G67" s="178">
        <f>ROUND(E67*F67,2)</f>
        <v>0</v>
      </c>
      <c r="H67" s="161"/>
      <c r="I67" s="160">
        <f>ROUND(E67*H67,2)</f>
        <v>0</v>
      </c>
      <c r="J67" s="161"/>
      <c r="K67" s="160">
        <f>ROUND(E67*J67,2)</f>
        <v>0</v>
      </c>
      <c r="L67" s="160">
        <v>21</v>
      </c>
      <c r="M67" s="160">
        <f>G67*(1+L67/100)</f>
        <v>0</v>
      </c>
      <c r="N67" s="159">
        <v>5.0400000000000002E-3</v>
      </c>
      <c r="O67" s="159">
        <f>ROUND(E67*N67,2)</f>
        <v>0.01</v>
      </c>
      <c r="P67" s="159">
        <v>0</v>
      </c>
      <c r="Q67" s="159">
        <f>ROUND(E67*P67,2)</f>
        <v>0</v>
      </c>
      <c r="R67" s="160"/>
      <c r="S67" s="160" t="s">
        <v>115</v>
      </c>
      <c r="T67" s="160" t="s">
        <v>115</v>
      </c>
      <c r="U67" s="160">
        <v>1.0510999999999999</v>
      </c>
      <c r="V67" s="160">
        <f>ROUND(E67*U67,2)</f>
        <v>2.1</v>
      </c>
      <c r="W67" s="160"/>
      <c r="X67" s="160" t="s">
        <v>116</v>
      </c>
      <c r="Y67" s="160" t="s">
        <v>117</v>
      </c>
      <c r="Z67" s="150"/>
      <c r="AA67" s="150"/>
      <c r="AB67" s="150"/>
      <c r="AC67" s="150"/>
      <c r="AD67" s="150"/>
      <c r="AE67" s="150"/>
      <c r="AF67" s="150"/>
      <c r="AG67" s="150" t="s">
        <v>118</v>
      </c>
      <c r="AH67" s="150"/>
      <c r="AI67" s="150"/>
      <c r="AJ67" s="150"/>
      <c r="AK67" s="150"/>
      <c r="AL67" s="150"/>
      <c r="AM67" s="150"/>
      <c r="AN67" s="150"/>
      <c r="AO67" s="150"/>
      <c r="AP67" s="150"/>
      <c r="AQ67" s="150"/>
      <c r="AR67" s="150"/>
      <c r="AS67" s="150"/>
      <c r="AT67" s="150"/>
      <c r="AU67" s="150"/>
      <c r="AV67" s="150"/>
      <c r="AW67" s="150"/>
      <c r="AX67" s="150"/>
      <c r="AY67" s="150"/>
      <c r="AZ67" s="150"/>
      <c r="BA67" s="150"/>
      <c r="BB67" s="150"/>
      <c r="BC67" s="150"/>
      <c r="BD67" s="150"/>
      <c r="BE67" s="150"/>
      <c r="BF67" s="150"/>
      <c r="BG67" s="150"/>
      <c r="BH67" s="150"/>
    </row>
    <row r="68" spans="1:60" ht="22.5" outlineLevel="2" x14ac:dyDescent="0.2">
      <c r="A68" s="157"/>
      <c r="B68" s="158"/>
      <c r="C68" s="188" t="s">
        <v>214</v>
      </c>
      <c r="D68" s="162"/>
      <c r="E68" s="163">
        <v>2</v>
      </c>
      <c r="F68" s="160"/>
      <c r="G68" s="160"/>
      <c r="H68" s="160"/>
      <c r="I68" s="160"/>
      <c r="J68" s="160"/>
      <c r="K68" s="160"/>
      <c r="L68" s="160"/>
      <c r="M68" s="160"/>
      <c r="N68" s="159"/>
      <c r="O68" s="159"/>
      <c r="P68" s="159"/>
      <c r="Q68" s="159"/>
      <c r="R68" s="160"/>
      <c r="S68" s="160"/>
      <c r="T68" s="160"/>
      <c r="U68" s="160"/>
      <c r="V68" s="160"/>
      <c r="W68" s="160"/>
      <c r="X68" s="160"/>
      <c r="Y68" s="160"/>
      <c r="Z68" s="150"/>
      <c r="AA68" s="150"/>
      <c r="AB68" s="150"/>
      <c r="AC68" s="150"/>
      <c r="AD68" s="150"/>
      <c r="AE68" s="150"/>
      <c r="AF68" s="150"/>
      <c r="AG68" s="150" t="s">
        <v>120</v>
      </c>
      <c r="AH68" s="150">
        <v>0</v>
      </c>
      <c r="AI68" s="150"/>
      <c r="AJ68" s="150"/>
      <c r="AK68" s="150"/>
      <c r="AL68" s="150"/>
      <c r="AM68" s="150"/>
      <c r="AN68" s="150"/>
      <c r="AO68" s="150"/>
      <c r="AP68" s="150"/>
      <c r="AQ68" s="150"/>
      <c r="AR68" s="150"/>
      <c r="AS68" s="150"/>
      <c r="AT68" s="150"/>
      <c r="AU68" s="150"/>
      <c r="AV68" s="150"/>
      <c r="AW68" s="150"/>
      <c r="AX68" s="150"/>
      <c r="AY68" s="150"/>
      <c r="AZ68" s="150"/>
      <c r="BA68" s="150"/>
      <c r="BB68" s="150"/>
      <c r="BC68" s="150"/>
      <c r="BD68" s="150"/>
      <c r="BE68" s="150"/>
      <c r="BF68" s="150"/>
      <c r="BG68" s="150"/>
      <c r="BH68" s="150"/>
    </row>
    <row r="69" spans="1:60" ht="22.5" outlineLevel="1" x14ac:dyDescent="0.2">
      <c r="A69" s="173">
        <v>31</v>
      </c>
      <c r="B69" s="174" t="s">
        <v>215</v>
      </c>
      <c r="C69" s="187" t="s">
        <v>216</v>
      </c>
      <c r="D69" s="175" t="s">
        <v>205</v>
      </c>
      <c r="E69" s="176">
        <v>15.1</v>
      </c>
      <c r="F69" s="177"/>
      <c r="G69" s="178">
        <f>ROUND(E69*F69,2)</f>
        <v>0</v>
      </c>
      <c r="H69" s="161"/>
      <c r="I69" s="160">
        <f>ROUND(E69*H69,2)</f>
        <v>0</v>
      </c>
      <c r="J69" s="161"/>
      <c r="K69" s="160">
        <f>ROUND(E69*J69,2)</f>
        <v>0</v>
      </c>
      <c r="L69" s="160">
        <v>21</v>
      </c>
      <c r="M69" s="160">
        <f>G69*(1+L69/100)</f>
        <v>0</v>
      </c>
      <c r="N69" s="159">
        <v>4.28E-3</v>
      </c>
      <c r="O69" s="159">
        <f>ROUND(E69*N69,2)</f>
        <v>0.06</v>
      </c>
      <c r="P69" s="159">
        <v>0</v>
      </c>
      <c r="Q69" s="159">
        <f>ROUND(E69*P69,2)</f>
        <v>0</v>
      </c>
      <c r="R69" s="160"/>
      <c r="S69" s="160" t="s">
        <v>115</v>
      </c>
      <c r="T69" s="160" t="s">
        <v>115</v>
      </c>
      <c r="U69" s="160">
        <v>0.84494999999999998</v>
      </c>
      <c r="V69" s="160">
        <f>ROUND(E69*U69,2)</f>
        <v>12.76</v>
      </c>
      <c r="W69" s="160"/>
      <c r="X69" s="160" t="s">
        <v>116</v>
      </c>
      <c r="Y69" s="160" t="s">
        <v>117</v>
      </c>
      <c r="Z69" s="150"/>
      <c r="AA69" s="150"/>
      <c r="AB69" s="150"/>
      <c r="AC69" s="150"/>
      <c r="AD69" s="150"/>
      <c r="AE69" s="150"/>
      <c r="AF69" s="150"/>
      <c r="AG69" s="150" t="s">
        <v>118</v>
      </c>
      <c r="AH69" s="150"/>
      <c r="AI69" s="150"/>
      <c r="AJ69" s="150"/>
      <c r="AK69" s="150"/>
      <c r="AL69" s="150"/>
      <c r="AM69" s="150"/>
      <c r="AN69" s="150"/>
      <c r="AO69" s="150"/>
      <c r="AP69" s="150"/>
      <c r="AQ69" s="150"/>
      <c r="AR69" s="150"/>
      <c r="AS69" s="150"/>
      <c r="AT69" s="150"/>
      <c r="AU69" s="150"/>
      <c r="AV69" s="150"/>
      <c r="AW69" s="150"/>
      <c r="AX69" s="150"/>
      <c r="AY69" s="150"/>
      <c r="AZ69" s="150"/>
      <c r="BA69" s="150"/>
      <c r="BB69" s="150"/>
      <c r="BC69" s="150"/>
      <c r="BD69" s="150"/>
      <c r="BE69" s="150"/>
      <c r="BF69" s="150"/>
      <c r="BG69" s="150"/>
      <c r="BH69" s="150"/>
    </row>
    <row r="70" spans="1:60" outlineLevel="2" x14ac:dyDescent="0.2">
      <c r="A70" s="157"/>
      <c r="B70" s="158"/>
      <c r="C70" s="260" t="s">
        <v>217</v>
      </c>
      <c r="D70" s="261"/>
      <c r="E70" s="261"/>
      <c r="F70" s="261"/>
      <c r="G70" s="261"/>
      <c r="H70" s="160"/>
      <c r="I70" s="160"/>
      <c r="J70" s="160"/>
      <c r="K70" s="160"/>
      <c r="L70" s="160"/>
      <c r="M70" s="160"/>
      <c r="N70" s="159"/>
      <c r="O70" s="159"/>
      <c r="P70" s="159"/>
      <c r="Q70" s="159"/>
      <c r="R70" s="160"/>
      <c r="S70" s="160"/>
      <c r="T70" s="160"/>
      <c r="U70" s="160"/>
      <c r="V70" s="160"/>
      <c r="W70" s="160"/>
      <c r="X70" s="160"/>
      <c r="Y70" s="160"/>
      <c r="Z70" s="150"/>
      <c r="AA70" s="150"/>
      <c r="AB70" s="150"/>
      <c r="AC70" s="150"/>
      <c r="AD70" s="150"/>
      <c r="AE70" s="150"/>
      <c r="AF70" s="150"/>
      <c r="AG70" s="150" t="s">
        <v>199</v>
      </c>
      <c r="AH70" s="150"/>
      <c r="AI70" s="150"/>
      <c r="AJ70" s="150"/>
      <c r="AK70" s="150"/>
      <c r="AL70" s="150"/>
      <c r="AM70" s="150"/>
      <c r="AN70" s="150"/>
      <c r="AO70" s="150"/>
      <c r="AP70" s="150"/>
      <c r="AQ70" s="150"/>
      <c r="AR70" s="150"/>
      <c r="AS70" s="150"/>
      <c r="AT70" s="150"/>
      <c r="AU70" s="150"/>
      <c r="AV70" s="150"/>
      <c r="AW70" s="150"/>
      <c r="AX70" s="150"/>
      <c r="AY70" s="150"/>
      <c r="AZ70" s="150"/>
      <c r="BA70" s="150"/>
      <c r="BB70" s="150"/>
      <c r="BC70" s="150"/>
      <c r="BD70" s="150"/>
      <c r="BE70" s="150"/>
      <c r="BF70" s="150"/>
      <c r="BG70" s="150"/>
      <c r="BH70" s="150"/>
    </row>
    <row r="71" spans="1:60" ht="22.5" outlineLevel="2" x14ac:dyDescent="0.2">
      <c r="A71" s="157"/>
      <c r="B71" s="158"/>
      <c r="C71" s="188" t="s">
        <v>218</v>
      </c>
      <c r="D71" s="162"/>
      <c r="E71" s="163">
        <v>15.1</v>
      </c>
      <c r="F71" s="160"/>
      <c r="G71" s="160"/>
      <c r="H71" s="160"/>
      <c r="I71" s="160"/>
      <c r="J71" s="160"/>
      <c r="K71" s="160"/>
      <c r="L71" s="160"/>
      <c r="M71" s="160"/>
      <c r="N71" s="159"/>
      <c r="O71" s="159"/>
      <c r="P71" s="159"/>
      <c r="Q71" s="159"/>
      <c r="R71" s="160"/>
      <c r="S71" s="160"/>
      <c r="T71" s="160"/>
      <c r="U71" s="160"/>
      <c r="V71" s="160"/>
      <c r="W71" s="160"/>
      <c r="X71" s="160"/>
      <c r="Y71" s="160"/>
      <c r="Z71" s="150"/>
      <c r="AA71" s="150"/>
      <c r="AB71" s="150"/>
      <c r="AC71" s="150"/>
      <c r="AD71" s="150"/>
      <c r="AE71" s="150"/>
      <c r="AF71" s="150"/>
      <c r="AG71" s="150" t="s">
        <v>120</v>
      </c>
      <c r="AH71" s="150">
        <v>0</v>
      </c>
      <c r="AI71" s="150"/>
      <c r="AJ71" s="150"/>
      <c r="AK71" s="150"/>
      <c r="AL71" s="150"/>
      <c r="AM71" s="150"/>
      <c r="AN71" s="150"/>
      <c r="AO71" s="150"/>
      <c r="AP71" s="150"/>
      <c r="AQ71" s="150"/>
      <c r="AR71" s="150"/>
      <c r="AS71" s="150"/>
      <c r="AT71" s="150"/>
      <c r="AU71" s="150"/>
      <c r="AV71" s="150"/>
      <c r="AW71" s="150"/>
      <c r="AX71" s="150"/>
      <c r="AY71" s="150"/>
      <c r="AZ71" s="150"/>
      <c r="BA71" s="150"/>
      <c r="BB71" s="150"/>
      <c r="BC71" s="150"/>
      <c r="BD71" s="150"/>
      <c r="BE71" s="150"/>
      <c r="BF71" s="150"/>
      <c r="BG71" s="150"/>
      <c r="BH71" s="150"/>
    </row>
    <row r="72" spans="1:60" ht="22.5" outlineLevel="1" x14ac:dyDescent="0.2">
      <c r="A72" s="173">
        <v>32</v>
      </c>
      <c r="B72" s="174" t="s">
        <v>219</v>
      </c>
      <c r="C72" s="187" t="s">
        <v>220</v>
      </c>
      <c r="D72" s="175" t="s">
        <v>205</v>
      </c>
      <c r="E72" s="176">
        <v>30.5</v>
      </c>
      <c r="F72" s="177"/>
      <c r="G72" s="178">
        <f>ROUND(E72*F72,2)</f>
        <v>0</v>
      </c>
      <c r="H72" s="161"/>
      <c r="I72" s="160">
        <f>ROUND(E72*H72,2)</f>
        <v>0</v>
      </c>
      <c r="J72" s="161"/>
      <c r="K72" s="160">
        <f>ROUND(E72*J72,2)</f>
        <v>0</v>
      </c>
      <c r="L72" s="160">
        <v>21</v>
      </c>
      <c r="M72" s="160">
        <f>G72*(1+L72/100)</f>
        <v>0</v>
      </c>
      <c r="N72" s="159">
        <v>3.46E-3</v>
      </c>
      <c r="O72" s="159">
        <f>ROUND(E72*N72,2)</f>
        <v>0.11</v>
      </c>
      <c r="P72" s="159">
        <v>0</v>
      </c>
      <c r="Q72" s="159">
        <f>ROUND(E72*P72,2)</f>
        <v>0</v>
      </c>
      <c r="R72" s="160"/>
      <c r="S72" s="160" t="s">
        <v>115</v>
      </c>
      <c r="T72" s="160" t="s">
        <v>115</v>
      </c>
      <c r="U72" s="160">
        <v>0.61263000000000001</v>
      </c>
      <c r="V72" s="160">
        <f>ROUND(E72*U72,2)</f>
        <v>18.690000000000001</v>
      </c>
      <c r="W72" s="160"/>
      <c r="X72" s="160" t="s">
        <v>116</v>
      </c>
      <c r="Y72" s="160" t="s">
        <v>117</v>
      </c>
      <c r="Z72" s="150"/>
      <c r="AA72" s="150"/>
      <c r="AB72" s="150"/>
      <c r="AC72" s="150"/>
      <c r="AD72" s="150"/>
      <c r="AE72" s="150"/>
      <c r="AF72" s="150"/>
      <c r="AG72" s="150" t="s">
        <v>118</v>
      </c>
      <c r="AH72" s="150"/>
      <c r="AI72" s="150"/>
      <c r="AJ72" s="150"/>
      <c r="AK72" s="150"/>
      <c r="AL72" s="150"/>
      <c r="AM72" s="150"/>
      <c r="AN72" s="150"/>
      <c r="AO72" s="150"/>
      <c r="AP72" s="150"/>
      <c r="AQ72" s="150"/>
      <c r="AR72" s="150"/>
      <c r="AS72" s="150"/>
      <c r="AT72" s="150"/>
      <c r="AU72" s="150"/>
      <c r="AV72" s="150"/>
      <c r="AW72" s="150"/>
      <c r="AX72" s="150"/>
      <c r="AY72" s="150"/>
      <c r="AZ72" s="150"/>
      <c r="BA72" s="150"/>
      <c r="BB72" s="150"/>
      <c r="BC72" s="150"/>
      <c r="BD72" s="150"/>
      <c r="BE72" s="150"/>
      <c r="BF72" s="150"/>
      <c r="BG72" s="150"/>
      <c r="BH72" s="150"/>
    </row>
    <row r="73" spans="1:60" ht="22.5" outlineLevel="2" x14ac:dyDescent="0.2">
      <c r="A73" s="157"/>
      <c r="B73" s="158"/>
      <c r="C73" s="260" t="s">
        <v>221</v>
      </c>
      <c r="D73" s="261"/>
      <c r="E73" s="261"/>
      <c r="F73" s="261"/>
      <c r="G73" s="261"/>
      <c r="H73" s="160"/>
      <c r="I73" s="160"/>
      <c r="J73" s="160"/>
      <c r="K73" s="160"/>
      <c r="L73" s="160"/>
      <c r="M73" s="160"/>
      <c r="N73" s="159"/>
      <c r="O73" s="159"/>
      <c r="P73" s="159"/>
      <c r="Q73" s="159"/>
      <c r="R73" s="160"/>
      <c r="S73" s="160"/>
      <c r="T73" s="160"/>
      <c r="U73" s="160"/>
      <c r="V73" s="160"/>
      <c r="W73" s="160"/>
      <c r="X73" s="160"/>
      <c r="Y73" s="160"/>
      <c r="Z73" s="150"/>
      <c r="AA73" s="150"/>
      <c r="AB73" s="150"/>
      <c r="AC73" s="150"/>
      <c r="AD73" s="150"/>
      <c r="AE73" s="150"/>
      <c r="AF73" s="150"/>
      <c r="AG73" s="150" t="s">
        <v>199</v>
      </c>
      <c r="AH73" s="150"/>
      <c r="AI73" s="150"/>
      <c r="AJ73" s="150"/>
      <c r="AK73" s="150"/>
      <c r="AL73" s="150"/>
      <c r="AM73" s="150"/>
      <c r="AN73" s="150"/>
      <c r="AO73" s="150"/>
      <c r="AP73" s="150"/>
      <c r="AQ73" s="150"/>
      <c r="AR73" s="150"/>
      <c r="AS73" s="150"/>
      <c r="AT73" s="150"/>
      <c r="AU73" s="150"/>
      <c r="AV73" s="150"/>
      <c r="AW73" s="150"/>
      <c r="AX73" s="150"/>
      <c r="AY73" s="150"/>
      <c r="AZ73" s="150"/>
      <c r="BA73" s="185" t="str">
        <f>C73</f>
        <v>Položka je kalkulována včetně nákladů na dodání zděří, manžet, odboček, kolen, odskoků, výpustí vody a přechodových kusů.</v>
      </c>
      <c r="BB73" s="150"/>
      <c r="BC73" s="150"/>
      <c r="BD73" s="150"/>
      <c r="BE73" s="150"/>
      <c r="BF73" s="150"/>
      <c r="BG73" s="150"/>
      <c r="BH73" s="150"/>
    </row>
    <row r="74" spans="1:60" ht="22.5" outlineLevel="2" x14ac:dyDescent="0.2">
      <c r="A74" s="157"/>
      <c r="B74" s="158"/>
      <c r="C74" s="188" t="s">
        <v>222</v>
      </c>
      <c r="D74" s="162"/>
      <c r="E74" s="163">
        <v>30.5</v>
      </c>
      <c r="F74" s="160"/>
      <c r="G74" s="160"/>
      <c r="H74" s="160"/>
      <c r="I74" s="160"/>
      <c r="J74" s="160"/>
      <c r="K74" s="160"/>
      <c r="L74" s="160"/>
      <c r="M74" s="160"/>
      <c r="N74" s="159"/>
      <c r="O74" s="159"/>
      <c r="P74" s="159"/>
      <c r="Q74" s="159"/>
      <c r="R74" s="160"/>
      <c r="S74" s="160"/>
      <c r="T74" s="160"/>
      <c r="U74" s="160"/>
      <c r="V74" s="160"/>
      <c r="W74" s="160"/>
      <c r="X74" s="160"/>
      <c r="Y74" s="160"/>
      <c r="Z74" s="150"/>
      <c r="AA74" s="150"/>
      <c r="AB74" s="150"/>
      <c r="AC74" s="150"/>
      <c r="AD74" s="150"/>
      <c r="AE74" s="150"/>
      <c r="AF74" s="150"/>
      <c r="AG74" s="150" t="s">
        <v>120</v>
      </c>
      <c r="AH74" s="150">
        <v>0</v>
      </c>
      <c r="AI74" s="150"/>
      <c r="AJ74" s="150"/>
      <c r="AK74" s="150"/>
      <c r="AL74" s="150"/>
      <c r="AM74" s="150"/>
      <c r="AN74" s="150"/>
      <c r="AO74" s="150"/>
      <c r="AP74" s="150"/>
      <c r="AQ74" s="150"/>
      <c r="AR74" s="150"/>
      <c r="AS74" s="150"/>
      <c r="AT74" s="150"/>
      <c r="AU74" s="150"/>
      <c r="AV74" s="150"/>
      <c r="AW74" s="150"/>
      <c r="AX74" s="150"/>
      <c r="AY74" s="150"/>
      <c r="AZ74" s="150"/>
      <c r="BA74" s="150"/>
      <c r="BB74" s="150"/>
      <c r="BC74" s="150"/>
      <c r="BD74" s="150"/>
      <c r="BE74" s="150"/>
      <c r="BF74" s="150"/>
      <c r="BG74" s="150"/>
      <c r="BH74" s="150"/>
    </row>
    <row r="75" spans="1:60" ht="22.5" outlineLevel="1" x14ac:dyDescent="0.2">
      <c r="A75" s="179">
        <v>33</v>
      </c>
      <c r="B75" s="180" t="s">
        <v>223</v>
      </c>
      <c r="C75" s="189" t="s">
        <v>224</v>
      </c>
      <c r="D75" s="181" t="s">
        <v>114</v>
      </c>
      <c r="E75" s="182">
        <v>17</v>
      </c>
      <c r="F75" s="183"/>
      <c r="G75" s="184">
        <f t="shared" ref="G75:G84" si="7">ROUND(E75*F75,2)</f>
        <v>0</v>
      </c>
      <c r="H75" s="161"/>
      <c r="I75" s="160">
        <f t="shared" ref="I75:I84" si="8">ROUND(E75*H75,2)</f>
        <v>0</v>
      </c>
      <c r="J75" s="161"/>
      <c r="K75" s="160">
        <f t="shared" ref="K75:K84" si="9">ROUND(E75*J75,2)</f>
        <v>0</v>
      </c>
      <c r="L75" s="160">
        <v>21</v>
      </c>
      <c r="M75" s="160">
        <f t="shared" ref="M75:M84" si="10">G75*(1+L75/100)</f>
        <v>0</v>
      </c>
      <c r="N75" s="159">
        <v>0</v>
      </c>
      <c r="O75" s="159">
        <f t="shared" ref="O75:O84" si="11">ROUND(E75*N75,2)</f>
        <v>0</v>
      </c>
      <c r="P75" s="159">
        <v>7.5100000000000002E-3</v>
      </c>
      <c r="Q75" s="159">
        <f t="shared" ref="Q75:Q84" si="12">ROUND(E75*P75,2)</f>
        <v>0.13</v>
      </c>
      <c r="R75" s="160"/>
      <c r="S75" s="160" t="s">
        <v>115</v>
      </c>
      <c r="T75" s="160" t="s">
        <v>115</v>
      </c>
      <c r="U75" s="160">
        <v>0.15755</v>
      </c>
      <c r="V75" s="160">
        <f t="shared" ref="V75:V84" si="13">ROUND(E75*U75,2)</f>
        <v>2.68</v>
      </c>
      <c r="W75" s="160"/>
      <c r="X75" s="160" t="s">
        <v>116</v>
      </c>
      <c r="Y75" s="160" t="s">
        <v>117</v>
      </c>
      <c r="Z75" s="150"/>
      <c r="AA75" s="150"/>
      <c r="AB75" s="150"/>
      <c r="AC75" s="150"/>
      <c r="AD75" s="150"/>
      <c r="AE75" s="150"/>
      <c r="AF75" s="150"/>
      <c r="AG75" s="150" t="s">
        <v>118</v>
      </c>
      <c r="AH75" s="150"/>
      <c r="AI75" s="150"/>
      <c r="AJ75" s="150"/>
      <c r="AK75" s="150"/>
      <c r="AL75" s="150"/>
      <c r="AM75" s="150"/>
      <c r="AN75" s="150"/>
      <c r="AO75" s="150"/>
      <c r="AP75" s="150"/>
      <c r="AQ75" s="150"/>
      <c r="AR75" s="150"/>
      <c r="AS75" s="150"/>
      <c r="AT75" s="150"/>
      <c r="AU75" s="150"/>
      <c r="AV75" s="150"/>
      <c r="AW75" s="150"/>
      <c r="AX75" s="150"/>
      <c r="AY75" s="150"/>
      <c r="AZ75" s="150"/>
      <c r="BA75" s="150"/>
      <c r="BB75" s="150"/>
      <c r="BC75" s="150"/>
      <c r="BD75" s="150"/>
      <c r="BE75" s="150"/>
      <c r="BF75" s="150"/>
      <c r="BG75" s="150"/>
      <c r="BH75" s="150"/>
    </row>
    <row r="76" spans="1:60" outlineLevel="1" x14ac:dyDescent="0.2">
      <c r="A76" s="179">
        <v>34</v>
      </c>
      <c r="B76" s="180" t="s">
        <v>225</v>
      </c>
      <c r="C76" s="189" t="s">
        <v>226</v>
      </c>
      <c r="D76" s="181" t="s">
        <v>205</v>
      </c>
      <c r="E76" s="182">
        <v>16</v>
      </c>
      <c r="F76" s="183"/>
      <c r="G76" s="184">
        <f t="shared" si="7"/>
        <v>0</v>
      </c>
      <c r="H76" s="161"/>
      <c r="I76" s="160">
        <f t="shared" si="8"/>
        <v>0</v>
      </c>
      <c r="J76" s="161"/>
      <c r="K76" s="160">
        <f t="shared" si="9"/>
        <v>0</v>
      </c>
      <c r="L76" s="160">
        <v>21</v>
      </c>
      <c r="M76" s="160">
        <f t="shared" si="10"/>
        <v>0</v>
      </c>
      <c r="N76" s="159">
        <v>0</v>
      </c>
      <c r="O76" s="159">
        <f t="shared" si="11"/>
        <v>0</v>
      </c>
      <c r="P76" s="159">
        <v>2.6900000000000001E-3</v>
      </c>
      <c r="Q76" s="159">
        <f t="shared" si="12"/>
        <v>0.04</v>
      </c>
      <c r="R76" s="160"/>
      <c r="S76" s="160" t="s">
        <v>115</v>
      </c>
      <c r="T76" s="160" t="s">
        <v>115</v>
      </c>
      <c r="U76" s="160">
        <v>6.9000000000000006E-2</v>
      </c>
      <c r="V76" s="160">
        <f t="shared" si="13"/>
        <v>1.1000000000000001</v>
      </c>
      <c r="W76" s="160"/>
      <c r="X76" s="160" t="s">
        <v>116</v>
      </c>
      <c r="Y76" s="160" t="s">
        <v>117</v>
      </c>
      <c r="Z76" s="150"/>
      <c r="AA76" s="150"/>
      <c r="AB76" s="150"/>
      <c r="AC76" s="150"/>
      <c r="AD76" s="150"/>
      <c r="AE76" s="150"/>
      <c r="AF76" s="150"/>
      <c r="AG76" s="150" t="s">
        <v>118</v>
      </c>
      <c r="AH76" s="150"/>
      <c r="AI76" s="150"/>
      <c r="AJ76" s="150"/>
      <c r="AK76" s="150"/>
      <c r="AL76" s="150"/>
      <c r="AM76" s="150"/>
      <c r="AN76" s="150"/>
      <c r="AO76" s="150"/>
      <c r="AP76" s="150"/>
      <c r="AQ76" s="150"/>
      <c r="AR76" s="150"/>
      <c r="AS76" s="150"/>
      <c r="AT76" s="150"/>
      <c r="AU76" s="150"/>
      <c r="AV76" s="150"/>
      <c r="AW76" s="150"/>
      <c r="AX76" s="150"/>
      <c r="AY76" s="150"/>
      <c r="AZ76" s="150"/>
      <c r="BA76" s="150"/>
      <c r="BB76" s="150"/>
      <c r="BC76" s="150"/>
      <c r="BD76" s="150"/>
      <c r="BE76" s="150"/>
      <c r="BF76" s="150"/>
      <c r="BG76" s="150"/>
      <c r="BH76" s="150"/>
    </row>
    <row r="77" spans="1:60" outlineLevel="1" x14ac:dyDescent="0.2">
      <c r="A77" s="179">
        <v>35</v>
      </c>
      <c r="B77" s="180" t="s">
        <v>227</v>
      </c>
      <c r="C77" s="189" t="s">
        <v>228</v>
      </c>
      <c r="D77" s="181" t="s">
        <v>141</v>
      </c>
      <c r="E77" s="182">
        <v>17</v>
      </c>
      <c r="F77" s="183"/>
      <c r="G77" s="184">
        <f t="shared" si="7"/>
        <v>0</v>
      </c>
      <c r="H77" s="161"/>
      <c r="I77" s="160">
        <f t="shared" si="8"/>
        <v>0</v>
      </c>
      <c r="J77" s="161"/>
      <c r="K77" s="160">
        <f t="shared" si="9"/>
        <v>0</v>
      </c>
      <c r="L77" s="160">
        <v>21</v>
      </c>
      <c r="M77" s="160">
        <f t="shared" si="10"/>
        <v>0</v>
      </c>
      <c r="N77" s="159">
        <v>0</v>
      </c>
      <c r="O77" s="159">
        <f t="shared" si="11"/>
        <v>0</v>
      </c>
      <c r="P77" s="159">
        <v>9.6000000000000002E-4</v>
      </c>
      <c r="Q77" s="159">
        <f t="shared" si="12"/>
        <v>0.02</v>
      </c>
      <c r="R77" s="160"/>
      <c r="S77" s="160" t="s">
        <v>115</v>
      </c>
      <c r="T77" s="160" t="s">
        <v>115</v>
      </c>
      <c r="U77" s="160">
        <v>5.7500000000000002E-2</v>
      </c>
      <c r="V77" s="160">
        <f t="shared" si="13"/>
        <v>0.98</v>
      </c>
      <c r="W77" s="160"/>
      <c r="X77" s="160" t="s">
        <v>116</v>
      </c>
      <c r="Y77" s="160" t="s">
        <v>117</v>
      </c>
      <c r="Z77" s="150"/>
      <c r="AA77" s="150"/>
      <c r="AB77" s="150"/>
      <c r="AC77" s="150"/>
      <c r="AD77" s="150"/>
      <c r="AE77" s="150"/>
      <c r="AF77" s="150"/>
      <c r="AG77" s="150" t="s">
        <v>118</v>
      </c>
      <c r="AH77" s="150"/>
      <c r="AI77" s="150"/>
      <c r="AJ77" s="150"/>
      <c r="AK77" s="150"/>
      <c r="AL77" s="150"/>
      <c r="AM77" s="150"/>
      <c r="AN77" s="150"/>
      <c r="AO77" s="150"/>
      <c r="AP77" s="150"/>
      <c r="AQ77" s="150"/>
      <c r="AR77" s="150"/>
      <c r="AS77" s="150"/>
      <c r="AT77" s="150"/>
      <c r="AU77" s="150"/>
      <c r="AV77" s="150"/>
      <c r="AW77" s="150"/>
      <c r="AX77" s="150"/>
      <c r="AY77" s="150"/>
      <c r="AZ77" s="150"/>
      <c r="BA77" s="150"/>
      <c r="BB77" s="150"/>
      <c r="BC77" s="150"/>
      <c r="BD77" s="150"/>
      <c r="BE77" s="150"/>
      <c r="BF77" s="150"/>
      <c r="BG77" s="150"/>
      <c r="BH77" s="150"/>
    </row>
    <row r="78" spans="1:60" outlineLevel="1" x14ac:dyDescent="0.2">
      <c r="A78" s="179">
        <v>36</v>
      </c>
      <c r="B78" s="180" t="s">
        <v>229</v>
      </c>
      <c r="C78" s="189" t="s">
        <v>230</v>
      </c>
      <c r="D78" s="181" t="s">
        <v>205</v>
      </c>
      <c r="E78" s="182">
        <v>17</v>
      </c>
      <c r="F78" s="183"/>
      <c r="G78" s="184">
        <f t="shared" si="7"/>
        <v>0</v>
      </c>
      <c r="H78" s="161"/>
      <c r="I78" s="160">
        <f t="shared" si="8"/>
        <v>0</v>
      </c>
      <c r="J78" s="161"/>
      <c r="K78" s="160">
        <f t="shared" si="9"/>
        <v>0</v>
      </c>
      <c r="L78" s="160">
        <v>21</v>
      </c>
      <c r="M78" s="160">
        <f t="shared" si="10"/>
        <v>0</v>
      </c>
      <c r="N78" s="159">
        <v>0</v>
      </c>
      <c r="O78" s="159">
        <f t="shared" si="11"/>
        <v>0</v>
      </c>
      <c r="P78" s="159">
        <v>3.3600000000000001E-3</v>
      </c>
      <c r="Q78" s="159">
        <f t="shared" si="12"/>
        <v>0.06</v>
      </c>
      <c r="R78" s="160"/>
      <c r="S78" s="160" t="s">
        <v>115</v>
      </c>
      <c r="T78" s="160" t="s">
        <v>115</v>
      </c>
      <c r="U78" s="160">
        <v>6.9000000000000006E-2</v>
      </c>
      <c r="V78" s="160">
        <f t="shared" si="13"/>
        <v>1.17</v>
      </c>
      <c r="W78" s="160"/>
      <c r="X78" s="160" t="s">
        <v>116</v>
      </c>
      <c r="Y78" s="160" t="s">
        <v>117</v>
      </c>
      <c r="Z78" s="150"/>
      <c r="AA78" s="150"/>
      <c r="AB78" s="150"/>
      <c r="AC78" s="150"/>
      <c r="AD78" s="150"/>
      <c r="AE78" s="150"/>
      <c r="AF78" s="150"/>
      <c r="AG78" s="150" t="s">
        <v>118</v>
      </c>
      <c r="AH78" s="150"/>
      <c r="AI78" s="150"/>
      <c r="AJ78" s="150"/>
      <c r="AK78" s="150"/>
      <c r="AL78" s="150"/>
      <c r="AM78" s="150"/>
      <c r="AN78" s="150"/>
      <c r="AO78" s="150"/>
      <c r="AP78" s="150"/>
      <c r="AQ78" s="150"/>
      <c r="AR78" s="150"/>
      <c r="AS78" s="150"/>
      <c r="AT78" s="150"/>
      <c r="AU78" s="150"/>
      <c r="AV78" s="150"/>
      <c r="AW78" s="150"/>
      <c r="AX78" s="150"/>
      <c r="AY78" s="150"/>
      <c r="AZ78" s="150"/>
      <c r="BA78" s="150"/>
      <c r="BB78" s="150"/>
      <c r="BC78" s="150"/>
      <c r="BD78" s="150"/>
      <c r="BE78" s="150"/>
      <c r="BF78" s="150"/>
      <c r="BG78" s="150"/>
      <c r="BH78" s="150"/>
    </row>
    <row r="79" spans="1:60" outlineLevel="1" x14ac:dyDescent="0.2">
      <c r="A79" s="179">
        <v>37</v>
      </c>
      <c r="B79" s="180" t="s">
        <v>231</v>
      </c>
      <c r="C79" s="189" t="s">
        <v>232</v>
      </c>
      <c r="D79" s="181" t="s">
        <v>141</v>
      </c>
      <c r="E79" s="182">
        <v>2</v>
      </c>
      <c r="F79" s="183"/>
      <c r="G79" s="184">
        <f t="shared" si="7"/>
        <v>0</v>
      </c>
      <c r="H79" s="161"/>
      <c r="I79" s="160">
        <f t="shared" si="8"/>
        <v>0</v>
      </c>
      <c r="J79" s="161"/>
      <c r="K79" s="160">
        <f t="shared" si="9"/>
        <v>0</v>
      </c>
      <c r="L79" s="160">
        <v>21</v>
      </c>
      <c r="M79" s="160">
        <f t="shared" si="10"/>
        <v>0</v>
      </c>
      <c r="N79" s="159">
        <v>0</v>
      </c>
      <c r="O79" s="159">
        <f t="shared" si="11"/>
        <v>0</v>
      </c>
      <c r="P79" s="159">
        <v>3.2200000000000002E-3</v>
      </c>
      <c r="Q79" s="159">
        <f t="shared" si="12"/>
        <v>0.01</v>
      </c>
      <c r="R79" s="160"/>
      <c r="S79" s="160" t="s">
        <v>115</v>
      </c>
      <c r="T79" s="160" t="s">
        <v>115</v>
      </c>
      <c r="U79" s="160">
        <v>0.19550000000000001</v>
      </c>
      <c r="V79" s="160">
        <f t="shared" si="13"/>
        <v>0.39</v>
      </c>
      <c r="W79" s="160"/>
      <c r="X79" s="160" t="s">
        <v>116</v>
      </c>
      <c r="Y79" s="160" t="s">
        <v>117</v>
      </c>
      <c r="Z79" s="150"/>
      <c r="AA79" s="150"/>
      <c r="AB79" s="150"/>
      <c r="AC79" s="150"/>
      <c r="AD79" s="150"/>
      <c r="AE79" s="150"/>
      <c r="AF79" s="150"/>
      <c r="AG79" s="150" t="s">
        <v>118</v>
      </c>
      <c r="AH79" s="150"/>
      <c r="AI79" s="150"/>
      <c r="AJ79" s="150"/>
      <c r="AK79" s="150"/>
      <c r="AL79" s="150"/>
      <c r="AM79" s="150"/>
      <c r="AN79" s="150"/>
      <c r="AO79" s="150"/>
      <c r="AP79" s="150"/>
      <c r="AQ79" s="150"/>
      <c r="AR79" s="150"/>
      <c r="AS79" s="150"/>
      <c r="AT79" s="150"/>
      <c r="AU79" s="150"/>
      <c r="AV79" s="150"/>
      <c r="AW79" s="150"/>
      <c r="AX79" s="150"/>
      <c r="AY79" s="150"/>
      <c r="AZ79" s="150"/>
      <c r="BA79" s="150"/>
      <c r="BB79" s="150"/>
      <c r="BC79" s="150"/>
      <c r="BD79" s="150"/>
      <c r="BE79" s="150"/>
      <c r="BF79" s="150"/>
      <c r="BG79" s="150"/>
      <c r="BH79" s="150"/>
    </row>
    <row r="80" spans="1:60" outlineLevel="1" x14ac:dyDescent="0.2">
      <c r="A80" s="179">
        <v>38</v>
      </c>
      <c r="B80" s="180" t="s">
        <v>233</v>
      </c>
      <c r="C80" s="189" t="s">
        <v>234</v>
      </c>
      <c r="D80" s="181" t="s">
        <v>205</v>
      </c>
      <c r="E80" s="182">
        <v>15.1</v>
      </c>
      <c r="F80" s="183"/>
      <c r="G80" s="184">
        <f t="shared" si="7"/>
        <v>0</v>
      </c>
      <c r="H80" s="161"/>
      <c r="I80" s="160">
        <f t="shared" si="8"/>
        <v>0</v>
      </c>
      <c r="J80" s="161"/>
      <c r="K80" s="160">
        <f t="shared" si="9"/>
        <v>0</v>
      </c>
      <c r="L80" s="160">
        <v>21</v>
      </c>
      <c r="M80" s="160">
        <f t="shared" si="10"/>
        <v>0</v>
      </c>
      <c r="N80" s="159">
        <v>0</v>
      </c>
      <c r="O80" s="159">
        <f t="shared" si="11"/>
        <v>0</v>
      </c>
      <c r="P80" s="159">
        <v>9.3999999999999997E-4</v>
      </c>
      <c r="Q80" s="159">
        <f t="shared" si="12"/>
        <v>0.01</v>
      </c>
      <c r="R80" s="160"/>
      <c r="S80" s="160" t="s">
        <v>115</v>
      </c>
      <c r="T80" s="160" t="s">
        <v>115</v>
      </c>
      <c r="U80" s="160">
        <v>6.9000000000000006E-2</v>
      </c>
      <c r="V80" s="160">
        <f t="shared" si="13"/>
        <v>1.04</v>
      </c>
      <c r="W80" s="160"/>
      <c r="X80" s="160" t="s">
        <v>116</v>
      </c>
      <c r="Y80" s="160" t="s">
        <v>117</v>
      </c>
      <c r="Z80" s="150"/>
      <c r="AA80" s="150"/>
      <c r="AB80" s="150"/>
      <c r="AC80" s="150"/>
      <c r="AD80" s="150"/>
      <c r="AE80" s="150"/>
      <c r="AF80" s="150"/>
      <c r="AG80" s="150" t="s">
        <v>118</v>
      </c>
      <c r="AH80" s="150"/>
      <c r="AI80" s="150"/>
      <c r="AJ80" s="150"/>
      <c r="AK80" s="150"/>
      <c r="AL80" s="150"/>
      <c r="AM80" s="150"/>
      <c r="AN80" s="150"/>
      <c r="AO80" s="150"/>
      <c r="AP80" s="150"/>
      <c r="AQ80" s="150"/>
      <c r="AR80" s="150"/>
      <c r="AS80" s="150"/>
      <c r="AT80" s="150"/>
      <c r="AU80" s="150"/>
      <c r="AV80" s="150"/>
      <c r="AW80" s="150"/>
      <c r="AX80" s="150"/>
      <c r="AY80" s="150"/>
      <c r="AZ80" s="150"/>
      <c r="BA80" s="150"/>
      <c r="BB80" s="150"/>
      <c r="BC80" s="150"/>
      <c r="BD80" s="150"/>
      <c r="BE80" s="150"/>
      <c r="BF80" s="150"/>
      <c r="BG80" s="150"/>
      <c r="BH80" s="150"/>
    </row>
    <row r="81" spans="1:60" outlineLevel="1" x14ac:dyDescent="0.2">
      <c r="A81" s="179">
        <v>39</v>
      </c>
      <c r="B81" s="180" t="s">
        <v>235</v>
      </c>
      <c r="C81" s="189" t="s">
        <v>236</v>
      </c>
      <c r="D81" s="181" t="s">
        <v>205</v>
      </c>
      <c r="E81" s="182">
        <v>15.1</v>
      </c>
      <c r="F81" s="183"/>
      <c r="G81" s="184">
        <f t="shared" si="7"/>
        <v>0</v>
      </c>
      <c r="H81" s="161"/>
      <c r="I81" s="160">
        <f t="shared" si="8"/>
        <v>0</v>
      </c>
      <c r="J81" s="161"/>
      <c r="K81" s="160">
        <f t="shared" si="9"/>
        <v>0</v>
      </c>
      <c r="L81" s="160">
        <v>21</v>
      </c>
      <c r="M81" s="160">
        <f t="shared" si="10"/>
        <v>0</v>
      </c>
      <c r="N81" s="159">
        <v>0</v>
      </c>
      <c r="O81" s="159">
        <f t="shared" si="11"/>
        <v>0</v>
      </c>
      <c r="P81" s="159">
        <v>1.75E-3</v>
      </c>
      <c r="Q81" s="159">
        <f t="shared" si="12"/>
        <v>0.03</v>
      </c>
      <c r="R81" s="160"/>
      <c r="S81" s="160" t="s">
        <v>115</v>
      </c>
      <c r="T81" s="160" t="s">
        <v>115</v>
      </c>
      <c r="U81" s="160">
        <v>8.0500000000000002E-2</v>
      </c>
      <c r="V81" s="160">
        <f t="shared" si="13"/>
        <v>1.22</v>
      </c>
      <c r="W81" s="160"/>
      <c r="X81" s="160" t="s">
        <v>116</v>
      </c>
      <c r="Y81" s="160" t="s">
        <v>117</v>
      </c>
      <c r="Z81" s="150"/>
      <c r="AA81" s="150"/>
      <c r="AB81" s="150"/>
      <c r="AC81" s="150"/>
      <c r="AD81" s="150"/>
      <c r="AE81" s="150"/>
      <c r="AF81" s="150"/>
      <c r="AG81" s="150" t="s">
        <v>118</v>
      </c>
      <c r="AH81" s="150"/>
      <c r="AI81" s="150"/>
      <c r="AJ81" s="150"/>
      <c r="AK81" s="150"/>
      <c r="AL81" s="150"/>
      <c r="AM81" s="150"/>
      <c r="AN81" s="150"/>
      <c r="AO81" s="150"/>
      <c r="AP81" s="150"/>
      <c r="AQ81" s="150"/>
      <c r="AR81" s="150"/>
      <c r="AS81" s="150"/>
      <c r="AT81" s="150"/>
      <c r="AU81" s="150"/>
      <c r="AV81" s="150"/>
      <c r="AW81" s="150"/>
      <c r="AX81" s="150"/>
      <c r="AY81" s="150"/>
      <c r="AZ81" s="150"/>
      <c r="BA81" s="150"/>
      <c r="BB81" s="150"/>
      <c r="BC81" s="150"/>
      <c r="BD81" s="150"/>
      <c r="BE81" s="150"/>
      <c r="BF81" s="150"/>
      <c r="BG81" s="150"/>
      <c r="BH81" s="150"/>
    </row>
    <row r="82" spans="1:60" outlineLevel="1" x14ac:dyDescent="0.2">
      <c r="A82" s="179">
        <v>40</v>
      </c>
      <c r="B82" s="180" t="s">
        <v>237</v>
      </c>
      <c r="C82" s="189" t="s">
        <v>238</v>
      </c>
      <c r="D82" s="181" t="s">
        <v>205</v>
      </c>
      <c r="E82" s="182">
        <v>30.5</v>
      </c>
      <c r="F82" s="183"/>
      <c r="G82" s="184">
        <f t="shared" si="7"/>
        <v>0</v>
      </c>
      <c r="H82" s="161"/>
      <c r="I82" s="160">
        <f t="shared" si="8"/>
        <v>0</v>
      </c>
      <c r="J82" s="161"/>
      <c r="K82" s="160">
        <f t="shared" si="9"/>
        <v>0</v>
      </c>
      <c r="L82" s="160">
        <v>21</v>
      </c>
      <c r="M82" s="160">
        <f t="shared" si="10"/>
        <v>0</v>
      </c>
      <c r="N82" s="159">
        <v>0</v>
      </c>
      <c r="O82" s="159">
        <f t="shared" si="11"/>
        <v>0</v>
      </c>
      <c r="P82" s="159">
        <v>3.5599999999999998E-3</v>
      </c>
      <c r="Q82" s="159">
        <f t="shared" si="12"/>
        <v>0.11</v>
      </c>
      <c r="R82" s="160"/>
      <c r="S82" s="160" t="s">
        <v>115</v>
      </c>
      <c r="T82" s="160" t="s">
        <v>115</v>
      </c>
      <c r="U82" s="160">
        <v>8.0500000000000002E-2</v>
      </c>
      <c r="V82" s="160">
        <f t="shared" si="13"/>
        <v>2.46</v>
      </c>
      <c r="W82" s="160"/>
      <c r="X82" s="160" t="s">
        <v>116</v>
      </c>
      <c r="Y82" s="160" t="s">
        <v>117</v>
      </c>
      <c r="Z82" s="150"/>
      <c r="AA82" s="150"/>
      <c r="AB82" s="150"/>
      <c r="AC82" s="150"/>
      <c r="AD82" s="150"/>
      <c r="AE82" s="150"/>
      <c r="AF82" s="150"/>
      <c r="AG82" s="150" t="s">
        <v>118</v>
      </c>
      <c r="AH82" s="150"/>
      <c r="AI82" s="150"/>
      <c r="AJ82" s="150"/>
      <c r="AK82" s="150"/>
      <c r="AL82" s="150"/>
      <c r="AM82" s="150"/>
      <c r="AN82" s="150"/>
      <c r="AO82" s="150"/>
      <c r="AP82" s="150"/>
      <c r="AQ82" s="150"/>
      <c r="AR82" s="150"/>
      <c r="AS82" s="150"/>
      <c r="AT82" s="150"/>
      <c r="AU82" s="150"/>
      <c r="AV82" s="150"/>
      <c r="AW82" s="150"/>
      <c r="AX82" s="150"/>
      <c r="AY82" s="150"/>
      <c r="AZ82" s="150"/>
      <c r="BA82" s="150"/>
      <c r="BB82" s="150"/>
      <c r="BC82" s="150"/>
      <c r="BD82" s="150"/>
      <c r="BE82" s="150"/>
      <c r="BF82" s="150"/>
      <c r="BG82" s="150"/>
      <c r="BH82" s="150"/>
    </row>
    <row r="83" spans="1:60" outlineLevel="1" x14ac:dyDescent="0.2">
      <c r="A83" s="179">
        <v>41</v>
      </c>
      <c r="B83" s="180" t="s">
        <v>239</v>
      </c>
      <c r="C83" s="189" t="s">
        <v>240</v>
      </c>
      <c r="D83" s="181" t="s">
        <v>141</v>
      </c>
      <c r="E83" s="182">
        <v>5</v>
      </c>
      <c r="F83" s="183"/>
      <c r="G83" s="184">
        <f t="shared" si="7"/>
        <v>0</v>
      </c>
      <c r="H83" s="161"/>
      <c r="I83" s="160">
        <f t="shared" si="8"/>
        <v>0</v>
      </c>
      <c r="J83" s="161"/>
      <c r="K83" s="160">
        <f t="shared" si="9"/>
        <v>0</v>
      </c>
      <c r="L83" s="160">
        <v>21</v>
      </c>
      <c r="M83" s="160">
        <f t="shared" si="10"/>
        <v>0</v>
      </c>
      <c r="N83" s="159">
        <v>0</v>
      </c>
      <c r="O83" s="159">
        <f t="shared" si="11"/>
        <v>0</v>
      </c>
      <c r="P83" s="159">
        <v>1.16E-3</v>
      </c>
      <c r="Q83" s="159">
        <f t="shared" si="12"/>
        <v>0.01</v>
      </c>
      <c r="R83" s="160"/>
      <c r="S83" s="160" t="s">
        <v>115</v>
      </c>
      <c r="T83" s="160" t="s">
        <v>115</v>
      </c>
      <c r="U83" s="160">
        <v>9.1999999999999998E-2</v>
      </c>
      <c r="V83" s="160">
        <f t="shared" si="13"/>
        <v>0.46</v>
      </c>
      <c r="W83" s="160"/>
      <c r="X83" s="160" t="s">
        <v>116</v>
      </c>
      <c r="Y83" s="160" t="s">
        <v>117</v>
      </c>
      <c r="Z83" s="150"/>
      <c r="AA83" s="150"/>
      <c r="AB83" s="150"/>
      <c r="AC83" s="150"/>
      <c r="AD83" s="150"/>
      <c r="AE83" s="150"/>
      <c r="AF83" s="150"/>
      <c r="AG83" s="150" t="s">
        <v>118</v>
      </c>
      <c r="AH83" s="150"/>
      <c r="AI83" s="150"/>
      <c r="AJ83" s="150"/>
      <c r="AK83" s="150"/>
      <c r="AL83" s="150"/>
      <c r="AM83" s="150"/>
      <c r="AN83" s="150"/>
      <c r="AO83" s="150"/>
      <c r="AP83" s="150"/>
      <c r="AQ83" s="150"/>
      <c r="AR83" s="150"/>
      <c r="AS83" s="150"/>
      <c r="AT83" s="150"/>
      <c r="AU83" s="150"/>
      <c r="AV83" s="150"/>
      <c r="AW83" s="150"/>
      <c r="AX83" s="150"/>
      <c r="AY83" s="150"/>
      <c r="AZ83" s="150"/>
      <c r="BA83" s="150"/>
      <c r="BB83" s="150"/>
      <c r="BC83" s="150"/>
      <c r="BD83" s="150"/>
      <c r="BE83" s="150"/>
      <c r="BF83" s="150"/>
      <c r="BG83" s="150"/>
      <c r="BH83" s="150"/>
    </row>
    <row r="84" spans="1:60" ht="33.75" outlineLevel="1" x14ac:dyDescent="0.2">
      <c r="A84" s="173">
        <v>42</v>
      </c>
      <c r="B84" s="174" t="s">
        <v>241</v>
      </c>
      <c r="C84" s="187" t="s">
        <v>242</v>
      </c>
      <c r="D84" s="175" t="s">
        <v>141</v>
      </c>
      <c r="E84" s="176">
        <v>1</v>
      </c>
      <c r="F84" s="177"/>
      <c r="G84" s="178">
        <f t="shared" si="7"/>
        <v>0</v>
      </c>
      <c r="H84" s="161"/>
      <c r="I84" s="160">
        <f t="shared" si="8"/>
        <v>0</v>
      </c>
      <c r="J84" s="161"/>
      <c r="K84" s="160">
        <f t="shared" si="9"/>
        <v>0</v>
      </c>
      <c r="L84" s="160">
        <v>21</v>
      </c>
      <c r="M84" s="160">
        <f t="shared" si="10"/>
        <v>0</v>
      </c>
      <c r="N84" s="159">
        <v>5.0000000000000001E-4</v>
      </c>
      <c r="O84" s="159">
        <f t="shared" si="11"/>
        <v>0</v>
      </c>
      <c r="P84" s="159">
        <v>0</v>
      </c>
      <c r="Q84" s="159">
        <f t="shared" si="12"/>
        <v>0</v>
      </c>
      <c r="R84" s="160"/>
      <c r="S84" s="160" t="s">
        <v>144</v>
      </c>
      <c r="T84" s="160" t="s">
        <v>145</v>
      </c>
      <c r="U84" s="160">
        <v>0.41670000000000001</v>
      </c>
      <c r="V84" s="160">
        <f t="shared" si="13"/>
        <v>0.42</v>
      </c>
      <c r="W84" s="160"/>
      <c r="X84" s="160" t="s">
        <v>116</v>
      </c>
      <c r="Y84" s="160" t="s">
        <v>117</v>
      </c>
      <c r="Z84" s="150"/>
      <c r="AA84" s="150"/>
      <c r="AB84" s="150"/>
      <c r="AC84" s="150"/>
      <c r="AD84" s="150"/>
      <c r="AE84" s="150"/>
      <c r="AF84" s="150"/>
      <c r="AG84" s="150" t="s">
        <v>118</v>
      </c>
      <c r="AH84" s="150"/>
      <c r="AI84" s="150"/>
      <c r="AJ84" s="150"/>
      <c r="AK84" s="150"/>
      <c r="AL84" s="150"/>
      <c r="AM84" s="150"/>
      <c r="AN84" s="150"/>
      <c r="AO84" s="150"/>
      <c r="AP84" s="150"/>
      <c r="AQ84" s="150"/>
      <c r="AR84" s="150"/>
      <c r="AS84" s="150"/>
      <c r="AT84" s="150"/>
      <c r="AU84" s="150"/>
      <c r="AV84" s="150"/>
      <c r="AW84" s="150"/>
      <c r="AX84" s="150"/>
      <c r="AY84" s="150"/>
      <c r="AZ84" s="150"/>
      <c r="BA84" s="150"/>
      <c r="BB84" s="150"/>
      <c r="BC84" s="150"/>
      <c r="BD84" s="150"/>
      <c r="BE84" s="150"/>
      <c r="BF84" s="150"/>
      <c r="BG84" s="150"/>
      <c r="BH84" s="150"/>
    </row>
    <row r="85" spans="1:60" outlineLevel="2" x14ac:dyDescent="0.2">
      <c r="A85" s="157"/>
      <c r="B85" s="158"/>
      <c r="C85" s="260" t="s">
        <v>243</v>
      </c>
      <c r="D85" s="261"/>
      <c r="E85" s="261"/>
      <c r="F85" s="261"/>
      <c r="G85" s="261"/>
      <c r="H85" s="160"/>
      <c r="I85" s="160"/>
      <c r="J85" s="160"/>
      <c r="K85" s="160"/>
      <c r="L85" s="160"/>
      <c r="M85" s="160"/>
      <c r="N85" s="159"/>
      <c r="O85" s="159"/>
      <c r="P85" s="159"/>
      <c r="Q85" s="159"/>
      <c r="R85" s="160"/>
      <c r="S85" s="160"/>
      <c r="T85" s="160"/>
      <c r="U85" s="160"/>
      <c r="V85" s="160"/>
      <c r="W85" s="160"/>
      <c r="X85" s="160"/>
      <c r="Y85" s="160"/>
      <c r="Z85" s="150"/>
      <c r="AA85" s="150"/>
      <c r="AB85" s="150"/>
      <c r="AC85" s="150"/>
      <c r="AD85" s="150"/>
      <c r="AE85" s="150"/>
      <c r="AF85" s="150"/>
      <c r="AG85" s="150" t="s">
        <v>199</v>
      </c>
      <c r="AH85" s="150"/>
      <c r="AI85" s="150"/>
      <c r="AJ85" s="150"/>
      <c r="AK85" s="150"/>
      <c r="AL85" s="150"/>
      <c r="AM85" s="150"/>
      <c r="AN85" s="150"/>
      <c r="AO85" s="150"/>
      <c r="AP85" s="150"/>
      <c r="AQ85" s="150"/>
      <c r="AR85" s="150"/>
      <c r="AS85" s="150"/>
      <c r="AT85" s="150"/>
      <c r="AU85" s="150"/>
      <c r="AV85" s="150"/>
      <c r="AW85" s="150"/>
      <c r="AX85" s="150"/>
      <c r="AY85" s="150"/>
      <c r="AZ85" s="150"/>
      <c r="BA85" s="150"/>
      <c r="BB85" s="150"/>
      <c r="BC85" s="150"/>
      <c r="BD85" s="150"/>
      <c r="BE85" s="150"/>
      <c r="BF85" s="150"/>
      <c r="BG85" s="150"/>
      <c r="BH85" s="150"/>
    </row>
    <row r="86" spans="1:60" outlineLevel="2" x14ac:dyDescent="0.2">
      <c r="A86" s="157"/>
      <c r="B86" s="158"/>
      <c r="C86" s="188" t="s">
        <v>244</v>
      </c>
      <c r="D86" s="162"/>
      <c r="E86" s="163">
        <v>1</v>
      </c>
      <c r="F86" s="160"/>
      <c r="G86" s="160"/>
      <c r="H86" s="160"/>
      <c r="I86" s="160"/>
      <c r="J86" s="160"/>
      <c r="K86" s="160"/>
      <c r="L86" s="160"/>
      <c r="M86" s="160"/>
      <c r="N86" s="159"/>
      <c r="O86" s="159"/>
      <c r="P86" s="159"/>
      <c r="Q86" s="159"/>
      <c r="R86" s="160"/>
      <c r="S86" s="160"/>
      <c r="T86" s="160"/>
      <c r="U86" s="160"/>
      <c r="V86" s="160"/>
      <c r="W86" s="160"/>
      <c r="X86" s="160"/>
      <c r="Y86" s="160"/>
      <c r="Z86" s="150"/>
      <c r="AA86" s="150"/>
      <c r="AB86" s="150"/>
      <c r="AC86" s="150"/>
      <c r="AD86" s="150"/>
      <c r="AE86" s="150"/>
      <c r="AF86" s="150"/>
      <c r="AG86" s="150" t="s">
        <v>120</v>
      </c>
      <c r="AH86" s="150">
        <v>0</v>
      </c>
      <c r="AI86" s="150"/>
      <c r="AJ86" s="150"/>
      <c r="AK86" s="150"/>
      <c r="AL86" s="150"/>
      <c r="AM86" s="150"/>
      <c r="AN86" s="150"/>
      <c r="AO86" s="150"/>
      <c r="AP86" s="150"/>
      <c r="AQ86" s="150"/>
      <c r="AR86" s="150"/>
      <c r="AS86" s="150"/>
      <c r="AT86" s="150"/>
      <c r="AU86" s="150"/>
      <c r="AV86" s="150"/>
      <c r="AW86" s="150"/>
      <c r="AX86" s="150"/>
      <c r="AY86" s="150"/>
      <c r="AZ86" s="150"/>
      <c r="BA86" s="150"/>
      <c r="BB86" s="150"/>
      <c r="BC86" s="150"/>
      <c r="BD86" s="150"/>
      <c r="BE86" s="150"/>
      <c r="BF86" s="150"/>
      <c r="BG86" s="150"/>
      <c r="BH86" s="150"/>
    </row>
    <row r="87" spans="1:60" ht="33.75" outlineLevel="1" x14ac:dyDescent="0.2">
      <c r="A87" s="173">
        <v>43</v>
      </c>
      <c r="B87" s="174" t="s">
        <v>245</v>
      </c>
      <c r="C87" s="187" t="s">
        <v>246</v>
      </c>
      <c r="D87" s="175" t="s">
        <v>141</v>
      </c>
      <c r="E87" s="176">
        <v>1</v>
      </c>
      <c r="F87" s="177"/>
      <c r="G87" s="178">
        <f>ROUND(E87*F87,2)</f>
        <v>0</v>
      </c>
      <c r="H87" s="161"/>
      <c r="I87" s="160">
        <f>ROUND(E87*H87,2)</f>
        <v>0</v>
      </c>
      <c r="J87" s="161"/>
      <c r="K87" s="160">
        <f>ROUND(E87*J87,2)</f>
        <v>0</v>
      </c>
      <c r="L87" s="160">
        <v>21</v>
      </c>
      <c r="M87" s="160">
        <f>G87*(1+L87/100)</f>
        <v>0</v>
      </c>
      <c r="N87" s="159">
        <v>2.2599999999999999E-3</v>
      </c>
      <c r="O87" s="159">
        <f>ROUND(E87*N87,2)</f>
        <v>0</v>
      </c>
      <c r="P87" s="159">
        <v>0</v>
      </c>
      <c r="Q87" s="159">
        <f>ROUND(E87*P87,2)</f>
        <v>0</v>
      </c>
      <c r="R87" s="160"/>
      <c r="S87" s="160" t="s">
        <v>144</v>
      </c>
      <c r="T87" s="160" t="s">
        <v>145</v>
      </c>
      <c r="U87" s="160">
        <v>0.47725000000000001</v>
      </c>
      <c r="V87" s="160">
        <f>ROUND(E87*U87,2)</f>
        <v>0.48</v>
      </c>
      <c r="W87" s="160"/>
      <c r="X87" s="160" t="s">
        <v>116</v>
      </c>
      <c r="Y87" s="160" t="s">
        <v>117</v>
      </c>
      <c r="Z87" s="150"/>
      <c r="AA87" s="150"/>
      <c r="AB87" s="150"/>
      <c r="AC87" s="150"/>
      <c r="AD87" s="150"/>
      <c r="AE87" s="150"/>
      <c r="AF87" s="150"/>
      <c r="AG87" s="150" t="s">
        <v>118</v>
      </c>
      <c r="AH87" s="150"/>
      <c r="AI87" s="150"/>
      <c r="AJ87" s="150"/>
      <c r="AK87" s="150"/>
      <c r="AL87" s="150"/>
      <c r="AM87" s="150"/>
      <c r="AN87" s="150"/>
      <c r="AO87" s="150"/>
      <c r="AP87" s="150"/>
      <c r="AQ87" s="150"/>
      <c r="AR87" s="150"/>
      <c r="AS87" s="150"/>
      <c r="AT87" s="150"/>
      <c r="AU87" s="150"/>
      <c r="AV87" s="150"/>
      <c r="AW87" s="150"/>
      <c r="AX87" s="150"/>
      <c r="AY87" s="150"/>
      <c r="AZ87" s="150"/>
      <c r="BA87" s="150"/>
      <c r="BB87" s="150"/>
      <c r="BC87" s="150"/>
      <c r="BD87" s="150"/>
      <c r="BE87" s="150"/>
      <c r="BF87" s="150"/>
      <c r="BG87" s="150"/>
      <c r="BH87" s="150"/>
    </row>
    <row r="88" spans="1:60" outlineLevel="2" x14ac:dyDescent="0.2">
      <c r="A88" s="157"/>
      <c r="B88" s="158"/>
      <c r="C88" s="260" t="s">
        <v>243</v>
      </c>
      <c r="D88" s="261"/>
      <c r="E88" s="261"/>
      <c r="F88" s="261"/>
      <c r="G88" s="261"/>
      <c r="H88" s="160"/>
      <c r="I88" s="160"/>
      <c r="J88" s="160"/>
      <c r="K88" s="160"/>
      <c r="L88" s="160"/>
      <c r="M88" s="160"/>
      <c r="N88" s="159"/>
      <c r="O88" s="159"/>
      <c r="P88" s="159"/>
      <c r="Q88" s="159"/>
      <c r="R88" s="160"/>
      <c r="S88" s="160"/>
      <c r="T88" s="160"/>
      <c r="U88" s="160"/>
      <c r="V88" s="160"/>
      <c r="W88" s="160"/>
      <c r="X88" s="160"/>
      <c r="Y88" s="160"/>
      <c r="Z88" s="150"/>
      <c r="AA88" s="150"/>
      <c r="AB88" s="150"/>
      <c r="AC88" s="150"/>
      <c r="AD88" s="150"/>
      <c r="AE88" s="150"/>
      <c r="AF88" s="150"/>
      <c r="AG88" s="150" t="s">
        <v>199</v>
      </c>
      <c r="AH88" s="150"/>
      <c r="AI88" s="150"/>
      <c r="AJ88" s="150"/>
      <c r="AK88" s="150"/>
      <c r="AL88" s="150"/>
      <c r="AM88" s="150"/>
      <c r="AN88" s="150"/>
      <c r="AO88" s="150"/>
      <c r="AP88" s="150"/>
      <c r="AQ88" s="150"/>
      <c r="AR88" s="150"/>
      <c r="AS88" s="150"/>
      <c r="AT88" s="150"/>
      <c r="AU88" s="150"/>
      <c r="AV88" s="150"/>
      <c r="AW88" s="150"/>
      <c r="AX88" s="150"/>
      <c r="AY88" s="150"/>
      <c r="AZ88" s="150"/>
      <c r="BA88" s="150"/>
      <c r="BB88" s="150"/>
      <c r="BC88" s="150"/>
      <c r="BD88" s="150"/>
      <c r="BE88" s="150"/>
      <c r="BF88" s="150"/>
      <c r="BG88" s="150"/>
      <c r="BH88" s="150"/>
    </row>
    <row r="89" spans="1:60" ht="22.5" outlineLevel="2" x14ac:dyDescent="0.2">
      <c r="A89" s="157"/>
      <c r="B89" s="158"/>
      <c r="C89" s="188" t="s">
        <v>247</v>
      </c>
      <c r="D89" s="162"/>
      <c r="E89" s="163">
        <v>1</v>
      </c>
      <c r="F89" s="160"/>
      <c r="G89" s="160"/>
      <c r="H89" s="160"/>
      <c r="I89" s="160"/>
      <c r="J89" s="160"/>
      <c r="K89" s="160"/>
      <c r="L89" s="160"/>
      <c r="M89" s="160"/>
      <c r="N89" s="159"/>
      <c r="O89" s="159"/>
      <c r="P89" s="159"/>
      <c r="Q89" s="159"/>
      <c r="R89" s="160"/>
      <c r="S89" s="160"/>
      <c r="T89" s="160"/>
      <c r="U89" s="160"/>
      <c r="V89" s="160"/>
      <c r="W89" s="160"/>
      <c r="X89" s="160"/>
      <c r="Y89" s="160"/>
      <c r="Z89" s="150"/>
      <c r="AA89" s="150"/>
      <c r="AB89" s="150"/>
      <c r="AC89" s="150"/>
      <c r="AD89" s="150"/>
      <c r="AE89" s="150"/>
      <c r="AF89" s="150"/>
      <c r="AG89" s="150" t="s">
        <v>120</v>
      </c>
      <c r="AH89" s="150">
        <v>0</v>
      </c>
      <c r="AI89" s="150"/>
      <c r="AJ89" s="150"/>
      <c r="AK89" s="150"/>
      <c r="AL89" s="150"/>
      <c r="AM89" s="150"/>
      <c r="AN89" s="150"/>
      <c r="AO89" s="150"/>
      <c r="AP89" s="150"/>
      <c r="AQ89" s="150"/>
      <c r="AR89" s="150"/>
      <c r="AS89" s="150"/>
      <c r="AT89" s="150"/>
      <c r="AU89" s="150"/>
      <c r="AV89" s="150"/>
      <c r="AW89" s="150"/>
      <c r="AX89" s="150"/>
      <c r="AY89" s="150"/>
      <c r="AZ89" s="150"/>
      <c r="BA89" s="150"/>
      <c r="BB89" s="150"/>
      <c r="BC89" s="150"/>
      <c r="BD89" s="150"/>
      <c r="BE89" s="150"/>
      <c r="BF89" s="150"/>
      <c r="BG89" s="150"/>
      <c r="BH89" s="150"/>
    </row>
    <row r="90" spans="1:60" ht="33.75" outlineLevel="1" x14ac:dyDescent="0.2">
      <c r="A90" s="173">
        <v>44</v>
      </c>
      <c r="B90" s="174" t="s">
        <v>248</v>
      </c>
      <c r="C90" s="187" t="s">
        <v>249</v>
      </c>
      <c r="D90" s="175" t="s">
        <v>205</v>
      </c>
      <c r="E90" s="176">
        <v>12</v>
      </c>
      <c r="F90" s="177"/>
      <c r="G90" s="178">
        <f>ROUND(E90*F90,2)</f>
        <v>0</v>
      </c>
      <c r="H90" s="161"/>
      <c r="I90" s="160">
        <f>ROUND(E90*H90,2)</f>
        <v>0</v>
      </c>
      <c r="J90" s="161"/>
      <c r="K90" s="160">
        <f>ROUND(E90*J90,2)</f>
        <v>0</v>
      </c>
      <c r="L90" s="160">
        <v>21</v>
      </c>
      <c r="M90" s="160">
        <f>G90*(1+L90/100)</f>
        <v>0</v>
      </c>
      <c r="N90" s="159">
        <v>0</v>
      </c>
      <c r="O90" s="159">
        <f>ROUND(E90*N90,2)</f>
        <v>0</v>
      </c>
      <c r="P90" s="159">
        <v>0</v>
      </c>
      <c r="Q90" s="159">
        <f>ROUND(E90*P90,2)</f>
        <v>0</v>
      </c>
      <c r="R90" s="160"/>
      <c r="S90" s="160" t="s">
        <v>144</v>
      </c>
      <c r="T90" s="160" t="s">
        <v>145</v>
      </c>
      <c r="U90" s="160">
        <v>5.2900000000000003E-2</v>
      </c>
      <c r="V90" s="160">
        <f>ROUND(E90*U90,2)</f>
        <v>0.63</v>
      </c>
      <c r="W90" s="160"/>
      <c r="X90" s="160" t="s">
        <v>116</v>
      </c>
      <c r="Y90" s="160" t="s">
        <v>117</v>
      </c>
      <c r="Z90" s="150"/>
      <c r="AA90" s="150"/>
      <c r="AB90" s="150"/>
      <c r="AC90" s="150"/>
      <c r="AD90" s="150"/>
      <c r="AE90" s="150"/>
      <c r="AF90" s="150"/>
      <c r="AG90" s="150" t="s">
        <v>118</v>
      </c>
      <c r="AH90" s="150"/>
      <c r="AI90" s="150"/>
      <c r="AJ90" s="150"/>
      <c r="AK90" s="150"/>
      <c r="AL90" s="150"/>
      <c r="AM90" s="150"/>
      <c r="AN90" s="150"/>
      <c r="AO90" s="150"/>
      <c r="AP90" s="150"/>
      <c r="AQ90" s="150"/>
      <c r="AR90" s="150"/>
      <c r="AS90" s="150"/>
      <c r="AT90" s="150"/>
      <c r="AU90" s="150"/>
      <c r="AV90" s="150"/>
      <c r="AW90" s="150"/>
      <c r="AX90" s="150"/>
      <c r="AY90" s="150"/>
      <c r="AZ90" s="150"/>
      <c r="BA90" s="150"/>
      <c r="BB90" s="150"/>
      <c r="BC90" s="150"/>
      <c r="BD90" s="150"/>
      <c r="BE90" s="150"/>
      <c r="BF90" s="150"/>
      <c r="BG90" s="150"/>
      <c r="BH90" s="150"/>
    </row>
    <row r="91" spans="1:60" outlineLevel="2" x14ac:dyDescent="0.2">
      <c r="A91" s="157"/>
      <c r="B91" s="158"/>
      <c r="C91" s="188" t="s">
        <v>250</v>
      </c>
      <c r="D91" s="162"/>
      <c r="E91" s="163">
        <v>12</v>
      </c>
      <c r="F91" s="160"/>
      <c r="G91" s="160"/>
      <c r="H91" s="160"/>
      <c r="I91" s="160"/>
      <c r="J91" s="160"/>
      <c r="K91" s="160"/>
      <c r="L91" s="160"/>
      <c r="M91" s="160"/>
      <c r="N91" s="159"/>
      <c r="O91" s="159"/>
      <c r="P91" s="159"/>
      <c r="Q91" s="159"/>
      <c r="R91" s="160"/>
      <c r="S91" s="160"/>
      <c r="T91" s="160"/>
      <c r="U91" s="160"/>
      <c r="V91" s="160"/>
      <c r="W91" s="160"/>
      <c r="X91" s="160"/>
      <c r="Y91" s="160"/>
      <c r="Z91" s="150"/>
      <c r="AA91" s="150"/>
      <c r="AB91" s="150"/>
      <c r="AC91" s="150"/>
      <c r="AD91" s="150"/>
      <c r="AE91" s="150"/>
      <c r="AF91" s="150"/>
      <c r="AG91" s="150" t="s">
        <v>120</v>
      </c>
      <c r="AH91" s="150">
        <v>0</v>
      </c>
      <c r="AI91" s="150"/>
      <c r="AJ91" s="150"/>
      <c r="AK91" s="150"/>
      <c r="AL91" s="150"/>
      <c r="AM91" s="150"/>
      <c r="AN91" s="150"/>
      <c r="AO91" s="150"/>
      <c r="AP91" s="150"/>
      <c r="AQ91" s="150"/>
      <c r="AR91" s="150"/>
      <c r="AS91" s="150"/>
      <c r="AT91" s="150"/>
      <c r="AU91" s="150"/>
      <c r="AV91" s="150"/>
      <c r="AW91" s="150"/>
      <c r="AX91" s="150"/>
      <c r="AY91" s="150"/>
      <c r="AZ91" s="150"/>
      <c r="BA91" s="150"/>
      <c r="BB91" s="150"/>
      <c r="BC91" s="150"/>
      <c r="BD91" s="150"/>
      <c r="BE91" s="150"/>
      <c r="BF91" s="150"/>
      <c r="BG91" s="150"/>
      <c r="BH91" s="150"/>
    </row>
    <row r="92" spans="1:60" ht="22.5" outlineLevel="1" x14ac:dyDescent="0.2">
      <c r="A92" s="173">
        <v>45</v>
      </c>
      <c r="B92" s="174" t="s">
        <v>251</v>
      </c>
      <c r="C92" s="187" t="s">
        <v>252</v>
      </c>
      <c r="D92" s="175" t="s">
        <v>205</v>
      </c>
      <c r="E92" s="176">
        <v>15.1</v>
      </c>
      <c r="F92" s="177"/>
      <c r="G92" s="178">
        <f>ROUND(E92*F92,2)</f>
        <v>0</v>
      </c>
      <c r="H92" s="161"/>
      <c r="I92" s="160">
        <f>ROUND(E92*H92,2)</f>
        <v>0</v>
      </c>
      <c r="J92" s="161"/>
      <c r="K92" s="160">
        <f>ROUND(E92*J92,2)</f>
        <v>0</v>
      </c>
      <c r="L92" s="160">
        <v>21</v>
      </c>
      <c r="M92" s="160">
        <f>G92*(1+L92/100)</f>
        <v>0</v>
      </c>
      <c r="N92" s="159">
        <v>3.8999999999999998E-3</v>
      </c>
      <c r="O92" s="159">
        <f>ROUND(E92*N92,2)</f>
        <v>0.06</v>
      </c>
      <c r="P92" s="159">
        <v>0</v>
      </c>
      <c r="Q92" s="159">
        <f>ROUND(E92*P92,2)</f>
        <v>0</v>
      </c>
      <c r="R92" s="160"/>
      <c r="S92" s="160" t="s">
        <v>144</v>
      </c>
      <c r="T92" s="160" t="s">
        <v>145</v>
      </c>
      <c r="U92" s="160">
        <v>0.81159999999999999</v>
      </c>
      <c r="V92" s="160">
        <f>ROUND(E92*U92,2)</f>
        <v>12.26</v>
      </c>
      <c r="W92" s="160"/>
      <c r="X92" s="160" t="s">
        <v>116</v>
      </c>
      <c r="Y92" s="160" t="s">
        <v>117</v>
      </c>
      <c r="Z92" s="150"/>
      <c r="AA92" s="150"/>
      <c r="AB92" s="150"/>
      <c r="AC92" s="150"/>
      <c r="AD92" s="150"/>
      <c r="AE92" s="150"/>
      <c r="AF92" s="150"/>
      <c r="AG92" s="150" t="s">
        <v>118</v>
      </c>
      <c r="AH92" s="150"/>
      <c r="AI92" s="150"/>
      <c r="AJ92" s="150"/>
      <c r="AK92" s="150"/>
      <c r="AL92" s="150"/>
      <c r="AM92" s="150"/>
      <c r="AN92" s="150"/>
      <c r="AO92" s="150"/>
      <c r="AP92" s="150"/>
      <c r="AQ92" s="150"/>
      <c r="AR92" s="150"/>
      <c r="AS92" s="150"/>
      <c r="AT92" s="150"/>
      <c r="AU92" s="150"/>
      <c r="AV92" s="150"/>
      <c r="AW92" s="150"/>
      <c r="AX92" s="150"/>
      <c r="AY92" s="150"/>
      <c r="AZ92" s="150"/>
      <c r="BA92" s="150"/>
      <c r="BB92" s="150"/>
      <c r="BC92" s="150"/>
      <c r="BD92" s="150"/>
      <c r="BE92" s="150"/>
      <c r="BF92" s="150"/>
      <c r="BG92" s="150"/>
      <c r="BH92" s="150"/>
    </row>
    <row r="93" spans="1:60" outlineLevel="2" x14ac:dyDescent="0.2">
      <c r="A93" s="157"/>
      <c r="B93" s="158"/>
      <c r="C93" s="260" t="s">
        <v>253</v>
      </c>
      <c r="D93" s="261"/>
      <c r="E93" s="261"/>
      <c r="F93" s="261"/>
      <c r="G93" s="261"/>
      <c r="H93" s="160"/>
      <c r="I93" s="160"/>
      <c r="J93" s="160"/>
      <c r="K93" s="160"/>
      <c r="L93" s="160"/>
      <c r="M93" s="160"/>
      <c r="N93" s="159"/>
      <c r="O93" s="159"/>
      <c r="P93" s="159"/>
      <c r="Q93" s="159"/>
      <c r="R93" s="160"/>
      <c r="S93" s="160"/>
      <c r="T93" s="160"/>
      <c r="U93" s="160"/>
      <c r="V93" s="160"/>
      <c r="W93" s="160"/>
      <c r="X93" s="160"/>
      <c r="Y93" s="160"/>
      <c r="Z93" s="150"/>
      <c r="AA93" s="150"/>
      <c r="AB93" s="150"/>
      <c r="AC93" s="150"/>
      <c r="AD93" s="150"/>
      <c r="AE93" s="150"/>
      <c r="AF93" s="150"/>
      <c r="AG93" s="150" t="s">
        <v>199</v>
      </c>
      <c r="AH93" s="150"/>
      <c r="AI93" s="150"/>
      <c r="AJ93" s="150"/>
      <c r="AK93" s="150"/>
      <c r="AL93" s="150"/>
      <c r="AM93" s="150"/>
      <c r="AN93" s="150"/>
      <c r="AO93" s="150"/>
      <c r="AP93" s="150"/>
      <c r="AQ93" s="150"/>
      <c r="AR93" s="150"/>
      <c r="AS93" s="150"/>
      <c r="AT93" s="150"/>
      <c r="AU93" s="150"/>
      <c r="AV93" s="150"/>
      <c r="AW93" s="150"/>
      <c r="AX93" s="150"/>
      <c r="AY93" s="150"/>
      <c r="AZ93" s="150"/>
      <c r="BA93" s="150"/>
      <c r="BB93" s="150"/>
      <c r="BC93" s="150"/>
      <c r="BD93" s="150"/>
      <c r="BE93" s="150"/>
      <c r="BF93" s="150"/>
      <c r="BG93" s="150"/>
      <c r="BH93" s="150"/>
    </row>
    <row r="94" spans="1:60" ht="22.5" outlineLevel="2" x14ac:dyDescent="0.2">
      <c r="A94" s="157"/>
      <c r="B94" s="158"/>
      <c r="C94" s="188" t="s">
        <v>254</v>
      </c>
      <c r="D94" s="162"/>
      <c r="E94" s="163">
        <v>15.1</v>
      </c>
      <c r="F94" s="160"/>
      <c r="G94" s="160"/>
      <c r="H94" s="160"/>
      <c r="I94" s="160"/>
      <c r="J94" s="160"/>
      <c r="K94" s="160"/>
      <c r="L94" s="160"/>
      <c r="M94" s="160"/>
      <c r="N94" s="159"/>
      <c r="O94" s="159"/>
      <c r="P94" s="159"/>
      <c r="Q94" s="159"/>
      <c r="R94" s="160"/>
      <c r="S94" s="160"/>
      <c r="T94" s="160"/>
      <c r="U94" s="160"/>
      <c r="V94" s="160"/>
      <c r="W94" s="160"/>
      <c r="X94" s="160"/>
      <c r="Y94" s="160"/>
      <c r="Z94" s="150"/>
      <c r="AA94" s="150"/>
      <c r="AB94" s="150"/>
      <c r="AC94" s="150"/>
      <c r="AD94" s="150"/>
      <c r="AE94" s="150"/>
      <c r="AF94" s="150"/>
      <c r="AG94" s="150" t="s">
        <v>120</v>
      </c>
      <c r="AH94" s="150">
        <v>0</v>
      </c>
      <c r="AI94" s="150"/>
      <c r="AJ94" s="150"/>
      <c r="AK94" s="150"/>
      <c r="AL94" s="150"/>
      <c r="AM94" s="150"/>
      <c r="AN94" s="150"/>
      <c r="AO94" s="150"/>
      <c r="AP94" s="150"/>
      <c r="AQ94" s="150"/>
      <c r="AR94" s="150"/>
      <c r="AS94" s="150"/>
      <c r="AT94" s="150"/>
      <c r="AU94" s="150"/>
      <c r="AV94" s="150"/>
      <c r="AW94" s="150"/>
      <c r="AX94" s="150"/>
      <c r="AY94" s="150"/>
      <c r="AZ94" s="150"/>
      <c r="BA94" s="150"/>
      <c r="BB94" s="150"/>
      <c r="BC94" s="150"/>
      <c r="BD94" s="150"/>
      <c r="BE94" s="150"/>
      <c r="BF94" s="150"/>
      <c r="BG94" s="150"/>
      <c r="BH94" s="150"/>
    </row>
    <row r="95" spans="1:60" outlineLevel="1" x14ac:dyDescent="0.2">
      <c r="A95" s="179">
        <v>46</v>
      </c>
      <c r="B95" s="180" t="s">
        <v>255</v>
      </c>
      <c r="C95" s="189" t="s">
        <v>256</v>
      </c>
      <c r="D95" s="181" t="s">
        <v>162</v>
      </c>
      <c r="E95" s="182">
        <v>0.72001000000000004</v>
      </c>
      <c r="F95" s="183"/>
      <c r="G95" s="184">
        <f>ROUND(E95*F95,2)</f>
        <v>0</v>
      </c>
      <c r="H95" s="161"/>
      <c r="I95" s="160">
        <f>ROUND(E95*H95,2)</f>
        <v>0</v>
      </c>
      <c r="J95" s="161"/>
      <c r="K95" s="160">
        <f>ROUND(E95*J95,2)</f>
        <v>0</v>
      </c>
      <c r="L95" s="160">
        <v>21</v>
      </c>
      <c r="M95" s="160">
        <f>G95*(1+L95/100)</f>
        <v>0</v>
      </c>
      <c r="N95" s="159">
        <v>0</v>
      </c>
      <c r="O95" s="159">
        <f>ROUND(E95*N95,2)</f>
        <v>0</v>
      </c>
      <c r="P95" s="159">
        <v>0</v>
      </c>
      <c r="Q95" s="159">
        <f>ROUND(E95*P95,2)</f>
        <v>0</v>
      </c>
      <c r="R95" s="160"/>
      <c r="S95" s="160" t="s">
        <v>115</v>
      </c>
      <c r="T95" s="160" t="s">
        <v>115</v>
      </c>
      <c r="U95" s="160">
        <v>4.9470000000000001</v>
      </c>
      <c r="V95" s="160">
        <f>ROUND(E95*U95,2)</f>
        <v>3.56</v>
      </c>
      <c r="W95" s="160"/>
      <c r="X95" s="160" t="s">
        <v>163</v>
      </c>
      <c r="Y95" s="160" t="s">
        <v>117</v>
      </c>
      <c r="Z95" s="150"/>
      <c r="AA95" s="150"/>
      <c r="AB95" s="150"/>
      <c r="AC95" s="150"/>
      <c r="AD95" s="150"/>
      <c r="AE95" s="150"/>
      <c r="AF95" s="150"/>
      <c r="AG95" s="150" t="s">
        <v>164</v>
      </c>
      <c r="AH95" s="150"/>
      <c r="AI95" s="150"/>
      <c r="AJ95" s="150"/>
      <c r="AK95" s="150"/>
      <c r="AL95" s="150"/>
      <c r="AM95" s="150"/>
      <c r="AN95" s="150"/>
      <c r="AO95" s="150"/>
      <c r="AP95" s="150"/>
      <c r="AQ95" s="150"/>
      <c r="AR95" s="150"/>
      <c r="AS95" s="150"/>
      <c r="AT95" s="150"/>
      <c r="AU95" s="150"/>
      <c r="AV95" s="150"/>
      <c r="AW95" s="150"/>
      <c r="AX95" s="150"/>
      <c r="AY95" s="150"/>
      <c r="AZ95" s="150"/>
      <c r="BA95" s="150"/>
      <c r="BB95" s="150"/>
      <c r="BC95" s="150"/>
      <c r="BD95" s="150"/>
      <c r="BE95" s="150"/>
      <c r="BF95" s="150"/>
      <c r="BG95" s="150"/>
      <c r="BH95" s="150"/>
    </row>
    <row r="96" spans="1:60" x14ac:dyDescent="0.2">
      <c r="A96" s="166" t="s">
        <v>110</v>
      </c>
      <c r="B96" s="167" t="s">
        <v>71</v>
      </c>
      <c r="C96" s="186" t="s">
        <v>72</v>
      </c>
      <c r="D96" s="168"/>
      <c r="E96" s="169"/>
      <c r="F96" s="170"/>
      <c r="G96" s="171">
        <f>SUMIF(AG97:AG99,"&lt;&gt;NOR",G97:G99)</f>
        <v>0</v>
      </c>
      <c r="H96" s="165"/>
      <c r="I96" s="165">
        <f>SUM(I97:I99)</f>
        <v>0</v>
      </c>
      <c r="J96" s="165"/>
      <c r="K96" s="165">
        <f>SUM(K97:K99)</f>
        <v>0</v>
      </c>
      <c r="L96" s="165"/>
      <c r="M96" s="165">
        <f>SUM(M97:M99)</f>
        <v>0</v>
      </c>
      <c r="N96" s="164"/>
      <c r="O96" s="164">
        <f>SUM(O97:O99)</f>
        <v>0.01</v>
      </c>
      <c r="P96" s="164"/>
      <c r="Q96" s="164">
        <f>SUM(Q97:Q99)</f>
        <v>0</v>
      </c>
      <c r="R96" s="165"/>
      <c r="S96" s="165"/>
      <c r="T96" s="165"/>
      <c r="U96" s="165"/>
      <c r="V96" s="165">
        <f>SUM(V97:V99)</f>
        <v>1.37</v>
      </c>
      <c r="W96" s="165"/>
      <c r="X96" s="165"/>
      <c r="Y96" s="165"/>
      <c r="AG96" t="s">
        <v>111</v>
      </c>
    </row>
    <row r="97" spans="1:60" ht="22.5" outlineLevel="1" x14ac:dyDescent="0.2">
      <c r="A97" s="173">
        <v>47</v>
      </c>
      <c r="B97" s="174" t="s">
        <v>257</v>
      </c>
      <c r="C97" s="187" t="s">
        <v>258</v>
      </c>
      <c r="D97" s="175" t="s">
        <v>114</v>
      </c>
      <c r="E97" s="176">
        <v>14.95</v>
      </c>
      <c r="F97" s="177"/>
      <c r="G97" s="178">
        <f>ROUND(E97*F97,2)</f>
        <v>0</v>
      </c>
      <c r="H97" s="161"/>
      <c r="I97" s="160">
        <f>ROUND(E97*H97,2)</f>
        <v>0</v>
      </c>
      <c r="J97" s="161"/>
      <c r="K97" s="160">
        <f>ROUND(E97*J97,2)</f>
        <v>0</v>
      </c>
      <c r="L97" s="160">
        <v>21</v>
      </c>
      <c r="M97" s="160">
        <f>G97*(1+L97/100)</f>
        <v>0</v>
      </c>
      <c r="N97" s="159">
        <v>6.0999999999999997E-4</v>
      </c>
      <c r="O97" s="159">
        <f>ROUND(E97*N97,2)</f>
        <v>0.01</v>
      </c>
      <c r="P97" s="159">
        <v>0</v>
      </c>
      <c r="Q97" s="159">
        <f>ROUND(E97*P97,2)</f>
        <v>0</v>
      </c>
      <c r="R97" s="160"/>
      <c r="S97" s="160" t="s">
        <v>115</v>
      </c>
      <c r="T97" s="160" t="s">
        <v>115</v>
      </c>
      <c r="U97" s="160">
        <v>0.09</v>
      </c>
      <c r="V97" s="160">
        <f>ROUND(E97*U97,2)</f>
        <v>1.35</v>
      </c>
      <c r="W97" s="160"/>
      <c r="X97" s="160" t="s">
        <v>116</v>
      </c>
      <c r="Y97" s="160" t="s">
        <v>117</v>
      </c>
      <c r="Z97" s="150"/>
      <c r="AA97" s="150"/>
      <c r="AB97" s="150"/>
      <c r="AC97" s="150"/>
      <c r="AD97" s="150"/>
      <c r="AE97" s="150"/>
      <c r="AF97" s="150"/>
      <c r="AG97" s="150" t="s">
        <v>118</v>
      </c>
      <c r="AH97" s="150"/>
      <c r="AI97" s="150"/>
      <c r="AJ97" s="150"/>
      <c r="AK97" s="150"/>
      <c r="AL97" s="150"/>
      <c r="AM97" s="150"/>
      <c r="AN97" s="150"/>
      <c r="AO97" s="150"/>
      <c r="AP97" s="150"/>
      <c r="AQ97" s="150"/>
      <c r="AR97" s="150"/>
      <c r="AS97" s="150"/>
      <c r="AT97" s="150"/>
      <c r="AU97" s="150"/>
      <c r="AV97" s="150"/>
      <c r="AW97" s="150"/>
      <c r="AX97" s="150"/>
      <c r="AY97" s="150"/>
      <c r="AZ97" s="150"/>
      <c r="BA97" s="150"/>
      <c r="BB97" s="150"/>
      <c r="BC97" s="150"/>
      <c r="BD97" s="150"/>
      <c r="BE97" s="150"/>
      <c r="BF97" s="150"/>
      <c r="BG97" s="150"/>
      <c r="BH97" s="150"/>
    </row>
    <row r="98" spans="1:60" ht="22.5" outlineLevel="2" x14ac:dyDescent="0.2">
      <c r="A98" s="157"/>
      <c r="B98" s="158"/>
      <c r="C98" s="188" t="s">
        <v>259</v>
      </c>
      <c r="D98" s="162"/>
      <c r="E98" s="163">
        <v>14.95</v>
      </c>
      <c r="F98" s="160"/>
      <c r="G98" s="160"/>
      <c r="H98" s="160"/>
      <c r="I98" s="160"/>
      <c r="J98" s="160"/>
      <c r="K98" s="160"/>
      <c r="L98" s="160"/>
      <c r="M98" s="160"/>
      <c r="N98" s="159"/>
      <c r="O98" s="159"/>
      <c r="P98" s="159"/>
      <c r="Q98" s="159"/>
      <c r="R98" s="160"/>
      <c r="S98" s="160"/>
      <c r="T98" s="160"/>
      <c r="U98" s="160"/>
      <c r="V98" s="160"/>
      <c r="W98" s="160"/>
      <c r="X98" s="160"/>
      <c r="Y98" s="160"/>
      <c r="Z98" s="150"/>
      <c r="AA98" s="150"/>
      <c r="AB98" s="150"/>
      <c r="AC98" s="150"/>
      <c r="AD98" s="150"/>
      <c r="AE98" s="150"/>
      <c r="AF98" s="150"/>
      <c r="AG98" s="150" t="s">
        <v>120</v>
      </c>
      <c r="AH98" s="150">
        <v>0</v>
      </c>
      <c r="AI98" s="150"/>
      <c r="AJ98" s="150"/>
      <c r="AK98" s="150"/>
      <c r="AL98" s="150"/>
      <c r="AM98" s="150"/>
      <c r="AN98" s="150"/>
      <c r="AO98" s="150"/>
      <c r="AP98" s="150"/>
      <c r="AQ98" s="150"/>
      <c r="AR98" s="150"/>
      <c r="AS98" s="150"/>
      <c r="AT98" s="150"/>
      <c r="AU98" s="150"/>
      <c r="AV98" s="150"/>
      <c r="AW98" s="150"/>
      <c r="AX98" s="150"/>
      <c r="AY98" s="150"/>
      <c r="AZ98" s="150"/>
      <c r="BA98" s="150"/>
      <c r="BB98" s="150"/>
      <c r="BC98" s="150"/>
      <c r="BD98" s="150"/>
      <c r="BE98" s="150"/>
      <c r="BF98" s="150"/>
      <c r="BG98" s="150"/>
      <c r="BH98" s="150"/>
    </row>
    <row r="99" spans="1:60" outlineLevel="1" x14ac:dyDescent="0.2">
      <c r="A99" s="179">
        <v>48</v>
      </c>
      <c r="B99" s="180" t="s">
        <v>260</v>
      </c>
      <c r="C99" s="189" t="s">
        <v>261</v>
      </c>
      <c r="D99" s="181" t="s">
        <v>162</v>
      </c>
      <c r="E99" s="182">
        <v>9.1199999999999996E-3</v>
      </c>
      <c r="F99" s="183"/>
      <c r="G99" s="184">
        <f>ROUND(E99*F99,2)</f>
        <v>0</v>
      </c>
      <c r="H99" s="161"/>
      <c r="I99" s="160">
        <f>ROUND(E99*H99,2)</f>
        <v>0</v>
      </c>
      <c r="J99" s="161"/>
      <c r="K99" s="160">
        <f>ROUND(E99*J99,2)</f>
        <v>0</v>
      </c>
      <c r="L99" s="160">
        <v>21</v>
      </c>
      <c r="M99" s="160">
        <f>G99*(1+L99/100)</f>
        <v>0</v>
      </c>
      <c r="N99" s="159">
        <v>0</v>
      </c>
      <c r="O99" s="159">
        <f>ROUND(E99*N99,2)</f>
        <v>0</v>
      </c>
      <c r="P99" s="159">
        <v>0</v>
      </c>
      <c r="Q99" s="159">
        <f>ROUND(E99*P99,2)</f>
        <v>0</v>
      </c>
      <c r="R99" s="160"/>
      <c r="S99" s="160" t="s">
        <v>115</v>
      </c>
      <c r="T99" s="160" t="s">
        <v>115</v>
      </c>
      <c r="U99" s="160">
        <v>2.5569999999999999</v>
      </c>
      <c r="V99" s="160">
        <f>ROUND(E99*U99,2)</f>
        <v>0.02</v>
      </c>
      <c r="W99" s="160"/>
      <c r="X99" s="160" t="s">
        <v>163</v>
      </c>
      <c r="Y99" s="160" t="s">
        <v>117</v>
      </c>
      <c r="Z99" s="150"/>
      <c r="AA99" s="150"/>
      <c r="AB99" s="150"/>
      <c r="AC99" s="150"/>
      <c r="AD99" s="150"/>
      <c r="AE99" s="150"/>
      <c r="AF99" s="150"/>
      <c r="AG99" s="150" t="s">
        <v>164</v>
      </c>
      <c r="AH99" s="150"/>
      <c r="AI99" s="150"/>
      <c r="AJ99" s="150"/>
      <c r="AK99" s="150"/>
      <c r="AL99" s="150"/>
      <c r="AM99" s="150"/>
      <c r="AN99" s="150"/>
      <c r="AO99" s="150"/>
      <c r="AP99" s="150"/>
      <c r="AQ99" s="150"/>
      <c r="AR99" s="150"/>
      <c r="AS99" s="150"/>
      <c r="AT99" s="150"/>
      <c r="AU99" s="150"/>
      <c r="AV99" s="150"/>
      <c r="AW99" s="150"/>
      <c r="AX99" s="150"/>
      <c r="AY99" s="150"/>
      <c r="AZ99" s="150"/>
      <c r="BA99" s="150"/>
      <c r="BB99" s="150"/>
      <c r="BC99" s="150"/>
      <c r="BD99" s="150"/>
      <c r="BE99" s="150"/>
      <c r="BF99" s="150"/>
      <c r="BG99" s="150"/>
      <c r="BH99" s="150"/>
    </row>
    <row r="100" spans="1:60" x14ac:dyDescent="0.2">
      <c r="A100" s="166" t="s">
        <v>110</v>
      </c>
      <c r="B100" s="167" t="s">
        <v>73</v>
      </c>
      <c r="C100" s="186" t="s">
        <v>74</v>
      </c>
      <c r="D100" s="168"/>
      <c r="E100" s="169"/>
      <c r="F100" s="170"/>
      <c r="G100" s="171">
        <f>SUMIF(AG101:AG102,"&lt;&gt;NOR",G101:G102)</f>
        <v>0</v>
      </c>
      <c r="H100" s="165"/>
      <c r="I100" s="165">
        <f>SUM(I101:I102)</f>
        <v>0</v>
      </c>
      <c r="J100" s="165"/>
      <c r="K100" s="165">
        <f>SUM(K101:K102)</f>
        <v>0</v>
      </c>
      <c r="L100" s="165"/>
      <c r="M100" s="165">
        <f>SUM(M101:M102)</f>
        <v>0</v>
      </c>
      <c r="N100" s="164"/>
      <c r="O100" s="164">
        <f>SUM(O101:O102)</f>
        <v>0</v>
      </c>
      <c r="P100" s="164"/>
      <c r="Q100" s="164">
        <f>SUM(Q101:Q102)</f>
        <v>0</v>
      </c>
      <c r="R100" s="165"/>
      <c r="S100" s="165"/>
      <c r="T100" s="165"/>
      <c r="U100" s="165"/>
      <c r="V100" s="165">
        <f>SUM(V101:V102)</f>
        <v>4.97</v>
      </c>
      <c r="W100" s="165"/>
      <c r="X100" s="165"/>
      <c r="Y100" s="165"/>
      <c r="AG100" t="s">
        <v>111</v>
      </c>
    </row>
    <row r="101" spans="1:60" ht="33.75" outlineLevel="1" x14ac:dyDescent="0.2">
      <c r="A101" s="173">
        <v>49</v>
      </c>
      <c r="B101" s="174" t="s">
        <v>262</v>
      </c>
      <c r="C101" s="187" t="s">
        <v>263</v>
      </c>
      <c r="D101" s="175" t="s">
        <v>205</v>
      </c>
      <c r="E101" s="176">
        <v>10</v>
      </c>
      <c r="F101" s="177"/>
      <c r="G101" s="178">
        <f>ROUND(E101*F101,2)</f>
        <v>0</v>
      </c>
      <c r="H101" s="161"/>
      <c r="I101" s="160">
        <f>ROUND(E101*H101,2)</f>
        <v>0</v>
      </c>
      <c r="J101" s="161"/>
      <c r="K101" s="160">
        <f>ROUND(E101*J101,2)</f>
        <v>0</v>
      </c>
      <c r="L101" s="160">
        <v>21</v>
      </c>
      <c r="M101" s="160">
        <f>G101*(1+L101/100)</f>
        <v>0</v>
      </c>
      <c r="N101" s="159">
        <v>1.3999999999999999E-4</v>
      </c>
      <c r="O101" s="159">
        <f>ROUND(E101*N101,2)</f>
        <v>0</v>
      </c>
      <c r="P101" s="159">
        <v>0</v>
      </c>
      <c r="Q101" s="159">
        <f>ROUND(E101*P101,2)</f>
        <v>0</v>
      </c>
      <c r="R101" s="160"/>
      <c r="S101" s="160" t="s">
        <v>144</v>
      </c>
      <c r="T101" s="160" t="s">
        <v>145</v>
      </c>
      <c r="U101" s="160">
        <v>0.49717</v>
      </c>
      <c r="V101" s="160">
        <f>ROUND(E101*U101,2)</f>
        <v>4.97</v>
      </c>
      <c r="W101" s="160"/>
      <c r="X101" s="160" t="s">
        <v>116</v>
      </c>
      <c r="Y101" s="160" t="s">
        <v>117</v>
      </c>
      <c r="Z101" s="150"/>
      <c r="AA101" s="150"/>
      <c r="AB101" s="150"/>
      <c r="AC101" s="150"/>
      <c r="AD101" s="150"/>
      <c r="AE101" s="150"/>
      <c r="AF101" s="150"/>
      <c r="AG101" s="150" t="s">
        <v>118</v>
      </c>
      <c r="AH101" s="150"/>
      <c r="AI101" s="150"/>
      <c r="AJ101" s="150"/>
      <c r="AK101" s="150"/>
      <c r="AL101" s="150"/>
      <c r="AM101" s="150"/>
      <c r="AN101" s="150"/>
      <c r="AO101" s="150"/>
      <c r="AP101" s="150"/>
      <c r="AQ101" s="150"/>
      <c r="AR101" s="150"/>
      <c r="AS101" s="150"/>
      <c r="AT101" s="150"/>
      <c r="AU101" s="150"/>
      <c r="AV101" s="150"/>
      <c r="AW101" s="150"/>
      <c r="AX101" s="150"/>
      <c r="AY101" s="150"/>
      <c r="AZ101" s="150"/>
      <c r="BA101" s="150"/>
      <c r="BB101" s="150"/>
      <c r="BC101" s="150"/>
      <c r="BD101" s="150"/>
      <c r="BE101" s="150"/>
      <c r="BF101" s="150"/>
      <c r="BG101" s="150"/>
      <c r="BH101" s="150"/>
    </row>
    <row r="102" spans="1:60" outlineLevel="2" x14ac:dyDescent="0.2">
      <c r="A102" s="157"/>
      <c r="B102" s="158"/>
      <c r="C102" s="260" t="s">
        <v>243</v>
      </c>
      <c r="D102" s="261"/>
      <c r="E102" s="261"/>
      <c r="F102" s="261"/>
      <c r="G102" s="261"/>
      <c r="H102" s="160"/>
      <c r="I102" s="160"/>
      <c r="J102" s="160"/>
      <c r="K102" s="160"/>
      <c r="L102" s="160"/>
      <c r="M102" s="160"/>
      <c r="N102" s="159"/>
      <c r="O102" s="159"/>
      <c r="P102" s="159"/>
      <c r="Q102" s="159"/>
      <c r="R102" s="160"/>
      <c r="S102" s="160"/>
      <c r="T102" s="160"/>
      <c r="U102" s="160"/>
      <c r="V102" s="160"/>
      <c r="W102" s="160"/>
      <c r="X102" s="160"/>
      <c r="Y102" s="160"/>
      <c r="Z102" s="150"/>
      <c r="AA102" s="150"/>
      <c r="AB102" s="150"/>
      <c r="AC102" s="150"/>
      <c r="AD102" s="150"/>
      <c r="AE102" s="150"/>
      <c r="AF102" s="150"/>
      <c r="AG102" s="150" t="s">
        <v>199</v>
      </c>
      <c r="AH102" s="150"/>
      <c r="AI102" s="150"/>
      <c r="AJ102" s="150"/>
      <c r="AK102" s="150"/>
      <c r="AL102" s="150"/>
      <c r="AM102" s="150"/>
      <c r="AN102" s="150"/>
      <c r="AO102" s="150"/>
      <c r="AP102" s="150"/>
      <c r="AQ102" s="150"/>
      <c r="AR102" s="150"/>
      <c r="AS102" s="150"/>
      <c r="AT102" s="150"/>
      <c r="AU102" s="150"/>
      <c r="AV102" s="150"/>
      <c r="AW102" s="150"/>
      <c r="AX102" s="150"/>
      <c r="AY102" s="150"/>
      <c r="AZ102" s="150"/>
      <c r="BA102" s="150"/>
      <c r="BB102" s="150"/>
      <c r="BC102" s="150"/>
      <c r="BD102" s="150"/>
      <c r="BE102" s="150"/>
      <c r="BF102" s="150"/>
      <c r="BG102" s="150"/>
      <c r="BH102" s="150"/>
    </row>
    <row r="103" spans="1:60" ht="25.5" x14ac:dyDescent="0.2">
      <c r="A103" s="166" t="s">
        <v>110</v>
      </c>
      <c r="B103" s="167" t="s">
        <v>75</v>
      </c>
      <c r="C103" s="186" t="s">
        <v>76</v>
      </c>
      <c r="D103" s="168"/>
      <c r="E103" s="169"/>
      <c r="F103" s="170"/>
      <c r="G103" s="171">
        <f>SUMIF(AG104:AG104,"&lt;&gt;NOR",G104:G104)</f>
        <v>0</v>
      </c>
      <c r="H103" s="165"/>
      <c r="I103" s="165">
        <f>SUM(I104:I104)</f>
        <v>0</v>
      </c>
      <c r="J103" s="165"/>
      <c r="K103" s="165">
        <f>SUM(K104:K104)</f>
        <v>0</v>
      </c>
      <c r="L103" s="165"/>
      <c r="M103" s="165">
        <f>SUM(M104:M104)</f>
        <v>0</v>
      </c>
      <c r="N103" s="164"/>
      <c r="O103" s="164">
        <f>SUM(O104:O104)</f>
        <v>0</v>
      </c>
      <c r="P103" s="164"/>
      <c r="Q103" s="164">
        <f>SUM(Q104:Q104)</f>
        <v>0</v>
      </c>
      <c r="R103" s="165"/>
      <c r="S103" s="165"/>
      <c r="T103" s="165"/>
      <c r="U103" s="165"/>
      <c r="V103" s="165">
        <f>SUM(V104:V104)</f>
        <v>0.3</v>
      </c>
      <c r="W103" s="165"/>
      <c r="X103" s="165"/>
      <c r="Y103" s="165"/>
      <c r="AG103" t="s">
        <v>111</v>
      </c>
    </row>
    <row r="104" spans="1:60" ht="22.5" outlineLevel="1" x14ac:dyDescent="0.2">
      <c r="A104" s="179">
        <v>50</v>
      </c>
      <c r="B104" s="180" t="s">
        <v>264</v>
      </c>
      <c r="C104" s="189" t="s">
        <v>265</v>
      </c>
      <c r="D104" s="181" t="s">
        <v>266</v>
      </c>
      <c r="E104" s="182">
        <v>1</v>
      </c>
      <c r="F104" s="183">
        <f>'Silnoproud-Topné kabely'!E14+'Silnoproud-Topné kabely'!E24</f>
        <v>0</v>
      </c>
      <c r="G104" s="184">
        <f>ROUND(E104*F104,2)</f>
        <v>0</v>
      </c>
      <c r="H104" s="161"/>
      <c r="I104" s="160">
        <f>ROUND(E104*H104,2)</f>
        <v>0</v>
      </c>
      <c r="J104" s="161"/>
      <c r="K104" s="160">
        <f>ROUND(E104*J104,2)</f>
        <v>0</v>
      </c>
      <c r="L104" s="160">
        <v>21</v>
      </c>
      <c r="M104" s="160">
        <f>G104*(1+L104/100)</f>
        <v>0</v>
      </c>
      <c r="N104" s="159">
        <v>0</v>
      </c>
      <c r="O104" s="159">
        <f>ROUND(E104*N104,2)</f>
        <v>0</v>
      </c>
      <c r="P104" s="159">
        <v>0</v>
      </c>
      <c r="Q104" s="159">
        <f>ROUND(E104*P104,2)</f>
        <v>0</v>
      </c>
      <c r="R104" s="160"/>
      <c r="S104" s="160" t="s">
        <v>144</v>
      </c>
      <c r="T104" s="160" t="s">
        <v>145</v>
      </c>
      <c r="U104" s="160">
        <v>0.3</v>
      </c>
      <c r="V104" s="160">
        <f>ROUND(E104*U104,2)</f>
        <v>0.3</v>
      </c>
      <c r="W104" s="160"/>
      <c r="X104" s="160" t="s">
        <v>116</v>
      </c>
      <c r="Y104" s="160" t="s">
        <v>117</v>
      </c>
      <c r="Z104" s="150"/>
      <c r="AA104" s="150"/>
      <c r="AB104" s="150"/>
      <c r="AC104" s="150"/>
      <c r="AD104" s="150"/>
      <c r="AE104" s="150"/>
      <c r="AF104" s="150"/>
      <c r="AG104" s="150" t="s">
        <v>118</v>
      </c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</row>
    <row r="105" spans="1:60" ht="25.5" x14ac:dyDescent="0.2">
      <c r="A105" s="166" t="s">
        <v>110</v>
      </c>
      <c r="B105" s="167" t="s">
        <v>77</v>
      </c>
      <c r="C105" s="186" t="s">
        <v>78</v>
      </c>
      <c r="D105" s="168"/>
      <c r="E105" s="169"/>
      <c r="F105" s="170"/>
      <c r="G105" s="171">
        <f>SUMIF(AG106:AG108,"&lt;&gt;NOR",G106:G108)</f>
        <v>0</v>
      </c>
      <c r="H105" s="165"/>
      <c r="I105" s="165">
        <f>SUM(I106:I108)</f>
        <v>0</v>
      </c>
      <c r="J105" s="165"/>
      <c r="K105" s="165">
        <f>SUM(K106:K108)</f>
        <v>0</v>
      </c>
      <c r="L105" s="165"/>
      <c r="M105" s="165">
        <f>SUM(M106:M108)</f>
        <v>0</v>
      </c>
      <c r="N105" s="164"/>
      <c r="O105" s="164">
        <f>SUM(O106:O108)</f>
        <v>0</v>
      </c>
      <c r="P105" s="164"/>
      <c r="Q105" s="164">
        <f>SUM(Q106:Q108)</f>
        <v>0</v>
      </c>
      <c r="R105" s="165"/>
      <c r="S105" s="165"/>
      <c r="T105" s="165"/>
      <c r="U105" s="165"/>
      <c r="V105" s="165">
        <f>SUM(V106:V108)</f>
        <v>0.09</v>
      </c>
      <c r="W105" s="165"/>
      <c r="X105" s="165"/>
      <c r="Y105" s="165"/>
      <c r="AG105" t="s">
        <v>111</v>
      </c>
    </row>
    <row r="106" spans="1:60" outlineLevel="1" x14ac:dyDescent="0.2">
      <c r="A106" s="179">
        <v>51</v>
      </c>
      <c r="B106" s="180" t="s">
        <v>267</v>
      </c>
      <c r="C106" s="189" t="s">
        <v>268</v>
      </c>
      <c r="D106" s="181" t="s">
        <v>266</v>
      </c>
      <c r="E106" s="182">
        <v>1</v>
      </c>
      <c r="F106" s="183"/>
      <c r="G106" s="184">
        <f>ROUND(E106*F106,2)</f>
        <v>0</v>
      </c>
      <c r="H106" s="161"/>
      <c r="I106" s="160">
        <f>ROUND(E106*H106,2)</f>
        <v>0</v>
      </c>
      <c r="J106" s="161"/>
      <c r="K106" s="160">
        <f>ROUND(E106*J106,2)</f>
        <v>0</v>
      </c>
      <c r="L106" s="160">
        <v>21</v>
      </c>
      <c r="M106" s="160">
        <f>G106*(1+L106/100)</f>
        <v>0</v>
      </c>
      <c r="N106" s="159">
        <v>0</v>
      </c>
      <c r="O106" s="159">
        <f>ROUND(E106*N106,2)</f>
        <v>0</v>
      </c>
      <c r="P106" s="159">
        <v>0</v>
      </c>
      <c r="Q106" s="159">
        <f>ROUND(E106*P106,2)</f>
        <v>0</v>
      </c>
      <c r="R106" s="160"/>
      <c r="S106" s="160" t="s">
        <v>144</v>
      </c>
      <c r="T106" s="160" t="s">
        <v>145</v>
      </c>
      <c r="U106" s="160">
        <v>3.15E-2</v>
      </c>
      <c r="V106" s="160">
        <f>ROUND(E106*U106,2)</f>
        <v>0.03</v>
      </c>
      <c r="W106" s="160"/>
      <c r="X106" s="160" t="s">
        <v>116</v>
      </c>
      <c r="Y106" s="160" t="s">
        <v>117</v>
      </c>
      <c r="Z106" s="150"/>
      <c r="AA106" s="150"/>
      <c r="AB106" s="150"/>
      <c r="AC106" s="150"/>
      <c r="AD106" s="150"/>
      <c r="AE106" s="150"/>
      <c r="AF106" s="150"/>
      <c r="AG106" s="150" t="s">
        <v>118</v>
      </c>
      <c r="AH106" s="150"/>
      <c r="AI106" s="150"/>
      <c r="AJ106" s="150"/>
      <c r="AK106" s="150"/>
      <c r="AL106" s="150"/>
      <c r="AM106" s="150"/>
      <c r="AN106" s="150"/>
      <c r="AO106" s="150"/>
      <c r="AP106" s="150"/>
      <c r="AQ106" s="150"/>
      <c r="AR106" s="150"/>
      <c r="AS106" s="150"/>
      <c r="AT106" s="150"/>
      <c r="AU106" s="150"/>
      <c r="AV106" s="150"/>
      <c r="AW106" s="150"/>
      <c r="AX106" s="150"/>
      <c r="AY106" s="150"/>
      <c r="AZ106" s="150"/>
      <c r="BA106" s="150"/>
      <c r="BB106" s="150"/>
      <c r="BC106" s="150"/>
      <c r="BD106" s="150"/>
      <c r="BE106" s="150"/>
      <c r="BF106" s="150"/>
      <c r="BG106" s="150"/>
      <c r="BH106" s="150"/>
    </row>
    <row r="107" spans="1:60" ht="22.5" outlineLevel="1" x14ac:dyDescent="0.2">
      <c r="A107" s="179">
        <v>52</v>
      </c>
      <c r="B107" s="180" t="s">
        <v>269</v>
      </c>
      <c r="C107" s="189" t="s">
        <v>270</v>
      </c>
      <c r="D107" s="181" t="s">
        <v>266</v>
      </c>
      <c r="E107" s="182">
        <v>1</v>
      </c>
      <c r="F107" s="183"/>
      <c r="G107" s="184">
        <f>ROUND(E107*F107,2)</f>
        <v>0</v>
      </c>
      <c r="H107" s="161"/>
      <c r="I107" s="160">
        <f>ROUND(E107*H107,2)</f>
        <v>0</v>
      </c>
      <c r="J107" s="161"/>
      <c r="K107" s="160">
        <f>ROUND(E107*J107,2)</f>
        <v>0</v>
      </c>
      <c r="L107" s="160">
        <v>21</v>
      </c>
      <c r="M107" s="160">
        <f>G107*(1+L107/100)</f>
        <v>0</v>
      </c>
      <c r="N107" s="159">
        <v>0</v>
      </c>
      <c r="O107" s="159">
        <f>ROUND(E107*N107,2)</f>
        <v>0</v>
      </c>
      <c r="P107" s="159">
        <v>0</v>
      </c>
      <c r="Q107" s="159">
        <f>ROUND(E107*P107,2)</f>
        <v>0</v>
      </c>
      <c r="R107" s="160"/>
      <c r="S107" s="160" t="s">
        <v>144</v>
      </c>
      <c r="T107" s="160" t="s">
        <v>145</v>
      </c>
      <c r="U107" s="160">
        <v>3.15E-2</v>
      </c>
      <c r="V107" s="160">
        <f>ROUND(E107*U107,2)</f>
        <v>0.03</v>
      </c>
      <c r="W107" s="160"/>
      <c r="X107" s="160" t="s">
        <v>116</v>
      </c>
      <c r="Y107" s="160" t="s">
        <v>117</v>
      </c>
      <c r="Z107" s="150"/>
      <c r="AA107" s="150"/>
      <c r="AB107" s="150"/>
      <c r="AC107" s="150"/>
      <c r="AD107" s="150"/>
      <c r="AE107" s="150"/>
      <c r="AF107" s="150"/>
      <c r="AG107" s="150" t="s">
        <v>118</v>
      </c>
      <c r="AH107" s="150"/>
      <c r="AI107" s="150"/>
      <c r="AJ107" s="150"/>
      <c r="AK107" s="150"/>
      <c r="AL107" s="150"/>
      <c r="AM107" s="150"/>
      <c r="AN107" s="150"/>
      <c r="AO107" s="150"/>
      <c r="AP107" s="150"/>
      <c r="AQ107" s="150"/>
      <c r="AR107" s="150"/>
      <c r="AS107" s="150"/>
      <c r="AT107" s="150"/>
      <c r="AU107" s="150"/>
      <c r="AV107" s="150"/>
      <c r="AW107" s="150"/>
      <c r="AX107" s="150"/>
      <c r="AY107" s="150"/>
      <c r="AZ107" s="150"/>
      <c r="BA107" s="150"/>
      <c r="BB107" s="150"/>
      <c r="BC107" s="150"/>
      <c r="BD107" s="150"/>
      <c r="BE107" s="150"/>
      <c r="BF107" s="150"/>
      <c r="BG107" s="150"/>
      <c r="BH107" s="150"/>
    </row>
    <row r="108" spans="1:60" ht="22.5" outlineLevel="1" x14ac:dyDescent="0.2">
      <c r="A108" s="179">
        <v>53</v>
      </c>
      <c r="B108" s="180" t="s">
        <v>271</v>
      </c>
      <c r="C108" s="189" t="s">
        <v>272</v>
      </c>
      <c r="D108" s="181" t="s">
        <v>266</v>
      </c>
      <c r="E108" s="182">
        <v>1</v>
      </c>
      <c r="F108" s="183"/>
      <c r="G108" s="184">
        <f>ROUND(E108*F108,2)</f>
        <v>0</v>
      </c>
      <c r="H108" s="161"/>
      <c r="I108" s="160">
        <f>ROUND(E108*H108,2)</f>
        <v>0</v>
      </c>
      <c r="J108" s="161"/>
      <c r="K108" s="160">
        <f>ROUND(E108*J108,2)</f>
        <v>0</v>
      </c>
      <c r="L108" s="160">
        <v>21</v>
      </c>
      <c r="M108" s="160">
        <f>G108*(1+L108/100)</f>
        <v>0</v>
      </c>
      <c r="N108" s="159">
        <v>0</v>
      </c>
      <c r="O108" s="159">
        <f>ROUND(E108*N108,2)</f>
        <v>0</v>
      </c>
      <c r="P108" s="159">
        <v>0</v>
      </c>
      <c r="Q108" s="159">
        <f>ROUND(E108*P108,2)</f>
        <v>0</v>
      </c>
      <c r="R108" s="160"/>
      <c r="S108" s="160" t="s">
        <v>144</v>
      </c>
      <c r="T108" s="160" t="s">
        <v>145</v>
      </c>
      <c r="U108" s="160">
        <v>3.15E-2</v>
      </c>
      <c r="V108" s="160">
        <f>ROUND(E108*U108,2)</f>
        <v>0.03</v>
      </c>
      <c r="W108" s="160"/>
      <c r="X108" s="160" t="s">
        <v>116</v>
      </c>
      <c r="Y108" s="160" t="s">
        <v>117</v>
      </c>
      <c r="Z108" s="150"/>
      <c r="AA108" s="150"/>
      <c r="AB108" s="150"/>
      <c r="AC108" s="150"/>
      <c r="AD108" s="150"/>
      <c r="AE108" s="150"/>
      <c r="AF108" s="150"/>
      <c r="AG108" s="150" t="s">
        <v>118</v>
      </c>
      <c r="AH108" s="150"/>
      <c r="AI108" s="150"/>
      <c r="AJ108" s="150"/>
      <c r="AK108" s="150"/>
      <c r="AL108" s="150"/>
      <c r="AM108" s="150"/>
      <c r="AN108" s="150"/>
      <c r="AO108" s="150"/>
      <c r="AP108" s="150"/>
      <c r="AQ108" s="150"/>
      <c r="AR108" s="150"/>
      <c r="AS108" s="150"/>
      <c r="AT108" s="150"/>
      <c r="AU108" s="150"/>
      <c r="AV108" s="150"/>
      <c r="AW108" s="150"/>
      <c r="AX108" s="150"/>
      <c r="AY108" s="150"/>
      <c r="AZ108" s="150"/>
      <c r="BA108" s="150"/>
      <c r="BB108" s="150"/>
      <c r="BC108" s="150"/>
      <c r="BD108" s="150"/>
      <c r="BE108" s="150"/>
      <c r="BF108" s="150"/>
      <c r="BG108" s="150"/>
      <c r="BH108" s="150"/>
    </row>
    <row r="109" spans="1:60" x14ac:dyDescent="0.2">
      <c r="A109" s="166" t="s">
        <v>110</v>
      </c>
      <c r="B109" s="167" t="s">
        <v>79</v>
      </c>
      <c r="C109" s="186" t="s">
        <v>80</v>
      </c>
      <c r="D109" s="168"/>
      <c r="E109" s="169"/>
      <c r="F109" s="170"/>
      <c r="G109" s="171">
        <f>SUMIF(AG110:AG120,"&lt;&gt;NOR",G110:G120)</f>
        <v>0</v>
      </c>
      <c r="H109" s="165"/>
      <c r="I109" s="165">
        <f>SUM(I110:I120)</f>
        <v>0</v>
      </c>
      <c r="J109" s="165"/>
      <c r="K109" s="165">
        <f>SUM(K110:K120)</f>
        <v>0</v>
      </c>
      <c r="L109" s="165"/>
      <c r="M109" s="165">
        <f>SUM(M110:M120)</f>
        <v>0</v>
      </c>
      <c r="N109" s="164"/>
      <c r="O109" s="164">
        <f>SUM(O110:O120)</f>
        <v>0</v>
      </c>
      <c r="P109" s="164"/>
      <c r="Q109" s="164">
        <f>SUM(Q110:Q120)</f>
        <v>0</v>
      </c>
      <c r="R109" s="165"/>
      <c r="S109" s="165"/>
      <c r="T109" s="165"/>
      <c r="U109" s="165"/>
      <c r="V109" s="165">
        <f>SUM(V110:V120)</f>
        <v>3.7600000000000002</v>
      </c>
      <c r="W109" s="165"/>
      <c r="X109" s="165"/>
      <c r="Y109" s="165"/>
      <c r="AG109" t="s">
        <v>111</v>
      </c>
    </row>
    <row r="110" spans="1:60" outlineLevel="1" x14ac:dyDescent="0.2">
      <c r="A110" s="179">
        <v>54</v>
      </c>
      <c r="B110" s="180" t="s">
        <v>273</v>
      </c>
      <c r="C110" s="189" t="s">
        <v>274</v>
      </c>
      <c r="D110" s="181" t="s">
        <v>162</v>
      </c>
      <c r="E110" s="182">
        <v>0.40559000000000001</v>
      </c>
      <c r="F110" s="183"/>
      <c r="G110" s="184">
        <f>ROUND(E110*F110,2)</f>
        <v>0</v>
      </c>
      <c r="H110" s="161"/>
      <c r="I110" s="160">
        <f>ROUND(E110*H110,2)</f>
        <v>0</v>
      </c>
      <c r="J110" s="161"/>
      <c r="K110" s="160">
        <f>ROUND(E110*J110,2)</f>
        <v>0</v>
      </c>
      <c r="L110" s="160">
        <v>21</v>
      </c>
      <c r="M110" s="160">
        <f>G110*(1+L110/100)</f>
        <v>0</v>
      </c>
      <c r="N110" s="159">
        <v>0</v>
      </c>
      <c r="O110" s="159">
        <f>ROUND(E110*N110,2)</f>
        <v>0</v>
      </c>
      <c r="P110" s="159">
        <v>0</v>
      </c>
      <c r="Q110" s="159">
        <f>ROUND(E110*P110,2)</f>
        <v>0</v>
      </c>
      <c r="R110" s="160"/>
      <c r="S110" s="160" t="s">
        <v>115</v>
      </c>
      <c r="T110" s="160" t="s">
        <v>115</v>
      </c>
      <c r="U110" s="160">
        <v>0</v>
      </c>
      <c r="V110" s="160">
        <f>ROUND(E110*U110,2)</f>
        <v>0</v>
      </c>
      <c r="W110" s="160"/>
      <c r="X110" s="160" t="s">
        <v>116</v>
      </c>
      <c r="Y110" s="160" t="s">
        <v>117</v>
      </c>
      <c r="Z110" s="150"/>
      <c r="AA110" s="150"/>
      <c r="AB110" s="150"/>
      <c r="AC110" s="150"/>
      <c r="AD110" s="150"/>
      <c r="AE110" s="150"/>
      <c r="AF110" s="150"/>
      <c r="AG110" s="150" t="s">
        <v>118</v>
      </c>
      <c r="AH110" s="150"/>
      <c r="AI110" s="150"/>
      <c r="AJ110" s="150"/>
      <c r="AK110" s="150"/>
      <c r="AL110" s="150"/>
      <c r="AM110" s="150"/>
      <c r="AN110" s="150"/>
      <c r="AO110" s="150"/>
      <c r="AP110" s="150"/>
      <c r="AQ110" s="150"/>
      <c r="AR110" s="150"/>
      <c r="AS110" s="150"/>
      <c r="AT110" s="150"/>
      <c r="AU110" s="150"/>
      <c r="AV110" s="150"/>
      <c r="AW110" s="150"/>
      <c r="AX110" s="150"/>
      <c r="AY110" s="150"/>
      <c r="AZ110" s="150"/>
      <c r="BA110" s="150"/>
      <c r="BB110" s="150"/>
      <c r="BC110" s="150"/>
      <c r="BD110" s="150"/>
      <c r="BE110" s="150"/>
      <c r="BF110" s="150"/>
      <c r="BG110" s="150"/>
      <c r="BH110" s="150"/>
    </row>
    <row r="111" spans="1:60" ht="22.5" outlineLevel="1" x14ac:dyDescent="0.2">
      <c r="A111" s="173">
        <v>55</v>
      </c>
      <c r="B111" s="174" t="s">
        <v>275</v>
      </c>
      <c r="C111" s="187" t="s">
        <v>276</v>
      </c>
      <c r="D111" s="175" t="s">
        <v>162</v>
      </c>
      <c r="E111" s="176">
        <v>0.22</v>
      </c>
      <c r="F111" s="177"/>
      <c r="G111" s="178">
        <f>ROUND(E111*F111,2)</f>
        <v>0</v>
      </c>
      <c r="H111" s="161"/>
      <c r="I111" s="160">
        <f>ROUND(E111*H111,2)</f>
        <v>0</v>
      </c>
      <c r="J111" s="161"/>
      <c r="K111" s="160">
        <f>ROUND(E111*J111,2)</f>
        <v>0</v>
      </c>
      <c r="L111" s="160">
        <v>21</v>
      </c>
      <c r="M111" s="160">
        <f>G111*(1+L111/100)</f>
        <v>0</v>
      </c>
      <c r="N111" s="159">
        <v>0</v>
      </c>
      <c r="O111" s="159">
        <f>ROUND(E111*N111,2)</f>
        <v>0</v>
      </c>
      <c r="P111" s="159">
        <v>0</v>
      </c>
      <c r="Q111" s="159">
        <f>ROUND(E111*P111,2)</f>
        <v>0</v>
      </c>
      <c r="R111" s="160"/>
      <c r="S111" s="160" t="s">
        <v>115</v>
      </c>
      <c r="T111" s="160" t="s">
        <v>115</v>
      </c>
      <c r="U111" s="160">
        <v>0</v>
      </c>
      <c r="V111" s="160">
        <f>ROUND(E111*U111,2)</f>
        <v>0</v>
      </c>
      <c r="W111" s="160"/>
      <c r="X111" s="160" t="s">
        <v>116</v>
      </c>
      <c r="Y111" s="160" t="s">
        <v>117</v>
      </c>
      <c r="Z111" s="150"/>
      <c r="AA111" s="150"/>
      <c r="AB111" s="150"/>
      <c r="AC111" s="150"/>
      <c r="AD111" s="150"/>
      <c r="AE111" s="150"/>
      <c r="AF111" s="150"/>
      <c r="AG111" s="150" t="s">
        <v>118</v>
      </c>
      <c r="AH111" s="150"/>
      <c r="AI111" s="150"/>
      <c r="AJ111" s="150"/>
      <c r="AK111" s="150"/>
      <c r="AL111" s="150"/>
      <c r="AM111" s="150"/>
      <c r="AN111" s="150"/>
      <c r="AO111" s="150"/>
      <c r="AP111" s="150"/>
      <c r="AQ111" s="150"/>
      <c r="AR111" s="150"/>
      <c r="AS111" s="150"/>
      <c r="AT111" s="150"/>
      <c r="AU111" s="150"/>
      <c r="AV111" s="150"/>
      <c r="AW111" s="150"/>
      <c r="AX111" s="150"/>
      <c r="AY111" s="150"/>
      <c r="AZ111" s="150"/>
      <c r="BA111" s="150"/>
      <c r="BB111" s="150"/>
      <c r="BC111" s="150"/>
      <c r="BD111" s="150"/>
      <c r="BE111" s="150"/>
      <c r="BF111" s="150"/>
      <c r="BG111" s="150"/>
      <c r="BH111" s="150"/>
    </row>
    <row r="112" spans="1:60" outlineLevel="2" x14ac:dyDescent="0.2">
      <c r="A112" s="157"/>
      <c r="B112" s="158"/>
      <c r="C112" s="188" t="s">
        <v>277</v>
      </c>
      <c r="D112" s="162"/>
      <c r="E112" s="163">
        <v>0.22</v>
      </c>
      <c r="F112" s="160"/>
      <c r="G112" s="160"/>
      <c r="H112" s="160"/>
      <c r="I112" s="160"/>
      <c r="J112" s="160"/>
      <c r="K112" s="160"/>
      <c r="L112" s="160"/>
      <c r="M112" s="160"/>
      <c r="N112" s="159"/>
      <c r="O112" s="159"/>
      <c r="P112" s="159"/>
      <c r="Q112" s="159"/>
      <c r="R112" s="160"/>
      <c r="S112" s="160"/>
      <c r="T112" s="160"/>
      <c r="U112" s="160"/>
      <c r="V112" s="160"/>
      <c r="W112" s="160"/>
      <c r="X112" s="160"/>
      <c r="Y112" s="160"/>
      <c r="Z112" s="150"/>
      <c r="AA112" s="150"/>
      <c r="AB112" s="150"/>
      <c r="AC112" s="150"/>
      <c r="AD112" s="150"/>
      <c r="AE112" s="150"/>
      <c r="AF112" s="150"/>
      <c r="AG112" s="150" t="s">
        <v>120</v>
      </c>
      <c r="AH112" s="150">
        <v>0</v>
      </c>
      <c r="AI112" s="150"/>
      <c r="AJ112" s="150"/>
      <c r="AK112" s="150"/>
      <c r="AL112" s="150"/>
      <c r="AM112" s="150"/>
      <c r="AN112" s="150"/>
      <c r="AO112" s="150"/>
      <c r="AP112" s="150"/>
      <c r="AQ112" s="150"/>
      <c r="AR112" s="150"/>
      <c r="AS112" s="150"/>
      <c r="AT112" s="150"/>
      <c r="AU112" s="150"/>
      <c r="AV112" s="150"/>
      <c r="AW112" s="150"/>
      <c r="AX112" s="150"/>
      <c r="AY112" s="150"/>
      <c r="AZ112" s="150"/>
      <c r="BA112" s="150"/>
      <c r="BB112" s="150"/>
      <c r="BC112" s="150"/>
      <c r="BD112" s="150"/>
      <c r="BE112" s="150"/>
      <c r="BF112" s="150"/>
      <c r="BG112" s="150"/>
      <c r="BH112" s="150"/>
    </row>
    <row r="113" spans="1:60" outlineLevel="1" x14ac:dyDescent="0.2">
      <c r="A113" s="179">
        <v>56</v>
      </c>
      <c r="B113" s="180" t="s">
        <v>278</v>
      </c>
      <c r="C113" s="189" t="s">
        <v>279</v>
      </c>
      <c r="D113" s="181" t="s">
        <v>162</v>
      </c>
      <c r="E113" s="182">
        <v>0.28899999999999998</v>
      </c>
      <c r="F113" s="183"/>
      <c r="G113" s="184">
        <f t="shared" ref="G113:G120" si="14">ROUND(E113*F113,2)</f>
        <v>0</v>
      </c>
      <c r="H113" s="161"/>
      <c r="I113" s="160">
        <f t="shared" ref="I113:I120" si="15">ROUND(E113*H113,2)</f>
        <v>0</v>
      </c>
      <c r="J113" s="161"/>
      <c r="K113" s="160">
        <f t="shared" ref="K113:K120" si="16">ROUND(E113*J113,2)</f>
        <v>0</v>
      </c>
      <c r="L113" s="160">
        <v>21</v>
      </c>
      <c r="M113" s="160">
        <f t="shared" ref="M113:M120" si="17">G113*(1+L113/100)</f>
        <v>0</v>
      </c>
      <c r="N113" s="159">
        <v>0</v>
      </c>
      <c r="O113" s="159">
        <f t="shared" ref="O113:O120" si="18">ROUND(E113*N113,2)</f>
        <v>0</v>
      </c>
      <c r="P113" s="159">
        <v>0</v>
      </c>
      <c r="Q113" s="159">
        <f t="shared" ref="Q113:Q120" si="19">ROUND(E113*P113,2)</f>
        <v>0</v>
      </c>
      <c r="R113" s="160"/>
      <c r="S113" s="160" t="s">
        <v>115</v>
      </c>
      <c r="T113" s="160" t="s">
        <v>115</v>
      </c>
      <c r="U113" s="160">
        <v>0</v>
      </c>
      <c r="V113" s="160">
        <f t="shared" ref="V113:V120" si="20">ROUND(E113*U113,2)</f>
        <v>0</v>
      </c>
      <c r="W113" s="160"/>
      <c r="X113" s="160" t="s">
        <v>116</v>
      </c>
      <c r="Y113" s="160" t="s">
        <v>117</v>
      </c>
      <c r="Z113" s="150"/>
      <c r="AA113" s="150"/>
      <c r="AB113" s="150"/>
      <c r="AC113" s="150"/>
      <c r="AD113" s="150"/>
      <c r="AE113" s="150"/>
      <c r="AF113" s="150"/>
      <c r="AG113" s="150" t="s">
        <v>118</v>
      </c>
      <c r="AH113" s="150"/>
      <c r="AI113" s="150"/>
      <c r="AJ113" s="150"/>
      <c r="AK113" s="150"/>
      <c r="AL113" s="150"/>
      <c r="AM113" s="150"/>
      <c r="AN113" s="150"/>
      <c r="AO113" s="150"/>
      <c r="AP113" s="150"/>
      <c r="AQ113" s="150"/>
      <c r="AR113" s="150"/>
      <c r="AS113" s="150"/>
      <c r="AT113" s="150"/>
      <c r="AU113" s="150"/>
      <c r="AV113" s="150"/>
      <c r="AW113" s="150"/>
      <c r="AX113" s="150"/>
      <c r="AY113" s="150"/>
      <c r="AZ113" s="150"/>
      <c r="BA113" s="150"/>
      <c r="BB113" s="150"/>
      <c r="BC113" s="150"/>
      <c r="BD113" s="150"/>
      <c r="BE113" s="150"/>
      <c r="BF113" s="150"/>
      <c r="BG113" s="150"/>
      <c r="BH113" s="150"/>
    </row>
    <row r="114" spans="1:60" outlineLevel="1" x14ac:dyDescent="0.2">
      <c r="A114" s="179">
        <v>57</v>
      </c>
      <c r="B114" s="180" t="s">
        <v>280</v>
      </c>
      <c r="C114" s="189" t="s">
        <v>281</v>
      </c>
      <c r="D114" s="181" t="s">
        <v>162</v>
      </c>
      <c r="E114" s="182">
        <v>0.91459000000000001</v>
      </c>
      <c r="F114" s="183"/>
      <c r="G114" s="184">
        <f t="shared" si="14"/>
        <v>0</v>
      </c>
      <c r="H114" s="161"/>
      <c r="I114" s="160">
        <f t="shared" si="15"/>
        <v>0</v>
      </c>
      <c r="J114" s="161"/>
      <c r="K114" s="160">
        <f t="shared" si="16"/>
        <v>0</v>
      </c>
      <c r="L114" s="160">
        <v>21</v>
      </c>
      <c r="M114" s="160">
        <f t="shared" si="17"/>
        <v>0</v>
      </c>
      <c r="N114" s="159">
        <v>0</v>
      </c>
      <c r="O114" s="159">
        <f t="shared" si="18"/>
        <v>0</v>
      </c>
      <c r="P114" s="159">
        <v>0</v>
      </c>
      <c r="Q114" s="159">
        <f t="shared" si="19"/>
        <v>0</v>
      </c>
      <c r="R114" s="160"/>
      <c r="S114" s="160" t="s">
        <v>115</v>
      </c>
      <c r="T114" s="160" t="s">
        <v>115</v>
      </c>
      <c r="U114" s="160">
        <v>0.72599999999999998</v>
      </c>
      <c r="V114" s="160">
        <f t="shared" si="20"/>
        <v>0.66</v>
      </c>
      <c r="W114" s="160"/>
      <c r="X114" s="160" t="s">
        <v>282</v>
      </c>
      <c r="Y114" s="160" t="s">
        <v>117</v>
      </c>
      <c r="Z114" s="150"/>
      <c r="AA114" s="150"/>
      <c r="AB114" s="150"/>
      <c r="AC114" s="150"/>
      <c r="AD114" s="150"/>
      <c r="AE114" s="150"/>
      <c r="AF114" s="150"/>
      <c r="AG114" s="150" t="s">
        <v>283</v>
      </c>
      <c r="AH114" s="150"/>
      <c r="AI114" s="150"/>
      <c r="AJ114" s="150"/>
      <c r="AK114" s="150"/>
      <c r="AL114" s="150"/>
      <c r="AM114" s="150"/>
      <c r="AN114" s="150"/>
      <c r="AO114" s="150"/>
      <c r="AP114" s="150"/>
      <c r="AQ114" s="150"/>
      <c r="AR114" s="150"/>
      <c r="AS114" s="150"/>
      <c r="AT114" s="150"/>
      <c r="AU114" s="150"/>
      <c r="AV114" s="150"/>
      <c r="AW114" s="150"/>
      <c r="AX114" s="150"/>
      <c r="AY114" s="150"/>
      <c r="AZ114" s="150"/>
      <c r="BA114" s="150"/>
      <c r="BB114" s="150"/>
      <c r="BC114" s="150"/>
      <c r="BD114" s="150"/>
      <c r="BE114" s="150"/>
      <c r="BF114" s="150"/>
      <c r="BG114" s="150"/>
      <c r="BH114" s="150"/>
    </row>
    <row r="115" spans="1:60" outlineLevel="1" x14ac:dyDescent="0.2">
      <c r="A115" s="179">
        <v>58</v>
      </c>
      <c r="B115" s="180" t="s">
        <v>284</v>
      </c>
      <c r="C115" s="189" t="s">
        <v>285</v>
      </c>
      <c r="D115" s="181" t="s">
        <v>162</v>
      </c>
      <c r="E115" s="182">
        <v>3.6583600000000001</v>
      </c>
      <c r="F115" s="183"/>
      <c r="G115" s="184">
        <f t="shared" si="14"/>
        <v>0</v>
      </c>
      <c r="H115" s="161"/>
      <c r="I115" s="160">
        <f t="shared" si="15"/>
        <v>0</v>
      </c>
      <c r="J115" s="161"/>
      <c r="K115" s="160">
        <f t="shared" si="16"/>
        <v>0</v>
      </c>
      <c r="L115" s="160">
        <v>21</v>
      </c>
      <c r="M115" s="160">
        <f t="shared" si="17"/>
        <v>0</v>
      </c>
      <c r="N115" s="159">
        <v>0</v>
      </c>
      <c r="O115" s="159">
        <f t="shared" si="18"/>
        <v>0</v>
      </c>
      <c r="P115" s="159">
        <v>0</v>
      </c>
      <c r="Q115" s="159">
        <f t="shared" si="19"/>
        <v>0</v>
      </c>
      <c r="R115" s="160"/>
      <c r="S115" s="160" t="s">
        <v>115</v>
      </c>
      <c r="T115" s="160" t="s">
        <v>115</v>
      </c>
      <c r="U115" s="160">
        <v>0.10100000000000001</v>
      </c>
      <c r="V115" s="160">
        <f t="shared" si="20"/>
        <v>0.37</v>
      </c>
      <c r="W115" s="160"/>
      <c r="X115" s="160" t="s">
        <v>282</v>
      </c>
      <c r="Y115" s="160" t="s">
        <v>117</v>
      </c>
      <c r="Z115" s="150"/>
      <c r="AA115" s="150"/>
      <c r="AB115" s="150"/>
      <c r="AC115" s="150"/>
      <c r="AD115" s="150"/>
      <c r="AE115" s="150"/>
      <c r="AF115" s="150"/>
      <c r="AG115" s="150" t="s">
        <v>283</v>
      </c>
      <c r="AH115" s="150"/>
      <c r="AI115" s="150"/>
      <c r="AJ115" s="150"/>
      <c r="AK115" s="150"/>
      <c r="AL115" s="150"/>
      <c r="AM115" s="150"/>
      <c r="AN115" s="150"/>
      <c r="AO115" s="150"/>
      <c r="AP115" s="150"/>
      <c r="AQ115" s="150"/>
      <c r="AR115" s="150"/>
      <c r="AS115" s="150"/>
      <c r="AT115" s="150"/>
      <c r="AU115" s="150"/>
      <c r="AV115" s="150"/>
      <c r="AW115" s="150"/>
      <c r="AX115" s="150"/>
      <c r="AY115" s="150"/>
      <c r="AZ115" s="150"/>
      <c r="BA115" s="150"/>
      <c r="BB115" s="150"/>
      <c r="BC115" s="150"/>
      <c r="BD115" s="150"/>
      <c r="BE115" s="150"/>
      <c r="BF115" s="150"/>
      <c r="BG115" s="150"/>
      <c r="BH115" s="150"/>
    </row>
    <row r="116" spans="1:60" outlineLevel="1" x14ac:dyDescent="0.2">
      <c r="A116" s="179">
        <v>59</v>
      </c>
      <c r="B116" s="180" t="s">
        <v>286</v>
      </c>
      <c r="C116" s="189" t="s">
        <v>287</v>
      </c>
      <c r="D116" s="181" t="s">
        <v>162</v>
      </c>
      <c r="E116" s="182">
        <v>0.91459000000000001</v>
      </c>
      <c r="F116" s="183"/>
      <c r="G116" s="184">
        <f t="shared" si="14"/>
        <v>0</v>
      </c>
      <c r="H116" s="161"/>
      <c r="I116" s="160">
        <f t="shared" si="15"/>
        <v>0</v>
      </c>
      <c r="J116" s="161"/>
      <c r="K116" s="160">
        <f t="shared" si="16"/>
        <v>0</v>
      </c>
      <c r="L116" s="160">
        <v>21</v>
      </c>
      <c r="M116" s="160">
        <f t="shared" si="17"/>
        <v>0</v>
      </c>
      <c r="N116" s="159">
        <v>0</v>
      </c>
      <c r="O116" s="159">
        <f t="shared" si="18"/>
        <v>0</v>
      </c>
      <c r="P116" s="159">
        <v>0</v>
      </c>
      <c r="Q116" s="159">
        <f t="shared" si="19"/>
        <v>0</v>
      </c>
      <c r="R116" s="160"/>
      <c r="S116" s="160" t="s">
        <v>115</v>
      </c>
      <c r="T116" s="160" t="s">
        <v>115</v>
      </c>
      <c r="U116" s="160">
        <v>1.1399999999999999</v>
      </c>
      <c r="V116" s="160">
        <f t="shared" si="20"/>
        <v>1.04</v>
      </c>
      <c r="W116" s="160"/>
      <c r="X116" s="160" t="s">
        <v>282</v>
      </c>
      <c r="Y116" s="160" t="s">
        <v>117</v>
      </c>
      <c r="Z116" s="150"/>
      <c r="AA116" s="150"/>
      <c r="AB116" s="150"/>
      <c r="AC116" s="150"/>
      <c r="AD116" s="150"/>
      <c r="AE116" s="150"/>
      <c r="AF116" s="150"/>
      <c r="AG116" s="150" t="s">
        <v>283</v>
      </c>
      <c r="AH116" s="150"/>
      <c r="AI116" s="150"/>
      <c r="AJ116" s="150"/>
      <c r="AK116" s="150"/>
      <c r="AL116" s="150"/>
      <c r="AM116" s="150"/>
      <c r="AN116" s="150"/>
      <c r="AO116" s="150"/>
      <c r="AP116" s="150"/>
      <c r="AQ116" s="150"/>
      <c r="AR116" s="150"/>
      <c r="AS116" s="150"/>
      <c r="AT116" s="150"/>
      <c r="AU116" s="150"/>
      <c r="AV116" s="150"/>
      <c r="AW116" s="150"/>
      <c r="AX116" s="150"/>
      <c r="AY116" s="150"/>
      <c r="AZ116" s="150"/>
      <c r="BA116" s="150"/>
      <c r="BB116" s="150"/>
      <c r="BC116" s="150"/>
      <c r="BD116" s="150"/>
      <c r="BE116" s="150"/>
      <c r="BF116" s="150"/>
      <c r="BG116" s="150"/>
      <c r="BH116" s="150"/>
    </row>
    <row r="117" spans="1:60" outlineLevel="1" x14ac:dyDescent="0.2">
      <c r="A117" s="179">
        <v>60</v>
      </c>
      <c r="B117" s="180" t="s">
        <v>288</v>
      </c>
      <c r="C117" s="189" t="s">
        <v>289</v>
      </c>
      <c r="D117" s="181" t="s">
        <v>162</v>
      </c>
      <c r="E117" s="182">
        <v>0.91459000000000001</v>
      </c>
      <c r="F117" s="183"/>
      <c r="G117" s="184">
        <f t="shared" si="14"/>
        <v>0</v>
      </c>
      <c r="H117" s="161"/>
      <c r="I117" s="160">
        <f t="shared" si="15"/>
        <v>0</v>
      </c>
      <c r="J117" s="161"/>
      <c r="K117" s="160">
        <f t="shared" si="16"/>
        <v>0</v>
      </c>
      <c r="L117" s="160">
        <v>21</v>
      </c>
      <c r="M117" s="160">
        <f t="shared" si="17"/>
        <v>0</v>
      </c>
      <c r="N117" s="159">
        <v>0</v>
      </c>
      <c r="O117" s="159">
        <f t="shared" si="18"/>
        <v>0</v>
      </c>
      <c r="P117" s="159">
        <v>0</v>
      </c>
      <c r="Q117" s="159">
        <f t="shared" si="19"/>
        <v>0</v>
      </c>
      <c r="R117" s="160"/>
      <c r="S117" s="160" t="s">
        <v>115</v>
      </c>
      <c r="T117" s="160" t="s">
        <v>115</v>
      </c>
      <c r="U117" s="160">
        <v>0.49</v>
      </c>
      <c r="V117" s="160">
        <f t="shared" si="20"/>
        <v>0.45</v>
      </c>
      <c r="W117" s="160"/>
      <c r="X117" s="160" t="s">
        <v>282</v>
      </c>
      <c r="Y117" s="160" t="s">
        <v>117</v>
      </c>
      <c r="Z117" s="150"/>
      <c r="AA117" s="150"/>
      <c r="AB117" s="150"/>
      <c r="AC117" s="150"/>
      <c r="AD117" s="150"/>
      <c r="AE117" s="150"/>
      <c r="AF117" s="150"/>
      <c r="AG117" s="150" t="s">
        <v>283</v>
      </c>
      <c r="AH117" s="150"/>
      <c r="AI117" s="150"/>
      <c r="AJ117" s="150"/>
      <c r="AK117" s="150"/>
      <c r="AL117" s="150"/>
      <c r="AM117" s="150"/>
      <c r="AN117" s="150"/>
      <c r="AO117" s="150"/>
      <c r="AP117" s="150"/>
      <c r="AQ117" s="150"/>
      <c r="AR117" s="150"/>
      <c r="AS117" s="150"/>
      <c r="AT117" s="150"/>
      <c r="AU117" s="150"/>
      <c r="AV117" s="150"/>
      <c r="AW117" s="150"/>
      <c r="AX117" s="150"/>
      <c r="AY117" s="150"/>
      <c r="AZ117" s="150"/>
      <c r="BA117" s="150"/>
      <c r="BB117" s="150"/>
      <c r="BC117" s="150"/>
      <c r="BD117" s="150"/>
      <c r="BE117" s="150"/>
      <c r="BF117" s="150"/>
      <c r="BG117" s="150"/>
      <c r="BH117" s="150"/>
    </row>
    <row r="118" spans="1:60" outlineLevel="1" x14ac:dyDescent="0.2">
      <c r="A118" s="179">
        <v>61</v>
      </c>
      <c r="B118" s="180" t="s">
        <v>290</v>
      </c>
      <c r="C118" s="189" t="s">
        <v>291</v>
      </c>
      <c r="D118" s="181" t="s">
        <v>162</v>
      </c>
      <c r="E118" s="182">
        <v>12.80425</v>
      </c>
      <c r="F118" s="183"/>
      <c r="G118" s="184">
        <f t="shared" si="14"/>
        <v>0</v>
      </c>
      <c r="H118" s="161"/>
      <c r="I118" s="160">
        <f t="shared" si="15"/>
        <v>0</v>
      </c>
      <c r="J118" s="161"/>
      <c r="K118" s="160">
        <f t="shared" si="16"/>
        <v>0</v>
      </c>
      <c r="L118" s="160">
        <v>21</v>
      </c>
      <c r="M118" s="160">
        <f t="shared" si="17"/>
        <v>0</v>
      </c>
      <c r="N118" s="159">
        <v>0</v>
      </c>
      <c r="O118" s="159">
        <f t="shared" si="18"/>
        <v>0</v>
      </c>
      <c r="P118" s="159">
        <v>0</v>
      </c>
      <c r="Q118" s="159">
        <f t="shared" si="19"/>
        <v>0</v>
      </c>
      <c r="R118" s="160"/>
      <c r="S118" s="160" t="s">
        <v>115</v>
      </c>
      <c r="T118" s="160" t="s">
        <v>115</v>
      </c>
      <c r="U118" s="160">
        <v>0</v>
      </c>
      <c r="V118" s="160">
        <f t="shared" si="20"/>
        <v>0</v>
      </c>
      <c r="W118" s="160"/>
      <c r="X118" s="160" t="s">
        <v>282</v>
      </c>
      <c r="Y118" s="160" t="s">
        <v>117</v>
      </c>
      <c r="Z118" s="150"/>
      <c r="AA118" s="150"/>
      <c r="AB118" s="150"/>
      <c r="AC118" s="150"/>
      <c r="AD118" s="150"/>
      <c r="AE118" s="150"/>
      <c r="AF118" s="150"/>
      <c r="AG118" s="150" t="s">
        <v>283</v>
      </c>
      <c r="AH118" s="150"/>
      <c r="AI118" s="150"/>
      <c r="AJ118" s="150"/>
      <c r="AK118" s="150"/>
      <c r="AL118" s="150"/>
      <c r="AM118" s="150"/>
      <c r="AN118" s="150"/>
      <c r="AO118" s="150"/>
      <c r="AP118" s="150"/>
      <c r="AQ118" s="150"/>
      <c r="AR118" s="150"/>
      <c r="AS118" s="150"/>
      <c r="AT118" s="150"/>
      <c r="AU118" s="150"/>
      <c r="AV118" s="150"/>
      <c r="AW118" s="150"/>
      <c r="AX118" s="150"/>
      <c r="AY118" s="150"/>
      <c r="AZ118" s="150"/>
      <c r="BA118" s="150"/>
      <c r="BB118" s="150"/>
      <c r="BC118" s="150"/>
      <c r="BD118" s="150"/>
      <c r="BE118" s="150"/>
      <c r="BF118" s="150"/>
      <c r="BG118" s="150"/>
      <c r="BH118" s="150"/>
    </row>
    <row r="119" spans="1:60" outlineLevel="1" x14ac:dyDescent="0.2">
      <c r="A119" s="179">
        <v>62</v>
      </c>
      <c r="B119" s="180" t="s">
        <v>292</v>
      </c>
      <c r="C119" s="189" t="s">
        <v>293</v>
      </c>
      <c r="D119" s="181" t="s">
        <v>162</v>
      </c>
      <c r="E119" s="182">
        <v>0.91459000000000001</v>
      </c>
      <c r="F119" s="183"/>
      <c r="G119" s="184">
        <f t="shared" si="14"/>
        <v>0</v>
      </c>
      <c r="H119" s="161"/>
      <c r="I119" s="160">
        <f t="shared" si="15"/>
        <v>0</v>
      </c>
      <c r="J119" s="161"/>
      <c r="K119" s="160">
        <f t="shared" si="16"/>
        <v>0</v>
      </c>
      <c r="L119" s="160">
        <v>21</v>
      </c>
      <c r="M119" s="160">
        <f t="shared" si="17"/>
        <v>0</v>
      </c>
      <c r="N119" s="159">
        <v>0</v>
      </c>
      <c r="O119" s="159">
        <f t="shared" si="18"/>
        <v>0</v>
      </c>
      <c r="P119" s="159">
        <v>0</v>
      </c>
      <c r="Q119" s="159">
        <f t="shared" si="19"/>
        <v>0</v>
      </c>
      <c r="R119" s="160"/>
      <c r="S119" s="160" t="s">
        <v>115</v>
      </c>
      <c r="T119" s="160" t="s">
        <v>115</v>
      </c>
      <c r="U119" s="160">
        <v>0.94199999999999995</v>
      </c>
      <c r="V119" s="160">
        <f t="shared" si="20"/>
        <v>0.86</v>
      </c>
      <c r="W119" s="160"/>
      <c r="X119" s="160" t="s">
        <v>282</v>
      </c>
      <c r="Y119" s="160" t="s">
        <v>117</v>
      </c>
      <c r="Z119" s="150"/>
      <c r="AA119" s="150"/>
      <c r="AB119" s="150"/>
      <c r="AC119" s="150"/>
      <c r="AD119" s="150"/>
      <c r="AE119" s="150"/>
      <c r="AF119" s="150"/>
      <c r="AG119" s="150" t="s">
        <v>283</v>
      </c>
      <c r="AH119" s="150"/>
      <c r="AI119" s="150"/>
      <c r="AJ119" s="150"/>
      <c r="AK119" s="150"/>
      <c r="AL119" s="150"/>
      <c r="AM119" s="150"/>
      <c r="AN119" s="150"/>
      <c r="AO119" s="150"/>
      <c r="AP119" s="150"/>
      <c r="AQ119" s="150"/>
      <c r="AR119" s="150"/>
      <c r="AS119" s="150"/>
      <c r="AT119" s="150"/>
      <c r="AU119" s="150"/>
      <c r="AV119" s="150"/>
      <c r="AW119" s="150"/>
      <c r="AX119" s="150"/>
      <c r="AY119" s="150"/>
      <c r="AZ119" s="150"/>
      <c r="BA119" s="150"/>
      <c r="BB119" s="150"/>
      <c r="BC119" s="150"/>
      <c r="BD119" s="150"/>
      <c r="BE119" s="150"/>
      <c r="BF119" s="150"/>
      <c r="BG119" s="150"/>
      <c r="BH119" s="150"/>
    </row>
    <row r="120" spans="1:60" outlineLevel="1" x14ac:dyDescent="0.2">
      <c r="A120" s="179">
        <v>63</v>
      </c>
      <c r="B120" s="180" t="s">
        <v>294</v>
      </c>
      <c r="C120" s="189" t="s">
        <v>295</v>
      </c>
      <c r="D120" s="181" t="s">
        <v>162</v>
      </c>
      <c r="E120" s="182">
        <v>3.6583600000000001</v>
      </c>
      <c r="F120" s="183"/>
      <c r="G120" s="184">
        <f t="shared" si="14"/>
        <v>0</v>
      </c>
      <c r="H120" s="161"/>
      <c r="I120" s="160">
        <f t="shared" si="15"/>
        <v>0</v>
      </c>
      <c r="J120" s="161"/>
      <c r="K120" s="160">
        <f t="shared" si="16"/>
        <v>0</v>
      </c>
      <c r="L120" s="160">
        <v>21</v>
      </c>
      <c r="M120" s="160">
        <f t="shared" si="17"/>
        <v>0</v>
      </c>
      <c r="N120" s="159">
        <v>0</v>
      </c>
      <c r="O120" s="159">
        <f t="shared" si="18"/>
        <v>0</v>
      </c>
      <c r="P120" s="159">
        <v>0</v>
      </c>
      <c r="Q120" s="159">
        <f t="shared" si="19"/>
        <v>0</v>
      </c>
      <c r="R120" s="160"/>
      <c r="S120" s="160" t="s">
        <v>115</v>
      </c>
      <c r="T120" s="160" t="s">
        <v>115</v>
      </c>
      <c r="U120" s="160">
        <v>0.105</v>
      </c>
      <c r="V120" s="160">
        <f t="shared" si="20"/>
        <v>0.38</v>
      </c>
      <c r="W120" s="160"/>
      <c r="X120" s="160" t="s">
        <v>282</v>
      </c>
      <c r="Y120" s="160" t="s">
        <v>117</v>
      </c>
      <c r="Z120" s="150"/>
      <c r="AA120" s="150"/>
      <c r="AB120" s="150"/>
      <c r="AC120" s="150"/>
      <c r="AD120" s="150"/>
      <c r="AE120" s="150"/>
      <c r="AF120" s="150"/>
      <c r="AG120" s="150" t="s">
        <v>283</v>
      </c>
      <c r="AH120" s="150"/>
      <c r="AI120" s="150"/>
      <c r="AJ120" s="150"/>
      <c r="AK120" s="150"/>
      <c r="AL120" s="150"/>
      <c r="AM120" s="150"/>
      <c r="AN120" s="150"/>
      <c r="AO120" s="150"/>
      <c r="AP120" s="150"/>
      <c r="AQ120" s="150"/>
      <c r="AR120" s="150"/>
      <c r="AS120" s="150"/>
      <c r="AT120" s="150"/>
      <c r="AU120" s="150"/>
      <c r="AV120" s="150"/>
      <c r="AW120" s="150"/>
      <c r="AX120" s="150"/>
      <c r="AY120" s="150"/>
      <c r="AZ120" s="150"/>
      <c r="BA120" s="150"/>
      <c r="BB120" s="150"/>
      <c r="BC120" s="150"/>
      <c r="BD120" s="150"/>
      <c r="BE120" s="150"/>
      <c r="BF120" s="150"/>
      <c r="BG120" s="150"/>
      <c r="BH120" s="150"/>
    </row>
    <row r="121" spans="1:60" x14ac:dyDescent="0.2">
      <c r="A121" s="166" t="s">
        <v>110</v>
      </c>
      <c r="B121" s="167" t="s">
        <v>82</v>
      </c>
      <c r="C121" s="186" t="s">
        <v>28</v>
      </c>
      <c r="D121" s="168"/>
      <c r="E121" s="169"/>
      <c r="F121" s="170"/>
      <c r="G121" s="171">
        <f>SUMIF(AG122:AG126,"&lt;&gt;NOR",G122:G126)</f>
        <v>0</v>
      </c>
      <c r="H121" s="165"/>
      <c r="I121" s="165">
        <f>SUM(I122:I126)</f>
        <v>0</v>
      </c>
      <c r="J121" s="165"/>
      <c r="K121" s="165">
        <f>SUM(K122:K126)</f>
        <v>0</v>
      </c>
      <c r="L121" s="165"/>
      <c r="M121" s="165">
        <f>SUM(M122:M126)</f>
        <v>0</v>
      </c>
      <c r="N121" s="164"/>
      <c r="O121" s="164">
        <f>SUM(O122:O126)</f>
        <v>0</v>
      </c>
      <c r="P121" s="164"/>
      <c r="Q121" s="164">
        <f>SUM(Q122:Q126)</f>
        <v>0</v>
      </c>
      <c r="R121" s="165"/>
      <c r="S121" s="165"/>
      <c r="T121" s="165"/>
      <c r="U121" s="165"/>
      <c r="V121" s="165">
        <f>SUM(V122:V126)</f>
        <v>0</v>
      </c>
      <c r="W121" s="165"/>
      <c r="X121" s="165"/>
      <c r="Y121" s="165"/>
      <c r="AG121" t="s">
        <v>111</v>
      </c>
    </row>
    <row r="122" spans="1:60" outlineLevel="1" x14ac:dyDescent="0.2">
      <c r="A122" s="179">
        <v>64</v>
      </c>
      <c r="B122" s="180" t="s">
        <v>296</v>
      </c>
      <c r="C122" s="189" t="s">
        <v>297</v>
      </c>
      <c r="D122" s="181" t="s">
        <v>298</v>
      </c>
      <c r="E122" s="182">
        <v>1</v>
      </c>
      <c r="F122" s="183"/>
      <c r="G122" s="184">
        <f>ROUND(E122*F122,2)</f>
        <v>0</v>
      </c>
      <c r="H122" s="161"/>
      <c r="I122" s="160">
        <f>ROUND(E122*H122,2)</f>
        <v>0</v>
      </c>
      <c r="J122" s="161"/>
      <c r="K122" s="160">
        <f>ROUND(E122*J122,2)</f>
        <v>0</v>
      </c>
      <c r="L122" s="160">
        <v>21</v>
      </c>
      <c r="M122" s="160">
        <f>G122*(1+L122/100)</f>
        <v>0</v>
      </c>
      <c r="N122" s="159">
        <v>0</v>
      </c>
      <c r="O122" s="159">
        <f>ROUND(E122*N122,2)</f>
        <v>0</v>
      </c>
      <c r="P122" s="159">
        <v>0</v>
      </c>
      <c r="Q122" s="159">
        <f>ROUND(E122*P122,2)</f>
        <v>0</v>
      </c>
      <c r="R122" s="160"/>
      <c r="S122" s="160" t="s">
        <v>115</v>
      </c>
      <c r="T122" s="160" t="s">
        <v>145</v>
      </c>
      <c r="U122" s="160">
        <v>0</v>
      </c>
      <c r="V122" s="160">
        <f>ROUND(E122*U122,2)</f>
        <v>0</v>
      </c>
      <c r="W122" s="160"/>
      <c r="X122" s="160" t="s">
        <v>299</v>
      </c>
      <c r="Y122" s="160" t="s">
        <v>117</v>
      </c>
      <c r="Z122" s="150"/>
      <c r="AA122" s="150"/>
      <c r="AB122" s="150"/>
      <c r="AC122" s="150"/>
      <c r="AD122" s="150"/>
      <c r="AE122" s="150"/>
      <c r="AF122" s="150"/>
      <c r="AG122" s="150" t="s">
        <v>300</v>
      </c>
      <c r="AH122" s="150"/>
      <c r="AI122" s="150"/>
      <c r="AJ122" s="150"/>
      <c r="AK122" s="150"/>
      <c r="AL122" s="150"/>
      <c r="AM122" s="150"/>
      <c r="AN122" s="150"/>
      <c r="AO122" s="150"/>
      <c r="AP122" s="150"/>
      <c r="AQ122" s="150"/>
      <c r="AR122" s="150"/>
      <c r="AS122" s="150"/>
      <c r="AT122" s="150"/>
      <c r="AU122" s="150"/>
      <c r="AV122" s="150"/>
      <c r="AW122" s="150"/>
      <c r="AX122" s="150"/>
      <c r="AY122" s="150"/>
      <c r="AZ122" s="150"/>
      <c r="BA122" s="150"/>
      <c r="BB122" s="150"/>
      <c r="BC122" s="150"/>
      <c r="BD122" s="150"/>
      <c r="BE122" s="150"/>
      <c r="BF122" s="150"/>
      <c r="BG122" s="150"/>
      <c r="BH122" s="150"/>
    </row>
    <row r="123" spans="1:60" ht="33.75" outlineLevel="1" x14ac:dyDescent="0.2">
      <c r="A123" s="179">
        <v>65</v>
      </c>
      <c r="B123" s="180" t="s">
        <v>351</v>
      </c>
      <c r="C123" s="189" t="s">
        <v>350</v>
      </c>
      <c r="D123" s="181" t="s">
        <v>298</v>
      </c>
      <c r="E123" s="182">
        <v>1</v>
      </c>
      <c r="F123" s="183"/>
      <c r="G123" s="184">
        <f>ROUND(E123*F123,2)</f>
        <v>0</v>
      </c>
      <c r="H123" s="161"/>
      <c r="I123" s="160">
        <f>ROUND(E123*H123,2)</f>
        <v>0</v>
      </c>
      <c r="J123" s="161"/>
      <c r="K123" s="160">
        <f>ROUND(E123*J123,2)</f>
        <v>0</v>
      </c>
      <c r="L123" s="160"/>
      <c r="M123" s="160"/>
      <c r="N123" s="159"/>
      <c r="O123" s="159"/>
      <c r="P123" s="159"/>
      <c r="Q123" s="159"/>
      <c r="R123" s="160"/>
      <c r="S123" s="160" t="s">
        <v>144</v>
      </c>
      <c r="T123" s="160"/>
      <c r="U123" s="160"/>
      <c r="V123" s="160"/>
      <c r="W123" s="160"/>
      <c r="X123" s="160"/>
      <c r="Y123" s="160"/>
      <c r="Z123" s="150"/>
      <c r="AA123" s="150"/>
      <c r="AB123" s="150"/>
      <c r="AC123" s="150"/>
      <c r="AD123" s="150"/>
      <c r="AE123" s="150"/>
      <c r="AF123" s="150"/>
      <c r="AG123" s="150"/>
      <c r="AH123" s="150"/>
      <c r="AI123" s="150"/>
      <c r="AJ123" s="150"/>
      <c r="AK123" s="150"/>
      <c r="AL123" s="150"/>
      <c r="AM123" s="150"/>
      <c r="AN123" s="150"/>
      <c r="AO123" s="150"/>
      <c r="AP123" s="150"/>
      <c r="AQ123" s="150"/>
      <c r="AR123" s="150"/>
      <c r="AS123" s="150"/>
      <c r="AT123" s="150"/>
      <c r="AU123" s="150"/>
      <c r="AV123" s="150"/>
      <c r="AW123" s="150"/>
      <c r="AX123" s="150"/>
      <c r="AY123" s="150"/>
      <c r="AZ123" s="150"/>
      <c r="BA123" s="150"/>
      <c r="BB123" s="150"/>
      <c r="BC123" s="150"/>
      <c r="BD123" s="150"/>
      <c r="BE123" s="150"/>
      <c r="BF123" s="150"/>
      <c r="BG123" s="150"/>
      <c r="BH123" s="150"/>
    </row>
    <row r="124" spans="1:60" outlineLevel="1" x14ac:dyDescent="0.2">
      <c r="A124" s="179">
        <v>66</v>
      </c>
      <c r="B124" s="180" t="s">
        <v>301</v>
      </c>
      <c r="C124" s="189" t="s">
        <v>302</v>
      </c>
      <c r="D124" s="181" t="s">
        <v>298</v>
      </c>
      <c r="E124" s="182">
        <v>1</v>
      </c>
      <c r="F124" s="183"/>
      <c r="G124" s="184">
        <f>ROUND(E124*F124,2)</f>
        <v>0</v>
      </c>
      <c r="H124" s="161"/>
      <c r="I124" s="160">
        <f>ROUND(E124*H124,2)</f>
        <v>0</v>
      </c>
      <c r="J124" s="161"/>
      <c r="K124" s="160">
        <f>ROUND(E124*J124,2)</f>
        <v>0</v>
      </c>
      <c r="L124" s="160">
        <v>21</v>
      </c>
      <c r="M124" s="160">
        <f>G124*(1+L124/100)</f>
        <v>0</v>
      </c>
      <c r="N124" s="159">
        <v>0</v>
      </c>
      <c r="O124" s="159">
        <f>ROUND(E124*N124,2)</f>
        <v>0</v>
      </c>
      <c r="P124" s="159">
        <v>0</v>
      </c>
      <c r="Q124" s="159">
        <f>ROUND(E124*P124,2)</f>
        <v>0</v>
      </c>
      <c r="R124" s="160"/>
      <c r="S124" s="160" t="s">
        <v>115</v>
      </c>
      <c r="T124" s="160" t="s">
        <v>145</v>
      </c>
      <c r="U124" s="160">
        <v>0</v>
      </c>
      <c r="V124" s="160">
        <f>ROUND(E124*U124,2)</f>
        <v>0</v>
      </c>
      <c r="W124" s="160"/>
      <c r="X124" s="160" t="s">
        <v>299</v>
      </c>
      <c r="Y124" s="160" t="s">
        <v>117</v>
      </c>
      <c r="Z124" s="150"/>
      <c r="AA124" s="150"/>
      <c r="AB124" s="150"/>
      <c r="AC124" s="150"/>
      <c r="AD124" s="150"/>
      <c r="AE124" s="150"/>
      <c r="AF124" s="150"/>
      <c r="AG124" s="150" t="s">
        <v>303</v>
      </c>
      <c r="AH124" s="150"/>
      <c r="AI124" s="150"/>
      <c r="AJ124" s="150"/>
      <c r="AK124" s="150"/>
      <c r="AL124" s="150"/>
      <c r="AM124" s="150"/>
      <c r="AN124" s="150"/>
      <c r="AO124" s="150"/>
      <c r="AP124" s="150"/>
      <c r="AQ124" s="150"/>
      <c r="AR124" s="150"/>
      <c r="AS124" s="150"/>
      <c r="AT124" s="150"/>
      <c r="AU124" s="150"/>
      <c r="AV124" s="150"/>
      <c r="AW124" s="150"/>
      <c r="AX124" s="150"/>
      <c r="AY124" s="150"/>
      <c r="AZ124" s="150"/>
      <c r="BA124" s="150"/>
      <c r="BB124" s="150"/>
      <c r="BC124" s="150"/>
      <c r="BD124" s="150"/>
      <c r="BE124" s="150"/>
      <c r="BF124" s="150"/>
      <c r="BG124" s="150"/>
      <c r="BH124" s="150"/>
    </row>
    <row r="125" spans="1:60" outlineLevel="1" x14ac:dyDescent="0.2">
      <c r="A125" s="179">
        <v>67</v>
      </c>
      <c r="B125" s="180" t="s">
        <v>304</v>
      </c>
      <c r="C125" s="189" t="s">
        <v>305</v>
      </c>
      <c r="D125" s="181" t="s">
        <v>298</v>
      </c>
      <c r="E125" s="182">
        <v>1</v>
      </c>
      <c r="F125" s="183"/>
      <c r="G125" s="184">
        <f>ROUND(E125*F125,2)</f>
        <v>0</v>
      </c>
      <c r="H125" s="161"/>
      <c r="I125" s="160">
        <f>ROUND(E125*H125,2)</f>
        <v>0</v>
      </c>
      <c r="J125" s="161"/>
      <c r="K125" s="160">
        <f>ROUND(E125*J125,2)</f>
        <v>0</v>
      </c>
      <c r="L125" s="160">
        <v>21</v>
      </c>
      <c r="M125" s="160">
        <f>G125*(1+L125/100)</f>
        <v>0</v>
      </c>
      <c r="N125" s="159">
        <v>0</v>
      </c>
      <c r="O125" s="159">
        <f>ROUND(E125*N125,2)</f>
        <v>0</v>
      </c>
      <c r="P125" s="159">
        <v>0</v>
      </c>
      <c r="Q125" s="159">
        <f>ROUND(E125*P125,2)</f>
        <v>0</v>
      </c>
      <c r="R125" s="160"/>
      <c r="S125" s="160" t="s">
        <v>115</v>
      </c>
      <c r="T125" s="160" t="s">
        <v>145</v>
      </c>
      <c r="U125" s="160">
        <v>0</v>
      </c>
      <c r="V125" s="160">
        <f>ROUND(E125*U125,2)</f>
        <v>0</v>
      </c>
      <c r="W125" s="160"/>
      <c r="X125" s="160" t="s">
        <v>299</v>
      </c>
      <c r="Y125" s="160" t="s">
        <v>117</v>
      </c>
      <c r="Z125" s="150"/>
      <c r="AA125" s="150"/>
      <c r="AB125" s="150"/>
      <c r="AC125" s="150"/>
      <c r="AD125" s="150"/>
      <c r="AE125" s="150"/>
      <c r="AF125" s="150"/>
      <c r="AG125" s="150" t="s">
        <v>300</v>
      </c>
      <c r="AH125" s="150"/>
      <c r="AI125" s="150"/>
      <c r="AJ125" s="150"/>
      <c r="AK125" s="150"/>
      <c r="AL125" s="150"/>
      <c r="AM125" s="150"/>
      <c r="AN125" s="150"/>
      <c r="AO125" s="150"/>
      <c r="AP125" s="150"/>
      <c r="AQ125" s="150"/>
      <c r="AR125" s="150"/>
      <c r="AS125" s="150"/>
      <c r="AT125" s="150"/>
      <c r="AU125" s="150"/>
      <c r="AV125" s="150"/>
      <c r="AW125" s="150"/>
      <c r="AX125" s="150"/>
      <c r="AY125" s="150"/>
      <c r="AZ125" s="150"/>
      <c r="BA125" s="150"/>
      <c r="BB125" s="150"/>
      <c r="BC125" s="150"/>
      <c r="BD125" s="150"/>
      <c r="BE125" s="150"/>
      <c r="BF125" s="150"/>
      <c r="BG125" s="150"/>
      <c r="BH125" s="150"/>
    </row>
    <row r="126" spans="1:60" outlineLevel="1" x14ac:dyDescent="0.2">
      <c r="A126" s="179">
        <v>68</v>
      </c>
      <c r="B126" s="180" t="s">
        <v>306</v>
      </c>
      <c r="C126" s="189" t="s">
        <v>307</v>
      </c>
      <c r="D126" s="181" t="s">
        <v>298</v>
      </c>
      <c r="E126" s="182">
        <v>1</v>
      </c>
      <c r="F126" s="183"/>
      <c r="G126" s="184">
        <f>ROUND(E126*F126,2)</f>
        <v>0</v>
      </c>
      <c r="H126" s="161"/>
      <c r="I126" s="160">
        <f>ROUND(E126*H126,2)</f>
        <v>0</v>
      </c>
      <c r="J126" s="161"/>
      <c r="K126" s="160">
        <f>ROUND(E126*J126,2)</f>
        <v>0</v>
      </c>
      <c r="L126" s="160">
        <v>21</v>
      </c>
      <c r="M126" s="160">
        <f>G126*(1+L126/100)</f>
        <v>0</v>
      </c>
      <c r="N126" s="159">
        <v>0</v>
      </c>
      <c r="O126" s="159">
        <f>ROUND(E126*N126,2)</f>
        <v>0</v>
      </c>
      <c r="P126" s="159">
        <v>0</v>
      </c>
      <c r="Q126" s="159">
        <f>ROUND(E126*P126,2)</f>
        <v>0</v>
      </c>
      <c r="R126" s="160"/>
      <c r="S126" s="160" t="s">
        <v>115</v>
      </c>
      <c r="T126" s="160" t="s">
        <v>145</v>
      </c>
      <c r="U126" s="160">
        <v>0</v>
      </c>
      <c r="V126" s="160">
        <f>ROUND(E126*U126,2)</f>
        <v>0</v>
      </c>
      <c r="W126" s="160"/>
      <c r="X126" s="160" t="s">
        <v>299</v>
      </c>
      <c r="Y126" s="160" t="s">
        <v>117</v>
      </c>
      <c r="Z126" s="150"/>
      <c r="AA126" s="150"/>
      <c r="AB126" s="150"/>
      <c r="AC126" s="150"/>
      <c r="AD126" s="150"/>
      <c r="AE126" s="150"/>
      <c r="AF126" s="150"/>
      <c r="AG126" s="150" t="s">
        <v>300</v>
      </c>
      <c r="AH126" s="150"/>
      <c r="AI126" s="150"/>
      <c r="AJ126" s="150"/>
      <c r="AK126" s="150"/>
      <c r="AL126" s="150"/>
      <c r="AM126" s="150"/>
      <c r="AN126" s="150"/>
      <c r="AO126" s="150"/>
      <c r="AP126" s="150"/>
      <c r="AQ126" s="150"/>
      <c r="AR126" s="150"/>
      <c r="AS126" s="150"/>
      <c r="AT126" s="150"/>
      <c r="AU126" s="150"/>
      <c r="AV126" s="150"/>
      <c r="AW126" s="150"/>
      <c r="AX126" s="150"/>
      <c r="AY126" s="150"/>
      <c r="AZ126" s="150"/>
      <c r="BA126" s="150"/>
      <c r="BB126" s="150"/>
      <c r="BC126" s="150"/>
      <c r="BD126" s="150"/>
      <c r="BE126" s="150"/>
      <c r="BF126" s="150"/>
      <c r="BG126" s="150"/>
      <c r="BH126" s="150"/>
    </row>
    <row r="127" spans="1:60" x14ac:dyDescent="0.2">
      <c r="A127" s="166" t="s">
        <v>110</v>
      </c>
      <c r="B127" s="167" t="s">
        <v>83</v>
      </c>
      <c r="C127" s="186" t="s">
        <v>29</v>
      </c>
      <c r="D127" s="168"/>
      <c r="E127" s="169"/>
      <c r="F127" s="170"/>
      <c r="G127" s="171">
        <f>SUMIF(AG128:AG134,"&lt;&gt;NOR",G128:G134)</f>
        <v>0</v>
      </c>
      <c r="H127" s="165"/>
      <c r="I127" s="165">
        <f>SUM(I128:I134)</f>
        <v>0</v>
      </c>
      <c r="J127" s="165"/>
      <c r="K127" s="165">
        <f>SUM(K128:K134)</f>
        <v>0</v>
      </c>
      <c r="L127" s="165"/>
      <c r="M127" s="165">
        <f>SUM(M128:M134)</f>
        <v>0</v>
      </c>
      <c r="N127" s="164"/>
      <c r="O127" s="164">
        <f>SUM(O128:O134)</f>
        <v>0</v>
      </c>
      <c r="P127" s="164"/>
      <c r="Q127" s="164">
        <f>SUM(Q128:Q134)</f>
        <v>0</v>
      </c>
      <c r="R127" s="165"/>
      <c r="S127" s="165"/>
      <c r="T127" s="165"/>
      <c r="U127" s="165"/>
      <c r="V127" s="165">
        <f>SUM(V128:V134)</f>
        <v>0</v>
      </c>
      <c r="W127" s="165"/>
      <c r="X127" s="165"/>
      <c r="Y127" s="165"/>
      <c r="AG127" t="s">
        <v>111</v>
      </c>
    </row>
    <row r="128" spans="1:60" outlineLevel="1" x14ac:dyDescent="0.2">
      <c r="A128" s="179">
        <v>69</v>
      </c>
      <c r="B128" s="180" t="s">
        <v>308</v>
      </c>
      <c r="C128" s="189" t="s">
        <v>309</v>
      </c>
      <c r="D128" s="181" t="s">
        <v>298</v>
      </c>
      <c r="E128" s="182">
        <v>1</v>
      </c>
      <c r="F128" s="183"/>
      <c r="G128" s="184">
        <f t="shared" ref="G128:G134" si="21">ROUND(E128*F128,2)</f>
        <v>0</v>
      </c>
      <c r="H128" s="161"/>
      <c r="I128" s="160">
        <f t="shared" ref="I128:I134" si="22">ROUND(E128*H128,2)</f>
        <v>0</v>
      </c>
      <c r="J128" s="161"/>
      <c r="K128" s="160">
        <f t="shared" ref="K128:K134" si="23">ROUND(E128*J128,2)</f>
        <v>0</v>
      </c>
      <c r="L128" s="160">
        <v>21</v>
      </c>
      <c r="M128" s="160">
        <f>G128*(1+L128/100)</f>
        <v>0</v>
      </c>
      <c r="N128" s="159">
        <v>0</v>
      </c>
      <c r="O128" s="159">
        <f>ROUND(E128*N128,2)</f>
        <v>0</v>
      </c>
      <c r="P128" s="159">
        <v>0</v>
      </c>
      <c r="Q128" s="159">
        <f>ROUND(E128*P128,2)</f>
        <v>0</v>
      </c>
      <c r="R128" s="160"/>
      <c r="S128" s="160" t="s">
        <v>115</v>
      </c>
      <c r="T128" s="160" t="s">
        <v>145</v>
      </c>
      <c r="U128" s="160">
        <v>0</v>
      </c>
      <c r="V128" s="160">
        <f>ROUND(E128*U128,2)</f>
        <v>0</v>
      </c>
      <c r="W128" s="160"/>
      <c r="X128" s="160" t="s">
        <v>299</v>
      </c>
      <c r="Y128" s="160" t="s">
        <v>117</v>
      </c>
      <c r="Z128" s="150"/>
      <c r="AA128" s="150"/>
      <c r="AB128" s="150"/>
      <c r="AC128" s="150"/>
      <c r="AD128" s="150"/>
      <c r="AE128" s="150"/>
      <c r="AF128" s="150"/>
      <c r="AG128" s="150" t="s">
        <v>300</v>
      </c>
      <c r="AH128" s="150"/>
      <c r="AI128" s="150"/>
      <c r="AJ128" s="150"/>
      <c r="AK128" s="150"/>
      <c r="AL128" s="150"/>
      <c r="AM128" s="150"/>
      <c r="AN128" s="150"/>
      <c r="AO128" s="150"/>
      <c r="AP128" s="150"/>
      <c r="AQ128" s="150"/>
      <c r="AR128" s="150"/>
      <c r="AS128" s="150"/>
      <c r="AT128" s="150"/>
      <c r="AU128" s="150"/>
      <c r="AV128" s="150"/>
      <c r="AW128" s="150"/>
      <c r="AX128" s="150"/>
      <c r="AY128" s="150"/>
      <c r="AZ128" s="150"/>
      <c r="BA128" s="150"/>
      <c r="BB128" s="150"/>
      <c r="BC128" s="150"/>
      <c r="BD128" s="150"/>
      <c r="BE128" s="150"/>
      <c r="BF128" s="150"/>
      <c r="BG128" s="150"/>
      <c r="BH128" s="150"/>
    </row>
    <row r="129" spans="1:60" ht="33.75" outlineLevel="1" x14ac:dyDescent="0.2">
      <c r="A129" s="179">
        <v>70</v>
      </c>
      <c r="B129" s="180" t="s">
        <v>352</v>
      </c>
      <c r="C129" s="189" t="s">
        <v>353</v>
      </c>
      <c r="D129" s="181" t="s">
        <v>298</v>
      </c>
      <c r="E129" s="182">
        <v>1</v>
      </c>
      <c r="F129" s="183"/>
      <c r="G129" s="184">
        <f t="shared" si="21"/>
        <v>0</v>
      </c>
      <c r="H129" s="161"/>
      <c r="I129" s="160">
        <f t="shared" si="22"/>
        <v>0</v>
      </c>
      <c r="J129" s="161"/>
      <c r="K129" s="160">
        <f t="shared" si="23"/>
        <v>0</v>
      </c>
      <c r="L129" s="160"/>
      <c r="M129" s="160"/>
      <c r="N129" s="159"/>
      <c r="O129" s="159"/>
      <c r="P129" s="159"/>
      <c r="Q129" s="159"/>
      <c r="R129" s="160"/>
      <c r="S129" s="160" t="s">
        <v>144</v>
      </c>
      <c r="T129" s="160"/>
      <c r="U129" s="160"/>
      <c r="V129" s="160"/>
      <c r="W129" s="160"/>
      <c r="X129" s="160"/>
      <c r="Y129" s="160"/>
      <c r="Z129" s="150"/>
      <c r="AA129" s="150"/>
      <c r="AB129" s="150"/>
      <c r="AC129" s="150"/>
      <c r="AD129" s="150"/>
      <c r="AE129" s="150"/>
      <c r="AF129" s="150"/>
      <c r="AG129" s="150"/>
      <c r="AH129" s="150"/>
      <c r="AI129" s="150"/>
      <c r="AJ129" s="150"/>
      <c r="AK129" s="150"/>
      <c r="AL129" s="150"/>
      <c r="AM129" s="150"/>
      <c r="AN129" s="150"/>
      <c r="AO129" s="150"/>
      <c r="AP129" s="150"/>
      <c r="AQ129" s="150"/>
      <c r="AR129" s="150"/>
      <c r="AS129" s="150"/>
      <c r="AT129" s="150"/>
      <c r="AU129" s="150"/>
      <c r="AV129" s="150"/>
      <c r="AW129" s="150"/>
      <c r="AX129" s="150"/>
      <c r="AY129" s="150"/>
      <c r="AZ129" s="150"/>
      <c r="BA129" s="150"/>
      <c r="BB129" s="150"/>
      <c r="BC129" s="150"/>
      <c r="BD129" s="150"/>
      <c r="BE129" s="150"/>
      <c r="BF129" s="150"/>
      <c r="BG129" s="150"/>
      <c r="BH129" s="150"/>
    </row>
    <row r="130" spans="1:60" outlineLevel="1" x14ac:dyDescent="0.2">
      <c r="A130" s="179">
        <v>71</v>
      </c>
      <c r="B130" s="180" t="s">
        <v>310</v>
      </c>
      <c r="C130" s="189" t="s">
        <v>311</v>
      </c>
      <c r="D130" s="181" t="s">
        <v>298</v>
      </c>
      <c r="E130" s="182">
        <v>1</v>
      </c>
      <c r="F130" s="183"/>
      <c r="G130" s="184">
        <f t="shared" si="21"/>
        <v>0</v>
      </c>
      <c r="H130" s="161"/>
      <c r="I130" s="160">
        <f t="shared" si="22"/>
        <v>0</v>
      </c>
      <c r="J130" s="161"/>
      <c r="K130" s="160">
        <f t="shared" si="23"/>
        <v>0</v>
      </c>
      <c r="L130" s="160">
        <v>21</v>
      </c>
      <c r="M130" s="160">
        <f>G130*(1+L130/100)</f>
        <v>0</v>
      </c>
      <c r="N130" s="159">
        <v>0</v>
      </c>
      <c r="O130" s="159">
        <f>ROUND(E130*N130,2)</f>
        <v>0</v>
      </c>
      <c r="P130" s="159">
        <v>0</v>
      </c>
      <c r="Q130" s="159">
        <f>ROUND(E130*P130,2)</f>
        <v>0</v>
      </c>
      <c r="R130" s="160"/>
      <c r="S130" s="160" t="s">
        <v>115</v>
      </c>
      <c r="T130" s="160" t="s">
        <v>145</v>
      </c>
      <c r="U130" s="160">
        <v>0</v>
      </c>
      <c r="V130" s="160">
        <f>ROUND(E130*U130,2)</f>
        <v>0</v>
      </c>
      <c r="W130" s="160"/>
      <c r="X130" s="160" t="s">
        <v>299</v>
      </c>
      <c r="Y130" s="160" t="s">
        <v>117</v>
      </c>
      <c r="Z130" s="150"/>
      <c r="AA130" s="150"/>
      <c r="AB130" s="150"/>
      <c r="AC130" s="150"/>
      <c r="AD130" s="150"/>
      <c r="AE130" s="150"/>
      <c r="AF130" s="150"/>
      <c r="AG130" s="150" t="s">
        <v>300</v>
      </c>
      <c r="AH130" s="150"/>
      <c r="AI130" s="150"/>
      <c r="AJ130" s="150"/>
      <c r="AK130" s="150"/>
      <c r="AL130" s="150"/>
      <c r="AM130" s="150"/>
      <c r="AN130" s="150"/>
      <c r="AO130" s="150"/>
      <c r="AP130" s="150"/>
      <c r="AQ130" s="150"/>
      <c r="AR130" s="150"/>
      <c r="AS130" s="150"/>
      <c r="AT130" s="150"/>
      <c r="AU130" s="150"/>
      <c r="AV130" s="150"/>
      <c r="AW130" s="150"/>
      <c r="AX130" s="150"/>
      <c r="AY130" s="150"/>
      <c r="AZ130" s="150"/>
      <c r="BA130" s="150"/>
      <c r="BB130" s="150"/>
      <c r="BC130" s="150"/>
      <c r="BD130" s="150"/>
      <c r="BE130" s="150"/>
      <c r="BF130" s="150"/>
      <c r="BG130" s="150"/>
      <c r="BH130" s="150"/>
    </row>
    <row r="131" spans="1:60" outlineLevel="1" x14ac:dyDescent="0.2">
      <c r="A131" s="179">
        <v>72</v>
      </c>
      <c r="B131" s="180" t="s">
        <v>312</v>
      </c>
      <c r="C131" s="189" t="s">
        <v>313</v>
      </c>
      <c r="D131" s="181" t="s">
        <v>298</v>
      </c>
      <c r="E131" s="182">
        <v>1</v>
      </c>
      <c r="F131" s="183"/>
      <c r="G131" s="184">
        <f t="shared" si="21"/>
        <v>0</v>
      </c>
      <c r="H131" s="161"/>
      <c r="I131" s="160">
        <f t="shared" si="22"/>
        <v>0</v>
      </c>
      <c r="J131" s="161"/>
      <c r="K131" s="160">
        <f t="shared" si="23"/>
        <v>0</v>
      </c>
      <c r="L131" s="160">
        <v>21</v>
      </c>
      <c r="M131" s="160">
        <f>G131*(1+L131/100)</f>
        <v>0</v>
      </c>
      <c r="N131" s="159">
        <v>0</v>
      </c>
      <c r="O131" s="159">
        <f>ROUND(E131*N131,2)</f>
        <v>0</v>
      </c>
      <c r="P131" s="159">
        <v>0</v>
      </c>
      <c r="Q131" s="159">
        <f>ROUND(E131*P131,2)</f>
        <v>0</v>
      </c>
      <c r="R131" s="160"/>
      <c r="S131" s="160" t="s">
        <v>115</v>
      </c>
      <c r="T131" s="160" t="s">
        <v>145</v>
      </c>
      <c r="U131" s="160">
        <v>0</v>
      </c>
      <c r="V131" s="160">
        <f>ROUND(E131*U131,2)</f>
        <v>0</v>
      </c>
      <c r="W131" s="160"/>
      <c r="X131" s="160" t="s">
        <v>299</v>
      </c>
      <c r="Y131" s="160" t="s">
        <v>117</v>
      </c>
      <c r="Z131" s="150"/>
      <c r="AA131" s="150"/>
      <c r="AB131" s="150"/>
      <c r="AC131" s="150"/>
      <c r="AD131" s="150"/>
      <c r="AE131" s="150"/>
      <c r="AF131" s="150"/>
      <c r="AG131" s="150" t="s">
        <v>300</v>
      </c>
      <c r="AH131" s="150"/>
      <c r="AI131" s="150"/>
      <c r="AJ131" s="150"/>
      <c r="AK131" s="150"/>
      <c r="AL131" s="150"/>
      <c r="AM131" s="150"/>
      <c r="AN131" s="150"/>
      <c r="AO131" s="150"/>
      <c r="AP131" s="150"/>
      <c r="AQ131" s="150"/>
      <c r="AR131" s="150"/>
      <c r="AS131" s="150"/>
      <c r="AT131" s="150"/>
      <c r="AU131" s="150"/>
      <c r="AV131" s="150"/>
      <c r="AW131" s="150"/>
      <c r="AX131" s="150"/>
      <c r="AY131" s="150"/>
      <c r="AZ131" s="150"/>
      <c r="BA131" s="150"/>
      <c r="BB131" s="150"/>
      <c r="BC131" s="150"/>
      <c r="BD131" s="150"/>
      <c r="BE131" s="150"/>
      <c r="BF131" s="150"/>
      <c r="BG131" s="150"/>
      <c r="BH131" s="150"/>
    </row>
    <row r="132" spans="1:60" ht="22.5" outlineLevel="1" x14ac:dyDescent="0.2">
      <c r="A132" s="179">
        <v>73</v>
      </c>
      <c r="B132" s="180" t="s">
        <v>355</v>
      </c>
      <c r="C132" s="189" t="s">
        <v>354</v>
      </c>
      <c r="D132" s="181" t="s">
        <v>298</v>
      </c>
      <c r="E132" s="182">
        <v>1</v>
      </c>
      <c r="F132" s="183"/>
      <c r="G132" s="184">
        <f t="shared" si="21"/>
        <v>0</v>
      </c>
      <c r="H132" s="161"/>
      <c r="I132" s="160">
        <f t="shared" si="22"/>
        <v>0</v>
      </c>
      <c r="J132" s="161"/>
      <c r="K132" s="160">
        <f t="shared" si="23"/>
        <v>0</v>
      </c>
      <c r="L132" s="160"/>
      <c r="M132" s="160"/>
      <c r="N132" s="159"/>
      <c r="O132" s="159"/>
      <c r="P132" s="159"/>
      <c r="Q132" s="159"/>
      <c r="R132" s="160"/>
      <c r="S132" s="160" t="s">
        <v>144</v>
      </c>
      <c r="T132" s="160"/>
      <c r="U132" s="160"/>
      <c r="V132" s="160"/>
      <c r="W132" s="160"/>
      <c r="X132" s="160"/>
      <c r="Y132" s="160"/>
      <c r="Z132" s="150"/>
      <c r="AA132" s="150"/>
      <c r="AB132" s="150"/>
      <c r="AC132" s="150"/>
      <c r="AD132" s="150"/>
      <c r="AE132" s="150"/>
      <c r="AF132" s="150"/>
      <c r="AG132" s="150"/>
      <c r="AH132" s="150"/>
      <c r="AI132" s="150"/>
      <c r="AJ132" s="150"/>
      <c r="AK132" s="150"/>
      <c r="AL132" s="150"/>
      <c r="AM132" s="150"/>
      <c r="AN132" s="150"/>
      <c r="AO132" s="150"/>
      <c r="AP132" s="150"/>
      <c r="AQ132" s="150"/>
      <c r="AR132" s="150"/>
      <c r="AS132" s="150"/>
      <c r="AT132" s="150"/>
      <c r="AU132" s="150"/>
      <c r="AV132" s="150"/>
      <c r="AW132" s="150"/>
      <c r="AX132" s="150"/>
      <c r="AY132" s="150"/>
      <c r="AZ132" s="150"/>
      <c r="BA132" s="150"/>
      <c r="BB132" s="150"/>
      <c r="BC132" s="150"/>
      <c r="BD132" s="150"/>
      <c r="BE132" s="150"/>
      <c r="BF132" s="150"/>
      <c r="BG132" s="150"/>
      <c r="BH132" s="150"/>
    </row>
    <row r="133" spans="1:60" outlineLevel="1" x14ac:dyDescent="0.2">
      <c r="A133" s="179">
        <v>74</v>
      </c>
      <c r="B133" s="180" t="s">
        <v>314</v>
      </c>
      <c r="C133" s="189" t="s">
        <v>315</v>
      </c>
      <c r="D133" s="181" t="s">
        <v>298</v>
      </c>
      <c r="E133" s="182">
        <v>1</v>
      </c>
      <c r="F133" s="183"/>
      <c r="G133" s="184">
        <f t="shared" si="21"/>
        <v>0</v>
      </c>
      <c r="H133" s="161"/>
      <c r="I133" s="160">
        <f t="shared" si="22"/>
        <v>0</v>
      </c>
      <c r="J133" s="161"/>
      <c r="K133" s="160">
        <f t="shared" si="23"/>
        <v>0</v>
      </c>
      <c r="L133" s="160">
        <v>21</v>
      </c>
      <c r="M133" s="160">
        <f>G133*(1+L133/100)</f>
        <v>0</v>
      </c>
      <c r="N133" s="159">
        <v>0</v>
      </c>
      <c r="O133" s="159">
        <f>ROUND(E133*N133,2)</f>
        <v>0</v>
      </c>
      <c r="P133" s="159">
        <v>0</v>
      </c>
      <c r="Q133" s="159">
        <f>ROUND(E133*P133,2)</f>
        <v>0</v>
      </c>
      <c r="R133" s="160"/>
      <c r="S133" s="160" t="s">
        <v>115</v>
      </c>
      <c r="T133" s="160" t="s">
        <v>145</v>
      </c>
      <c r="U133" s="160">
        <v>0</v>
      </c>
      <c r="V133" s="160">
        <f>ROUND(E133*U133,2)</f>
        <v>0</v>
      </c>
      <c r="W133" s="160"/>
      <c r="X133" s="160" t="s">
        <v>299</v>
      </c>
      <c r="Y133" s="160" t="s">
        <v>117</v>
      </c>
      <c r="Z133" s="150"/>
      <c r="AA133" s="150"/>
      <c r="AB133" s="150"/>
      <c r="AC133" s="150"/>
      <c r="AD133" s="150"/>
      <c r="AE133" s="150"/>
      <c r="AF133" s="150"/>
      <c r="AG133" s="150" t="s">
        <v>300</v>
      </c>
      <c r="AH133" s="150"/>
      <c r="AI133" s="150"/>
      <c r="AJ133" s="150"/>
      <c r="AK133" s="150"/>
      <c r="AL133" s="150"/>
      <c r="AM133" s="150"/>
      <c r="AN133" s="150"/>
      <c r="AO133" s="150"/>
      <c r="AP133" s="150"/>
      <c r="AQ133" s="150"/>
      <c r="AR133" s="150"/>
      <c r="AS133" s="150"/>
      <c r="AT133" s="150"/>
      <c r="AU133" s="150"/>
      <c r="AV133" s="150"/>
      <c r="AW133" s="150"/>
      <c r="AX133" s="150"/>
      <c r="AY133" s="150"/>
      <c r="AZ133" s="150"/>
      <c r="BA133" s="150"/>
      <c r="BB133" s="150"/>
      <c r="BC133" s="150"/>
      <c r="BD133" s="150"/>
      <c r="BE133" s="150"/>
      <c r="BF133" s="150"/>
      <c r="BG133" s="150"/>
      <c r="BH133" s="150"/>
    </row>
    <row r="134" spans="1:60" outlineLevel="1" x14ac:dyDescent="0.2">
      <c r="A134" s="173">
        <v>75</v>
      </c>
      <c r="B134" s="174" t="s">
        <v>316</v>
      </c>
      <c r="C134" s="187" t="s">
        <v>317</v>
      </c>
      <c r="D134" s="175" t="s">
        <v>298</v>
      </c>
      <c r="E134" s="176">
        <v>1</v>
      </c>
      <c r="F134" s="177"/>
      <c r="G134" s="178">
        <f t="shared" si="21"/>
        <v>0</v>
      </c>
      <c r="H134" s="161"/>
      <c r="I134" s="160">
        <f t="shared" si="22"/>
        <v>0</v>
      </c>
      <c r="J134" s="161"/>
      <c r="K134" s="160">
        <f t="shared" si="23"/>
        <v>0</v>
      </c>
      <c r="L134" s="160">
        <v>21</v>
      </c>
      <c r="M134" s="160">
        <f>G134*(1+L134/100)</f>
        <v>0</v>
      </c>
      <c r="N134" s="159">
        <v>0</v>
      </c>
      <c r="O134" s="159">
        <f>ROUND(E134*N134,2)</f>
        <v>0</v>
      </c>
      <c r="P134" s="159">
        <v>0</v>
      </c>
      <c r="Q134" s="159">
        <f>ROUND(E134*P134,2)</f>
        <v>0</v>
      </c>
      <c r="R134" s="160"/>
      <c r="S134" s="160" t="s">
        <v>115</v>
      </c>
      <c r="T134" s="160" t="s">
        <v>145</v>
      </c>
      <c r="U134" s="160">
        <v>0</v>
      </c>
      <c r="V134" s="160">
        <f>ROUND(E134*U134,2)</f>
        <v>0</v>
      </c>
      <c r="W134" s="160"/>
      <c r="X134" s="160" t="s">
        <v>299</v>
      </c>
      <c r="Y134" s="160" t="s">
        <v>117</v>
      </c>
      <c r="Z134" s="150"/>
      <c r="AA134" s="150"/>
      <c r="AB134" s="150"/>
      <c r="AC134" s="150"/>
      <c r="AD134" s="150"/>
      <c r="AE134" s="150"/>
      <c r="AF134" s="150"/>
      <c r="AG134" s="150" t="s">
        <v>300</v>
      </c>
      <c r="AH134" s="150"/>
      <c r="AI134" s="150"/>
      <c r="AJ134" s="150"/>
      <c r="AK134" s="150"/>
      <c r="AL134" s="150"/>
      <c r="AM134" s="150"/>
      <c r="AN134" s="150"/>
      <c r="AO134" s="150"/>
      <c r="AP134" s="150"/>
      <c r="AQ134" s="150"/>
      <c r="AR134" s="150"/>
      <c r="AS134" s="150"/>
      <c r="AT134" s="150"/>
      <c r="AU134" s="150"/>
      <c r="AV134" s="150"/>
      <c r="AW134" s="150"/>
      <c r="AX134" s="150"/>
      <c r="AY134" s="150"/>
      <c r="AZ134" s="150"/>
      <c r="BA134" s="150"/>
      <c r="BB134" s="150"/>
      <c r="BC134" s="150"/>
      <c r="BD134" s="150"/>
      <c r="BE134" s="150"/>
      <c r="BF134" s="150"/>
      <c r="BG134" s="150"/>
      <c r="BH134" s="150"/>
    </row>
    <row r="135" spans="1:60" x14ac:dyDescent="0.2">
      <c r="A135" s="3"/>
      <c r="B135" s="4"/>
      <c r="C135" s="190"/>
      <c r="D135" s="6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AE135">
        <v>15</v>
      </c>
      <c r="AF135">
        <v>21</v>
      </c>
      <c r="AG135" t="s">
        <v>96</v>
      </c>
    </row>
    <row r="136" spans="1:60" x14ac:dyDescent="0.2">
      <c r="A136" s="153"/>
      <c r="B136" s="154" t="s">
        <v>30</v>
      </c>
      <c r="C136" s="191"/>
      <c r="D136" s="155"/>
      <c r="E136" s="156"/>
      <c r="F136" s="156"/>
      <c r="G136" s="172">
        <f>G8+G13+G22+G25+G29+G31+G33+G43+G55+G96+G100+G103+G105+G109+G121+G127</f>
        <v>0</v>
      </c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AE136">
        <f>SUMIF(L7:L134,AE135,G7:G134)</f>
        <v>0</v>
      </c>
      <c r="AF136">
        <f>SUMIF(L7:L134,AF135,G7:G134)</f>
        <v>0</v>
      </c>
      <c r="AG136" t="s">
        <v>318</v>
      </c>
    </row>
    <row r="137" spans="1:60" x14ac:dyDescent="0.2">
      <c r="C137" s="192"/>
      <c r="D137" s="10"/>
      <c r="AG137" t="s">
        <v>319</v>
      </c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</sheetData>
  <mergeCells count="13">
    <mergeCell ref="C73:G73"/>
    <mergeCell ref="C85:G85"/>
    <mergeCell ref="C88:G88"/>
    <mergeCell ref="C93:G93"/>
    <mergeCell ref="C102:G102"/>
    <mergeCell ref="C62:G62"/>
    <mergeCell ref="C65:G65"/>
    <mergeCell ref="C70:G70"/>
    <mergeCell ref="A1:G1"/>
    <mergeCell ref="C2:G2"/>
    <mergeCell ref="C3:G3"/>
    <mergeCell ref="C4:G4"/>
    <mergeCell ref="C57:G57"/>
  </mergeCells>
  <pageMargins left="0.59055118110236204" right="0.196850393700787" top="0.78740157499999996" bottom="0.78740157499999996" header="0.3" footer="0.3"/>
  <pageSetup paperSize="9" scale="95" orientation="portrait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4"/>
  <sheetViews>
    <sheetView workbookViewId="0"/>
  </sheetViews>
  <sheetFormatPr defaultColWidth="8.85546875" defaultRowHeight="15" x14ac:dyDescent="0.25"/>
  <cols>
    <col min="1" max="1" width="43.42578125" style="197" bestFit="1" customWidth="1"/>
    <col min="2" max="3" width="8.85546875" style="195"/>
    <col min="4" max="4" width="16.42578125" style="196" bestFit="1" customWidth="1"/>
    <col min="5" max="5" width="16.140625" style="196" bestFit="1" customWidth="1"/>
    <col min="6" max="16384" width="8.85546875" style="197"/>
  </cols>
  <sheetData>
    <row r="2" spans="1:5" ht="15" customHeight="1" x14ac:dyDescent="0.25">
      <c r="A2" s="194" t="s">
        <v>326</v>
      </c>
    </row>
    <row r="3" spans="1:5" x14ac:dyDescent="0.25">
      <c r="A3" s="194" t="s">
        <v>327</v>
      </c>
    </row>
    <row r="5" spans="1:5" x14ac:dyDescent="0.25">
      <c r="A5" s="198" t="s">
        <v>328</v>
      </c>
      <c r="B5" s="199" t="s">
        <v>329</v>
      </c>
      <c r="C5" s="199" t="s">
        <v>330</v>
      </c>
      <c r="D5" s="200" t="s">
        <v>331</v>
      </c>
      <c r="E5" s="200" t="s">
        <v>1</v>
      </c>
    </row>
    <row r="6" spans="1:5" x14ac:dyDescent="0.25">
      <c r="A6" s="201" t="s">
        <v>332</v>
      </c>
      <c r="B6" s="202">
        <v>180</v>
      </c>
      <c r="C6" s="202" t="s">
        <v>205</v>
      </c>
      <c r="D6" s="211"/>
      <c r="E6" s="203">
        <f>D6*B6</f>
        <v>0</v>
      </c>
    </row>
    <row r="7" spans="1:5" x14ac:dyDescent="0.25">
      <c r="A7" s="201" t="s">
        <v>333</v>
      </c>
      <c r="B7" s="202">
        <v>6</v>
      </c>
      <c r="C7" s="202" t="s">
        <v>334</v>
      </c>
      <c r="D7" s="211"/>
      <c r="E7" s="203">
        <f t="shared" ref="E7:E13" si="0">D7*B7</f>
        <v>0</v>
      </c>
    </row>
    <row r="8" spans="1:5" x14ac:dyDescent="0.25">
      <c r="A8" s="201" t="s">
        <v>335</v>
      </c>
      <c r="B8" s="202">
        <v>6</v>
      </c>
      <c r="C8" s="202" t="s">
        <v>334</v>
      </c>
      <c r="D8" s="211"/>
      <c r="E8" s="203">
        <f t="shared" si="0"/>
        <v>0</v>
      </c>
    </row>
    <row r="9" spans="1:5" x14ac:dyDescent="0.25">
      <c r="A9" s="201" t="s">
        <v>336</v>
      </c>
      <c r="B9" s="202">
        <v>6</v>
      </c>
      <c r="C9" s="202" t="s">
        <v>337</v>
      </c>
      <c r="D9" s="211"/>
      <c r="E9" s="203">
        <f t="shared" si="0"/>
        <v>0</v>
      </c>
    </row>
    <row r="10" spans="1:5" x14ac:dyDescent="0.25">
      <c r="A10" s="201" t="s">
        <v>338</v>
      </c>
      <c r="B10" s="202">
        <v>4</v>
      </c>
      <c r="C10" s="202" t="s">
        <v>334</v>
      </c>
      <c r="D10" s="211"/>
      <c r="E10" s="203">
        <f t="shared" si="0"/>
        <v>0</v>
      </c>
    </row>
    <row r="11" spans="1:5" x14ac:dyDescent="0.25">
      <c r="A11" s="201" t="s">
        <v>339</v>
      </c>
      <c r="B11" s="202">
        <v>1</v>
      </c>
      <c r="C11" s="202" t="s">
        <v>334</v>
      </c>
      <c r="D11" s="211"/>
      <c r="E11" s="203">
        <f t="shared" si="0"/>
        <v>0</v>
      </c>
    </row>
    <row r="12" spans="1:5" x14ac:dyDescent="0.25">
      <c r="A12" s="201" t="s">
        <v>340</v>
      </c>
      <c r="B12" s="202">
        <v>1</v>
      </c>
      <c r="C12" s="202" t="s">
        <v>266</v>
      </c>
      <c r="D12" s="211"/>
      <c r="E12" s="203">
        <f t="shared" si="0"/>
        <v>0</v>
      </c>
    </row>
    <row r="13" spans="1:5" x14ac:dyDescent="0.25">
      <c r="A13" s="201" t="s">
        <v>341</v>
      </c>
      <c r="B13" s="202">
        <v>1</v>
      </c>
      <c r="C13" s="202" t="s">
        <v>266</v>
      </c>
      <c r="D13" s="211"/>
      <c r="E13" s="203">
        <f t="shared" si="0"/>
        <v>0</v>
      </c>
    </row>
    <row r="14" spans="1:5" x14ac:dyDescent="0.25">
      <c r="A14" s="204" t="s">
        <v>24</v>
      </c>
      <c r="B14" s="205"/>
      <c r="C14" s="205"/>
      <c r="D14" s="206"/>
      <c r="E14" s="207">
        <f>SUM(E6:E13)</f>
        <v>0</v>
      </c>
    </row>
    <row r="16" spans="1:5" x14ac:dyDescent="0.25">
      <c r="A16" s="194" t="s">
        <v>342</v>
      </c>
    </row>
    <row r="17" spans="1:5" x14ac:dyDescent="0.25">
      <c r="A17" s="201" t="s">
        <v>343</v>
      </c>
      <c r="B17" s="202">
        <v>50</v>
      </c>
      <c r="C17" s="202" t="s">
        <v>205</v>
      </c>
      <c r="D17" s="211"/>
      <c r="E17" s="203">
        <f t="shared" ref="E17:E23" si="1">D17*B17</f>
        <v>0</v>
      </c>
    </row>
    <row r="18" spans="1:5" x14ac:dyDescent="0.25">
      <c r="A18" s="201" t="s">
        <v>344</v>
      </c>
      <c r="B18" s="202">
        <v>60</v>
      </c>
      <c r="C18" s="202" t="s">
        <v>205</v>
      </c>
      <c r="D18" s="211"/>
      <c r="E18" s="203">
        <f t="shared" si="1"/>
        <v>0</v>
      </c>
    </row>
    <row r="19" spans="1:5" x14ac:dyDescent="0.25">
      <c r="A19" s="201" t="s">
        <v>345</v>
      </c>
      <c r="B19" s="202">
        <v>1</v>
      </c>
      <c r="C19" s="202" t="s">
        <v>266</v>
      </c>
      <c r="D19" s="211"/>
      <c r="E19" s="203">
        <f t="shared" si="1"/>
        <v>0</v>
      </c>
    </row>
    <row r="20" spans="1:5" x14ac:dyDescent="0.25">
      <c r="A20" s="201" t="s">
        <v>346</v>
      </c>
      <c r="B20" s="202">
        <v>6</v>
      </c>
      <c r="C20" s="202" t="s">
        <v>205</v>
      </c>
      <c r="D20" s="211"/>
      <c r="E20" s="203">
        <f t="shared" si="1"/>
        <v>0</v>
      </c>
    </row>
    <row r="21" spans="1:5" x14ac:dyDescent="0.25">
      <c r="A21" s="201" t="s">
        <v>347</v>
      </c>
      <c r="B21" s="202">
        <v>1</v>
      </c>
      <c r="C21" s="202" t="s">
        <v>266</v>
      </c>
      <c r="D21" s="211"/>
      <c r="E21" s="203">
        <f t="shared" si="1"/>
        <v>0</v>
      </c>
    </row>
    <row r="22" spans="1:5" x14ac:dyDescent="0.25">
      <c r="A22" s="201" t="s">
        <v>348</v>
      </c>
      <c r="B22" s="202">
        <v>1</v>
      </c>
      <c r="C22" s="202" t="s">
        <v>266</v>
      </c>
      <c r="D22" s="211"/>
      <c r="E22" s="203">
        <f t="shared" si="1"/>
        <v>0</v>
      </c>
    </row>
    <row r="23" spans="1:5" x14ac:dyDescent="0.25">
      <c r="A23" s="201" t="s">
        <v>349</v>
      </c>
      <c r="B23" s="202">
        <v>1</v>
      </c>
      <c r="C23" s="202" t="s">
        <v>266</v>
      </c>
      <c r="D23" s="211"/>
      <c r="E23" s="203">
        <f t="shared" si="1"/>
        <v>0</v>
      </c>
    </row>
    <row r="24" spans="1:5" x14ac:dyDescent="0.25">
      <c r="A24" s="208" t="s">
        <v>24</v>
      </c>
      <c r="B24" s="209"/>
      <c r="C24" s="209"/>
      <c r="D24" s="210"/>
      <c r="E24" s="210">
        <f>SUM(E17:E23)</f>
        <v>0</v>
      </c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48</vt:i4>
      </vt:variant>
    </vt:vector>
  </HeadingPairs>
  <TitlesOfParts>
    <vt:vector size="53" baseType="lpstr">
      <vt:lpstr>Pokyny pro vyplnění</vt:lpstr>
      <vt:lpstr>Stavba</vt:lpstr>
      <vt:lpstr>VzorPolozky</vt:lpstr>
      <vt:lpstr>Stav.část Pol</vt:lpstr>
      <vt:lpstr>Silnoproud-Topné kabely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'Stav.část Pol'!Názvy_tisku</vt:lpstr>
      <vt:lpstr>oadresa</vt:lpstr>
      <vt:lpstr>Stavba!Objednatel</vt:lpstr>
      <vt:lpstr>Stavba!Objekt</vt:lpstr>
      <vt:lpstr>'Stav.část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Dyluš Vojtěch</dc:creator>
  <cp:lastModifiedBy>Zárubová Tereza</cp:lastModifiedBy>
  <cp:lastPrinted>2019-03-19T12:27:02Z</cp:lastPrinted>
  <dcterms:created xsi:type="dcterms:W3CDTF">2009-04-08T07:15:50Z</dcterms:created>
  <dcterms:modified xsi:type="dcterms:W3CDTF">2024-02-12T05:47:24Z</dcterms:modified>
</cp:coreProperties>
</file>