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F57B24F5-F145-46C7-8EC5-7BC6755D907A}" xr6:coauthVersionLast="47" xr6:coauthVersionMax="47" xr10:uidLastSave="{00000000-0000-0000-0000-000000000000}"/>
  <bookViews>
    <workbookView xWindow="-28920" yWindow="-120" windowWidth="29040" windowHeight="15720" firstSheet="1" activeTab="4" xr2:uid="{00000000-000D-0000-FFFF-FFFF00000000}"/>
  </bookViews>
  <sheets>
    <sheet name="Rekapitulace stavby" sheetId="1" r:id="rId1"/>
    <sheet name="D1.1 - Stavba - DP20" sheetId="2" r:id="rId2"/>
    <sheet name="D1.4.1 - Zdravotně techni..." sheetId="3" r:id="rId3"/>
    <sheet name="D1.4.2 - Chlazení - DP20" sheetId="4" r:id="rId4"/>
    <sheet name="D1.4.4 - Elektroinstalace..." sheetId="5" r:id="rId5"/>
    <sheet name="D1.4.5 - Měření a regulac..." sheetId="6" r:id="rId6"/>
    <sheet name="D1.4.6 - Stínění - DP20" sheetId="7" r:id="rId7"/>
  </sheets>
  <definedNames>
    <definedName name="_xlnm._FilterDatabase" localSheetId="1" hidden="1">'D1.1 - Stavba - DP20'!$C$96:$K$419</definedName>
    <definedName name="_xlnm._FilterDatabase" localSheetId="2" hidden="1">'D1.4.1 - Zdravotně techni...'!$C$85:$K$127</definedName>
    <definedName name="_xlnm._FilterDatabase" localSheetId="3" hidden="1">'D1.4.2 - Chlazení - DP20'!$C$89:$K$189</definedName>
    <definedName name="_xlnm._FilterDatabase" localSheetId="4" hidden="1">'D1.4.4 - Elektroinstalace...'!$C$85:$K$122</definedName>
    <definedName name="_xlnm._FilterDatabase" localSheetId="5" hidden="1">'D1.4.5 - Měření a regulac...'!$C$84:$K$128</definedName>
    <definedName name="_xlnm._FilterDatabase" localSheetId="6" hidden="1">'D1.4.6 - Stínění - DP20'!$C$83:$K$105</definedName>
    <definedName name="_xlnm.Print_Area" localSheetId="1">'D1.1 - Stavba - DP20'!$C$4:$J$39,'D1.1 - Stavba - DP20'!$C$45:$J$78,'D1.1 - Stavba - DP20'!$C$84:$K$419</definedName>
    <definedName name="_xlnm.Print_Area" localSheetId="2">'D1.4.1 - Zdravotně techni...'!$C$4:$J$39,'D1.4.1 - Zdravotně techni...'!$C$45:$J$67,'D1.4.1 - Zdravotně techni...'!$C$73:$K$127</definedName>
    <definedName name="_xlnm.Print_Area" localSheetId="3">'D1.4.2 - Chlazení - DP20'!$C$4:$J$39,'D1.4.2 - Chlazení - DP20'!$C$45:$J$71,'D1.4.2 - Chlazení - DP20'!$C$77:$K$189</definedName>
    <definedName name="_xlnm.Print_Area" localSheetId="4">'D1.4.4 - Elektroinstalace...'!$C$4:$J$39,'D1.4.4 - Elektroinstalace...'!$C$45:$J$67,'D1.4.4 - Elektroinstalace...'!$C$73:$K$122</definedName>
    <definedName name="_xlnm.Print_Area" localSheetId="5">'D1.4.5 - Měření a regulac...'!$C$4:$J$39,'D1.4.5 - Měření a regulac...'!$C$45:$J$66,'D1.4.5 - Měření a regulac...'!$C$72:$K$128</definedName>
    <definedName name="_xlnm.Print_Area" localSheetId="6">'D1.4.6 - Stínění - DP20'!$C$4:$J$39,'D1.4.6 - Stínění - DP20'!$C$45:$J$65,'D1.4.6 - Stínění - DP20'!$C$71:$K$105</definedName>
    <definedName name="_xlnm.Print_Area" localSheetId="0">'Rekapitulace stavby'!$D$4:$AO$36,'Rekapitulace stavby'!$C$42:$AQ$61</definedName>
    <definedName name="_xlnm.Print_Titles" localSheetId="1">'D1.1 - Stavba - DP20'!$96:$96</definedName>
    <definedName name="_xlnm.Print_Titles" localSheetId="2">'D1.4.1 - Zdravotně techni...'!$85:$85</definedName>
    <definedName name="_xlnm.Print_Titles" localSheetId="3">'D1.4.2 - Chlazení - DP20'!$89:$89</definedName>
    <definedName name="_xlnm.Print_Titles" localSheetId="4">'D1.4.4 - Elektroinstalace...'!$85:$85</definedName>
    <definedName name="_xlnm.Print_Titles" localSheetId="5">'D1.4.5 - Měření a regulac...'!$84:$84</definedName>
    <definedName name="_xlnm.Print_Titles" localSheetId="6">'D1.4.6 - Stínění - DP20'!$83:$83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4" i="7" l="1"/>
  <c r="J101" i="7"/>
  <c r="J99" i="7"/>
  <c r="J95" i="7"/>
  <c r="J93" i="7"/>
  <c r="J92" i="7"/>
  <c r="J91" i="7"/>
  <c r="J90" i="7"/>
  <c r="J89" i="7"/>
  <c r="J87" i="7"/>
  <c r="J127" i="6"/>
  <c r="J125" i="6"/>
  <c r="J123" i="6"/>
  <c r="J121" i="6"/>
  <c r="J119" i="6"/>
  <c r="J117" i="6"/>
  <c r="J115" i="6"/>
  <c r="J113" i="6"/>
  <c r="J110" i="6"/>
  <c r="J108" i="6"/>
  <c r="J106" i="6"/>
  <c r="J103" i="6"/>
  <c r="J101" i="6"/>
  <c r="J99" i="6"/>
  <c r="J96" i="6"/>
  <c r="J94" i="6"/>
  <c r="J92" i="6"/>
  <c r="J89" i="6"/>
  <c r="J87" i="6"/>
  <c r="J120" i="5"/>
  <c r="J116" i="5"/>
  <c r="J114" i="5"/>
  <c r="J113" i="5"/>
  <c r="J112" i="5"/>
  <c r="J111" i="5"/>
  <c r="J110" i="5"/>
  <c r="J109" i="5"/>
  <c r="J108" i="5"/>
  <c r="J107" i="5"/>
  <c r="J106" i="5"/>
  <c r="J104" i="5"/>
  <c r="J103" i="5"/>
  <c r="J102" i="5"/>
  <c r="J101" i="5"/>
  <c r="J100" i="5"/>
  <c r="J97" i="5"/>
  <c r="J95" i="5"/>
  <c r="J93" i="5"/>
  <c r="J90" i="5"/>
  <c r="J88" i="5"/>
  <c r="J188" i="4"/>
  <c r="J186" i="4"/>
  <c r="J185" i="4"/>
  <c r="J183" i="4"/>
  <c r="J182" i="4"/>
  <c r="J181" i="4"/>
  <c r="J180" i="4"/>
  <c r="J179" i="4"/>
  <c r="J178" i="4"/>
  <c r="J177" i="4"/>
  <c r="J176" i="4"/>
  <c r="J175" i="4"/>
  <c r="J174" i="4"/>
  <c r="J171" i="4"/>
  <c r="J170" i="4"/>
  <c r="J168" i="4"/>
  <c r="J165" i="4"/>
  <c r="J163" i="4"/>
  <c r="J161" i="4"/>
  <c r="J159" i="4"/>
  <c r="J157" i="4"/>
  <c r="J155" i="4"/>
  <c r="J152" i="4"/>
  <c r="J150" i="4"/>
  <c r="J148" i="4"/>
  <c r="J146" i="4"/>
  <c r="J144" i="4"/>
  <c r="J142" i="4"/>
  <c r="J140" i="4"/>
  <c r="J138" i="4"/>
  <c r="J135" i="4"/>
  <c r="J134" i="4"/>
  <c r="J132" i="4"/>
  <c r="J130" i="4"/>
  <c r="J128" i="4"/>
  <c r="J126" i="4"/>
  <c r="J124" i="4"/>
  <c r="J121" i="4"/>
  <c r="J119" i="4"/>
  <c r="J117" i="4"/>
  <c r="J115" i="4"/>
  <c r="J112" i="4"/>
  <c r="J109" i="4"/>
  <c r="J107" i="4"/>
  <c r="J105" i="4"/>
  <c r="J103" i="4"/>
  <c r="J100" i="4"/>
  <c r="J98" i="4"/>
  <c r="J96" i="4"/>
  <c r="J94" i="4"/>
  <c r="J92" i="4"/>
  <c r="J126" i="3"/>
  <c r="J123" i="3"/>
  <c r="J119" i="3"/>
  <c r="J116" i="3"/>
  <c r="J114" i="3"/>
  <c r="J112" i="3"/>
  <c r="J110" i="3"/>
  <c r="J108" i="3"/>
  <c r="J105" i="3"/>
  <c r="J102" i="3"/>
  <c r="J100" i="3"/>
  <c r="J99" i="3"/>
  <c r="J96" i="3"/>
  <c r="J94" i="3"/>
  <c r="J93" i="3"/>
  <c r="J91" i="3"/>
  <c r="J89" i="3"/>
  <c r="J417" i="2"/>
  <c r="J414" i="2"/>
  <c r="J411" i="2"/>
  <c r="J408" i="2"/>
  <c r="J406" i="2"/>
  <c r="J402" i="2"/>
  <c r="J399" i="2"/>
  <c r="J395" i="2"/>
  <c r="J392" i="2"/>
  <c r="J388" i="2"/>
  <c r="J386" i="2"/>
  <c r="J381" i="2"/>
  <c r="J376" i="2"/>
  <c r="J367" i="2"/>
  <c r="J365" i="2"/>
  <c r="J358" i="2"/>
  <c r="J356" i="2"/>
  <c r="J353" i="2"/>
  <c r="J351" i="2"/>
  <c r="J344" i="2"/>
  <c r="J339" i="2"/>
  <c r="J337" i="2"/>
  <c r="J335" i="2"/>
  <c r="J334" i="2"/>
  <c r="J328" i="2"/>
  <c r="J325" i="2"/>
  <c r="J324" i="2"/>
  <c r="J321" i="2"/>
  <c r="J313" i="2"/>
  <c r="J311" i="2"/>
  <c r="J309" i="2"/>
  <c r="J306" i="2"/>
  <c r="J304" i="2"/>
  <c r="J301" i="2"/>
  <c r="J299" i="2"/>
  <c r="J296" i="2"/>
  <c r="J289" i="2"/>
  <c r="J287" i="2"/>
  <c r="J285" i="2"/>
  <c r="J283" i="2"/>
  <c r="J281" i="2"/>
  <c r="J279" i="2"/>
  <c r="J272" i="2"/>
  <c r="J267" i="2"/>
  <c r="J260" i="2"/>
  <c r="J254" i="2"/>
  <c r="J248" i="2"/>
  <c r="J246" i="2"/>
  <c r="J245" i="2"/>
  <c r="J240" i="2"/>
  <c r="J236" i="2"/>
  <c r="J233" i="2"/>
  <c r="J231" i="2"/>
  <c r="J228" i="2"/>
  <c r="J226" i="2"/>
  <c r="J224" i="2"/>
  <c r="J218" i="2"/>
  <c r="J213" i="2"/>
  <c r="J208" i="2"/>
  <c r="J203" i="2"/>
  <c r="J197" i="2"/>
  <c r="J191" i="2"/>
  <c r="J189" i="2"/>
  <c r="J182" i="2"/>
  <c r="J181" i="2"/>
  <c r="J180" i="2"/>
  <c r="J175" i="2"/>
  <c r="J174" i="2"/>
  <c r="J173" i="2"/>
  <c r="J171" i="2"/>
  <c r="J165" i="2"/>
  <c r="J164" i="2"/>
  <c r="J154" i="2"/>
  <c r="J149" i="2"/>
  <c r="J143" i="2"/>
  <c r="J141" i="2"/>
  <c r="J134" i="2"/>
  <c r="J127" i="2"/>
  <c r="J115" i="2"/>
  <c r="J107" i="2"/>
  <c r="J100" i="2"/>
  <c r="BK104" i="7"/>
  <c r="BK101" i="7"/>
  <c r="BK99" i="7"/>
  <c r="BK95" i="7"/>
  <c r="BK93" i="7"/>
  <c r="BK92" i="7"/>
  <c r="BK91" i="7"/>
  <c r="BK90" i="7"/>
  <c r="BK89" i="7"/>
  <c r="BK87" i="7"/>
  <c r="BK127" i="6"/>
  <c r="BK125" i="6"/>
  <c r="BK123" i="6"/>
  <c r="BK121" i="6"/>
  <c r="BK119" i="6"/>
  <c r="BK117" i="6"/>
  <c r="BK115" i="6"/>
  <c r="BK113" i="6"/>
  <c r="BK110" i="6"/>
  <c r="BK108" i="6"/>
  <c r="BK106" i="6"/>
  <c r="BK103" i="6"/>
  <c r="BK101" i="6"/>
  <c r="BK99" i="6"/>
  <c r="BK96" i="6"/>
  <c r="BK94" i="6"/>
  <c r="BK92" i="6"/>
  <c r="BK89" i="6"/>
  <c r="BK87" i="6"/>
  <c r="BK120" i="5"/>
  <c r="BK116" i="5"/>
  <c r="BK114" i="5"/>
  <c r="BK113" i="5"/>
  <c r="BK112" i="5"/>
  <c r="BK111" i="5"/>
  <c r="BK110" i="5"/>
  <c r="BK109" i="5"/>
  <c r="BK108" i="5"/>
  <c r="BK107" i="5"/>
  <c r="BK106" i="5"/>
  <c r="BK104" i="5"/>
  <c r="BK103" i="5"/>
  <c r="BK102" i="5"/>
  <c r="BK101" i="5"/>
  <c r="BK100" i="5"/>
  <c r="BK97" i="5"/>
  <c r="BK95" i="5"/>
  <c r="BK93" i="5"/>
  <c r="BK90" i="5"/>
  <c r="BK88" i="5"/>
  <c r="BK188" i="4"/>
  <c r="BK186" i="4"/>
  <c r="BK185" i="4"/>
  <c r="BK183" i="4"/>
  <c r="BK182" i="4"/>
  <c r="BK181" i="4"/>
  <c r="BK180" i="4"/>
  <c r="BK179" i="4"/>
  <c r="BK178" i="4"/>
  <c r="BK177" i="4"/>
  <c r="BK176" i="4"/>
  <c r="BK175" i="4"/>
  <c r="BK174" i="4"/>
  <c r="BK171" i="4"/>
  <c r="BK170" i="4"/>
  <c r="BK168" i="4"/>
  <c r="BK165" i="4"/>
  <c r="BK163" i="4"/>
  <c r="BK161" i="4"/>
  <c r="BK159" i="4"/>
  <c r="BK157" i="4"/>
  <c r="BK155" i="4"/>
  <c r="BK152" i="4"/>
  <c r="BK150" i="4"/>
  <c r="BK148" i="4"/>
  <c r="BK146" i="4"/>
  <c r="BK144" i="4"/>
  <c r="BK142" i="4"/>
  <c r="BK140" i="4"/>
  <c r="BK138" i="4"/>
  <c r="BK135" i="4"/>
  <c r="BK134" i="4"/>
  <c r="BK132" i="4"/>
  <c r="BK130" i="4"/>
  <c r="BK128" i="4"/>
  <c r="BK126" i="4"/>
  <c r="BK124" i="4"/>
  <c r="BK121" i="4"/>
  <c r="BK119" i="4"/>
  <c r="BK117" i="4"/>
  <c r="BK115" i="4"/>
  <c r="BK112" i="4"/>
  <c r="BK109" i="4"/>
  <c r="BK107" i="4"/>
  <c r="BK105" i="4"/>
  <c r="BK103" i="4"/>
  <c r="BK100" i="4"/>
  <c r="BK98" i="4"/>
  <c r="BK96" i="4"/>
  <c r="BK94" i="4"/>
  <c r="BK92" i="4"/>
  <c r="BK126" i="3"/>
  <c r="BK123" i="3"/>
  <c r="BK119" i="3"/>
  <c r="BK116" i="3"/>
  <c r="BK114" i="3"/>
  <c r="BK112" i="3"/>
  <c r="BK110" i="3"/>
  <c r="BK108" i="3"/>
  <c r="BK105" i="3"/>
  <c r="BK102" i="3"/>
  <c r="BK100" i="3"/>
  <c r="BK99" i="3"/>
  <c r="BK96" i="3"/>
  <c r="BK94" i="3"/>
  <c r="BK93" i="3"/>
  <c r="BK91" i="3"/>
  <c r="BK89" i="3"/>
  <c r="BK417" i="2"/>
  <c r="BK414" i="2"/>
  <c r="BK411" i="2"/>
  <c r="BK408" i="2"/>
  <c r="BK406" i="2"/>
  <c r="BK402" i="2"/>
  <c r="BK399" i="2"/>
  <c r="BK395" i="2"/>
  <c r="BK392" i="2"/>
  <c r="BK388" i="2"/>
  <c r="BK386" i="2"/>
  <c r="BK381" i="2"/>
  <c r="BK376" i="2"/>
  <c r="BK367" i="2"/>
  <c r="BK365" i="2"/>
  <c r="BK358" i="2"/>
  <c r="BK356" i="2"/>
  <c r="BK353" i="2"/>
  <c r="BK351" i="2"/>
  <c r="BK344" i="2"/>
  <c r="BK339" i="2"/>
  <c r="BK337" i="2"/>
  <c r="BK335" i="2"/>
  <c r="BK334" i="2"/>
  <c r="BK328" i="2"/>
  <c r="BK325" i="2"/>
  <c r="BK324" i="2"/>
  <c r="BK321" i="2"/>
  <c r="BK313" i="2"/>
  <c r="BK311" i="2"/>
  <c r="BK309" i="2"/>
  <c r="BK306" i="2"/>
  <c r="BK304" i="2"/>
  <c r="BK301" i="2"/>
  <c r="BK299" i="2"/>
  <c r="BK296" i="2"/>
  <c r="BK289" i="2"/>
  <c r="BK287" i="2"/>
  <c r="BK285" i="2"/>
  <c r="BK283" i="2"/>
  <c r="BK281" i="2"/>
  <c r="BK279" i="2"/>
  <c r="BK272" i="2"/>
  <c r="BK267" i="2"/>
  <c r="BK260" i="2"/>
  <c r="BK254" i="2"/>
  <c r="BK248" i="2"/>
  <c r="BK246" i="2"/>
  <c r="BK245" i="2"/>
  <c r="BK240" i="2"/>
  <c r="BK236" i="2"/>
  <c r="BK233" i="2"/>
  <c r="BK231" i="2"/>
  <c r="BK228" i="2"/>
  <c r="BK226" i="2"/>
  <c r="BK224" i="2"/>
  <c r="BK218" i="2"/>
  <c r="BK213" i="2"/>
  <c r="BK208" i="2"/>
  <c r="BK203" i="2"/>
  <c r="BK197" i="2"/>
  <c r="BK191" i="2"/>
  <c r="BK189" i="2"/>
  <c r="BK182" i="2"/>
  <c r="BK181" i="2"/>
  <c r="BK180" i="2"/>
  <c r="BK175" i="2"/>
  <c r="BK174" i="2"/>
  <c r="BK173" i="2"/>
  <c r="BK171" i="2"/>
  <c r="BK165" i="2"/>
  <c r="BK164" i="2"/>
  <c r="BK154" i="2"/>
  <c r="BK149" i="2"/>
  <c r="BK143" i="2"/>
  <c r="BK141" i="2"/>
  <c r="BK134" i="2"/>
  <c r="BK127" i="2"/>
  <c r="BK115" i="2"/>
  <c r="BK107" i="2"/>
  <c r="BK100" i="2"/>
  <c r="J37" i="7"/>
  <c r="J36" i="7"/>
  <c r="AY60" i="1" s="1"/>
  <c r="J35" i="7"/>
  <c r="AX60" i="1" s="1"/>
  <c r="BI104" i="7"/>
  <c r="BH104" i="7"/>
  <c r="BG104" i="7"/>
  <c r="BF104" i="7"/>
  <c r="T104" i="7"/>
  <c r="T103" i="7" s="1"/>
  <c r="R104" i="7"/>
  <c r="R103" i="7" s="1"/>
  <c r="P104" i="7"/>
  <c r="P103" i="7" s="1"/>
  <c r="BI101" i="7"/>
  <c r="BH101" i="7"/>
  <c r="BG101" i="7"/>
  <c r="BF101" i="7"/>
  <c r="T101" i="7"/>
  <c r="R101" i="7"/>
  <c r="P101" i="7"/>
  <c r="BI99" i="7"/>
  <c r="BH99" i="7"/>
  <c r="BG99" i="7"/>
  <c r="BF99" i="7"/>
  <c r="T99" i="7"/>
  <c r="R99" i="7"/>
  <c r="P99" i="7"/>
  <c r="BI95" i="7"/>
  <c r="BH95" i="7"/>
  <c r="BG95" i="7"/>
  <c r="BF95" i="7"/>
  <c r="T95" i="7"/>
  <c r="R95" i="7"/>
  <c r="P95" i="7"/>
  <c r="BI93" i="7"/>
  <c r="BH93" i="7"/>
  <c r="BG93" i="7"/>
  <c r="BF93" i="7"/>
  <c r="T93" i="7"/>
  <c r="R93" i="7"/>
  <c r="P93" i="7"/>
  <c r="BI92" i="7"/>
  <c r="BH92" i="7"/>
  <c r="BG92" i="7"/>
  <c r="BF92" i="7"/>
  <c r="T92" i="7"/>
  <c r="R92" i="7"/>
  <c r="P92"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55" i="7" s="1"/>
  <c r="J17" i="7"/>
  <c r="J12" i="7"/>
  <c r="J78" i="7" s="1"/>
  <c r="E7" i="7"/>
  <c r="E74" i="7" s="1"/>
  <c r="J37" i="6"/>
  <c r="J36" i="6"/>
  <c r="AY59" i="1"/>
  <c r="J35" i="6"/>
  <c r="AX59" i="1" s="1"/>
  <c r="BI127" i="6"/>
  <c r="BH127" i="6"/>
  <c r="BG127" i="6"/>
  <c r="BF127" i="6"/>
  <c r="T127" i="6"/>
  <c r="T126" i="6" s="1"/>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79" i="6" s="1"/>
  <c r="E7" i="6"/>
  <c r="E75" i="6"/>
  <c r="J37" i="5"/>
  <c r="J36" i="5"/>
  <c r="AY58" i="1" s="1"/>
  <c r="J35" i="5"/>
  <c r="AX58" i="1"/>
  <c r="BI120" i="5"/>
  <c r="BH120" i="5"/>
  <c r="BG120" i="5"/>
  <c r="BF120" i="5"/>
  <c r="T120" i="5"/>
  <c r="T119" i="5" s="1"/>
  <c r="T118" i="5" s="1"/>
  <c r="R120" i="5"/>
  <c r="R119" i="5" s="1"/>
  <c r="R118" i="5" s="1"/>
  <c r="P120" i="5"/>
  <c r="P119" i="5"/>
  <c r="P118" i="5" s="1"/>
  <c r="BI116" i="5"/>
  <c r="BH116" i="5"/>
  <c r="BG116" i="5"/>
  <c r="BF116" i="5"/>
  <c r="T116" i="5"/>
  <c r="T115" i="5" s="1"/>
  <c r="R116" i="5"/>
  <c r="R115" i="5" s="1"/>
  <c r="P116" i="5"/>
  <c r="P115" i="5" s="1"/>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100" i="5"/>
  <c r="BH100" i="5"/>
  <c r="BG100" i="5"/>
  <c r="BF100" i="5"/>
  <c r="T100" i="5"/>
  <c r="R100" i="5"/>
  <c r="P100" i="5"/>
  <c r="BI97" i="5"/>
  <c r="BH97" i="5"/>
  <c r="BG97" i="5"/>
  <c r="BF97" i="5"/>
  <c r="T97" i="5"/>
  <c r="R97" i="5"/>
  <c r="P97" i="5"/>
  <c r="BI95" i="5"/>
  <c r="BH95" i="5"/>
  <c r="BG95" i="5"/>
  <c r="BF95" i="5"/>
  <c r="T95" i="5"/>
  <c r="R95" i="5"/>
  <c r="P95" i="5"/>
  <c r="BI93" i="5"/>
  <c r="BH93" i="5"/>
  <c r="BG93" i="5"/>
  <c r="BF93" i="5"/>
  <c r="T93" i="5"/>
  <c r="R93" i="5"/>
  <c r="P93" i="5"/>
  <c r="BI90" i="5"/>
  <c r="BH90" i="5"/>
  <c r="BG90" i="5"/>
  <c r="BF90" i="5"/>
  <c r="T90" i="5"/>
  <c r="R90" i="5"/>
  <c r="P90" i="5"/>
  <c r="BI88" i="5"/>
  <c r="BH88" i="5"/>
  <c r="BG88" i="5"/>
  <c r="BF88" i="5"/>
  <c r="T88" i="5"/>
  <c r="R88" i="5"/>
  <c r="P88" i="5"/>
  <c r="J83" i="5"/>
  <c r="J82" i="5"/>
  <c r="F82" i="5"/>
  <c r="F80" i="5"/>
  <c r="E78" i="5"/>
  <c r="J55" i="5"/>
  <c r="J54" i="5"/>
  <c r="F54" i="5"/>
  <c r="F52" i="5"/>
  <c r="E50" i="5"/>
  <c r="J18" i="5"/>
  <c r="E18" i="5"/>
  <c r="F55" i="5" s="1"/>
  <c r="J17" i="5"/>
  <c r="J12" i="5"/>
  <c r="J80" i="5"/>
  <c r="E7" i="5"/>
  <c r="E48" i="5" s="1"/>
  <c r="J37" i="4"/>
  <c r="J36" i="4"/>
  <c r="AY57" i="1" s="1"/>
  <c r="J35" i="4"/>
  <c r="AX57" i="1"/>
  <c r="BI188" i="4"/>
  <c r="BH188" i="4"/>
  <c r="BG188" i="4"/>
  <c r="BF188" i="4"/>
  <c r="T188" i="4"/>
  <c r="T187" i="4" s="1"/>
  <c r="R188" i="4"/>
  <c r="R187" i="4" s="1"/>
  <c r="P188" i="4"/>
  <c r="P187" i="4" s="1"/>
  <c r="BI186" i="4"/>
  <c r="BH186" i="4"/>
  <c r="BG186" i="4"/>
  <c r="BF186" i="4"/>
  <c r="T186" i="4"/>
  <c r="R186" i="4"/>
  <c r="P186" i="4"/>
  <c r="BI185" i="4"/>
  <c r="BH185" i="4"/>
  <c r="BG185" i="4"/>
  <c r="BF185" i="4"/>
  <c r="T185" i="4"/>
  <c r="R185" i="4"/>
  <c r="P185"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1" i="4"/>
  <c r="BH171" i="4"/>
  <c r="BG171" i="4"/>
  <c r="BF171" i="4"/>
  <c r="T171" i="4"/>
  <c r="R171" i="4"/>
  <c r="P171" i="4"/>
  <c r="BI170" i="4"/>
  <c r="BH170" i="4"/>
  <c r="BG170" i="4"/>
  <c r="BF170" i="4"/>
  <c r="T170" i="4"/>
  <c r="R170" i="4"/>
  <c r="P170" i="4"/>
  <c r="BI168" i="4"/>
  <c r="BH168" i="4"/>
  <c r="BG168" i="4"/>
  <c r="BF168" i="4"/>
  <c r="T168" i="4"/>
  <c r="R168" i="4"/>
  <c r="P168"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5" i="4"/>
  <c r="BH135" i="4"/>
  <c r="BG135" i="4"/>
  <c r="BF135" i="4"/>
  <c r="T135" i="4"/>
  <c r="R135" i="4"/>
  <c r="P135"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2" i="4"/>
  <c r="BH112" i="4"/>
  <c r="BG112" i="4"/>
  <c r="BF112" i="4"/>
  <c r="T112" i="4"/>
  <c r="T111" i="4"/>
  <c r="R112" i="4"/>
  <c r="R111" i="4" s="1"/>
  <c r="P112" i="4"/>
  <c r="P111" i="4" s="1"/>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84" i="4" s="1"/>
  <c r="E7" i="4"/>
  <c r="E48" i="4"/>
  <c r="J37" i="3"/>
  <c r="J36" i="3"/>
  <c r="AY56" i="1"/>
  <c r="J35" i="3"/>
  <c r="AX56" i="1" s="1"/>
  <c r="BI126" i="3"/>
  <c r="BH126" i="3"/>
  <c r="BG126" i="3"/>
  <c r="BF126" i="3"/>
  <c r="T126" i="3"/>
  <c r="T125" i="3"/>
  <c r="R126" i="3"/>
  <c r="R125" i="3" s="1"/>
  <c r="P126" i="3"/>
  <c r="P125" i="3"/>
  <c r="BI123" i="3"/>
  <c r="BH123" i="3"/>
  <c r="BG123" i="3"/>
  <c r="BF123" i="3"/>
  <c r="T123" i="3"/>
  <c r="T122" i="3" s="1"/>
  <c r="T121" i="3" s="1"/>
  <c r="R123" i="3"/>
  <c r="R122" i="3" s="1"/>
  <c r="R121" i="3" s="1"/>
  <c r="P123" i="3"/>
  <c r="P122" i="3"/>
  <c r="P121" i="3" s="1"/>
  <c r="BI119" i="3"/>
  <c r="BH119" i="3"/>
  <c r="BG119" i="3"/>
  <c r="BF119" i="3"/>
  <c r="T119" i="3"/>
  <c r="T118" i="3" s="1"/>
  <c r="R119" i="3"/>
  <c r="R118" i="3"/>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c r="E7" i="3"/>
  <c r="E76" i="3" s="1"/>
  <c r="J37" i="2"/>
  <c r="J36" i="2"/>
  <c r="AY55" i="1" s="1"/>
  <c r="J35" i="2"/>
  <c r="AX55" i="1"/>
  <c r="BI417" i="2"/>
  <c r="BH417" i="2"/>
  <c r="BG417" i="2"/>
  <c r="BF417" i="2"/>
  <c r="T417" i="2"/>
  <c r="R417" i="2"/>
  <c r="P417" i="2"/>
  <c r="BI414" i="2"/>
  <c r="BH414" i="2"/>
  <c r="BG414" i="2"/>
  <c r="BF414" i="2"/>
  <c r="T414" i="2"/>
  <c r="R414" i="2"/>
  <c r="P414" i="2"/>
  <c r="BI411" i="2"/>
  <c r="BH411" i="2"/>
  <c r="BG411" i="2"/>
  <c r="BF411" i="2"/>
  <c r="T411" i="2"/>
  <c r="R411" i="2"/>
  <c r="P411" i="2"/>
  <c r="BI408" i="2"/>
  <c r="BH408" i="2"/>
  <c r="BG408" i="2"/>
  <c r="BF408" i="2"/>
  <c r="T408" i="2"/>
  <c r="R408" i="2"/>
  <c r="P408" i="2"/>
  <c r="BI406" i="2"/>
  <c r="BH406" i="2"/>
  <c r="BG406" i="2"/>
  <c r="BF406" i="2"/>
  <c r="T406" i="2"/>
  <c r="R406" i="2"/>
  <c r="P406" i="2"/>
  <c r="BI402" i="2"/>
  <c r="BH402" i="2"/>
  <c r="BG402" i="2"/>
  <c r="BF402" i="2"/>
  <c r="T402" i="2"/>
  <c r="T401" i="2"/>
  <c r="R402" i="2"/>
  <c r="R401" i="2" s="1"/>
  <c r="P402" i="2"/>
  <c r="P401" i="2" s="1"/>
  <c r="BI399" i="2"/>
  <c r="BH399" i="2"/>
  <c r="BG399" i="2"/>
  <c r="BF399" i="2"/>
  <c r="T399" i="2"/>
  <c r="T398" i="2" s="1"/>
  <c r="R399" i="2"/>
  <c r="R398" i="2"/>
  <c r="P399" i="2"/>
  <c r="P398" i="2" s="1"/>
  <c r="BI395" i="2"/>
  <c r="BH395" i="2"/>
  <c r="BG395" i="2"/>
  <c r="BF395" i="2"/>
  <c r="T395" i="2"/>
  <c r="T394" i="2" s="1"/>
  <c r="R395" i="2"/>
  <c r="R394" i="2" s="1"/>
  <c r="P395" i="2"/>
  <c r="P394" i="2"/>
  <c r="BI392" i="2"/>
  <c r="BH392" i="2"/>
  <c r="BG392" i="2"/>
  <c r="BF392" i="2"/>
  <c r="T392" i="2"/>
  <c r="T391" i="2" s="1"/>
  <c r="R392" i="2"/>
  <c r="R391" i="2" s="1"/>
  <c r="P392" i="2"/>
  <c r="P391" i="2" s="1"/>
  <c r="BI388" i="2"/>
  <c r="BH388" i="2"/>
  <c r="BG388" i="2"/>
  <c r="BF388" i="2"/>
  <c r="T388" i="2"/>
  <c r="R388" i="2"/>
  <c r="P388" i="2"/>
  <c r="BI386" i="2"/>
  <c r="BH386" i="2"/>
  <c r="BG386" i="2"/>
  <c r="BF386" i="2"/>
  <c r="T386" i="2"/>
  <c r="R386" i="2"/>
  <c r="P386" i="2"/>
  <c r="BI381" i="2"/>
  <c r="BH381" i="2"/>
  <c r="BG381" i="2"/>
  <c r="BF381" i="2"/>
  <c r="T381" i="2"/>
  <c r="R381" i="2"/>
  <c r="P381" i="2"/>
  <c r="BI376" i="2"/>
  <c r="BH376" i="2"/>
  <c r="BG376" i="2"/>
  <c r="BF376" i="2"/>
  <c r="T376" i="2"/>
  <c r="R376" i="2"/>
  <c r="P376" i="2"/>
  <c r="BI367" i="2"/>
  <c r="BH367" i="2"/>
  <c r="BG367" i="2"/>
  <c r="BF367" i="2"/>
  <c r="T367" i="2"/>
  <c r="R367" i="2"/>
  <c r="P367" i="2"/>
  <c r="BI365" i="2"/>
  <c r="BH365" i="2"/>
  <c r="BG365" i="2"/>
  <c r="BF365" i="2"/>
  <c r="T365" i="2"/>
  <c r="R365" i="2"/>
  <c r="P365" i="2"/>
  <c r="BI358" i="2"/>
  <c r="BH358" i="2"/>
  <c r="BG358" i="2"/>
  <c r="BF358" i="2"/>
  <c r="T358" i="2"/>
  <c r="R358" i="2"/>
  <c r="P358" i="2"/>
  <c r="BI356" i="2"/>
  <c r="BH356" i="2"/>
  <c r="BG356" i="2"/>
  <c r="BF356" i="2"/>
  <c r="T356" i="2"/>
  <c r="R356" i="2"/>
  <c r="P356" i="2"/>
  <c r="BI353" i="2"/>
  <c r="BH353" i="2"/>
  <c r="BG353" i="2"/>
  <c r="BF353" i="2"/>
  <c r="T353" i="2"/>
  <c r="R353" i="2"/>
  <c r="P353" i="2"/>
  <c r="BI351" i="2"/>
  <c r="BH351" i="2"/>
  <c r="BG351" i="2"/>
  <c r="BF351" i="2"/>
  <c r="T351" i="2"/>
  <c r="R351" i="2"/>
  <c r="P351" i="2"/>
  <c r="BI344" i="2"/>
  <c r="BH344" i="2"/>
  <c r="BG344" i="2"/>
  <c r="BF344" i="2"/>
  <c r="T344" i="2"/>
  <c r="R344" i="2"/>
  <c r="P344" i="2"/>
  <c r="BI339" i="2"/>
  <c r="BH339" i="2"/>
  <c r="BG339" i="2"/>
  <c r="BF339" i="2"/>
  <c r="T339" i="2"/>
  <c r="R339" i="2"/>
  <c r="P339" i="2"/>
  <c r="BI337" i="2"/>
  <c r="BH337" i="2"/>
  <c r="BG337" i="2"/>
  <c r="BF337" i="2"/>
  <c r="T337" i="2"/>
  <c r="R337" i="2"/>
  <c r="P337" i="2"/>
  <c r="BI335" i="2"/>
  <c r="BH335" i="2"/>
  <c r="BG335" i="2"/>
  <c r="BF335" i="2"/>
  <c r="T335" i="2"/>
  <c r="R335" i="2"/>
  <c r="P335" i="2"/>
  <c r="BI334" i="2"/>
  <c r="BH334" i="2"/>
  <c r="BG334" i="2"/>
  <c r="BF334" i="2"/>
  <c r="T334" i="2"/>
  <c r="R334" i="2"/>
  <c r="P334" i="2"/>
  <c r="BI328" i="2"/>
  <c r="BH328" i="2"/>
  <c r="BG328" i="2"/>
  <c r="BF328" i="2"/>
  <c r="T328" i="2"/>
  <c r="R328" i="2"/>
  <c r="P328" i="2"/>
  <c r="BI325" i="2"/>
  <c r="BH325" i="2"/>
  <c r="BG325" i="2"/>
  <c r="BF325" i="2"/>
  <c r="T325" i="2"/>
  <c r="R325" i="2"/>
  <c r="P325" i="2"/>
  <c r="BI324" i="2"/>
  <c r="BH324" i="2"/>
  <c r="BG324" i="2"/>
  <c r="BF324" i="2"/>
  <c r="T324" i="2"/>
  <c r="R324" i="2"/>
  <c r="P324" i="2"/>
  <c r="BI321" i="2"/>
  <c r="BH321" i="2"/>
  <c r="BG321" i="2"/>
  <c r="BF321" i="2"/>
  <c r="T321" i="2"/>
  <c r="R321" i="2"/>
  <c r="P321" i="2"/>
  <c r="BI313" i="2"/>
  <c r="BH313" i="2"/>
  <c r="BG313" i="2"/>
  <c r="BF313" i="2"/>
  <c r="T313" i="2"/>
  <c r="R313" i="2"/>
  <c r="P313" i="2"/>
  <c r="BI311" i="2"/>
  <c r="BH311" i="2"/>
  <c r="BG311" i="2"/>
  <c r="BF311" i="2"/>
  <c r="T311" i="2"/>
  <c r="R311" i="2"/>
  <c r="P311" i="2"/>
  <c r="BI309" i="2"/>
  <c r="BH309" i="2"/>
  <c r="BG309" i="2"/>
  <c r="BF309" i="2"/>
  <c r="T309" i="2"/>
  <c r="R309" i="2"/>
  <c r="P309" i="2"/>
  <c r="BI306" i="2"/>
  <c r="BH306" i="2"/>
  <c r="BG306" i="2"/>
  <c r="BF306" i="2"/>
  <c r="T306" i="2"/>
  <c r="R306" i="2"/>
  <c r="P306" i="2"/>
  <c r="BI304" i="2"/>
  <c r="BH304" i="2"/>
  <c r="BG304" i="2"/>
  <c r="BF304" i="2"/>
  <c r="T304" i="2"/>
  <c r="R304" i="2"/>
  <c r="P304" i="2"/>
  <c r="BI301" i="2"/>
  <c r="BH301" i="2"/>
  <c r="BG301" i="2"/>
  <c r="BF301" i="2"/>
  <c r="T301" i="2"/>
  <c r="R301" i="2"/>
  <c r="P301" i="2"/>
  <c r="BI299" i="2"/>
  <c r="BH299" i="2"/>
  <c r="BG299" i="2"/>
  <c r="BF299" i="2"/>
  <c r="T299" i="2"/>
  <c r="R299" i="2"/>
  <c r="P299" i="2"/>
  <c r="BI296" i="2"/>
  <c r="BH296" i="2"/>
  <c r="BG296" i="2"/>
  <c r="BF296" i="2"/>
  <c r="T296" i="2"/>
  <c r="R296" i="2"/>
  <c r="P296"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2" i="2"/>
  <c r="BH272" i="2"/>
  <c r="BG272" i="2"/>
  <c r="BF272" i="2"/>
  <c r="T272" i="2"/>
  <c r="R272" i="2"/>
  <c r="P272" i="2"/>
  <c r="BI267" i="2"/>
  <c r="BH267" i="2"/>
  <c r="BG267" i="2"/>
  <c r="BF267" i="2"/>
  <c r="T267" i="2"/>
  <c r="R267" i="2"/>
  <c r="P267" i="2"/>
  <c r="BI260" i="2"/>
  <c r="BH260" i="2"/>
  <c r="BG260" i="2"/>
  <c r="BF260" i="2"/>
  <c r="T260" i="2"/>
  <c r="R260" i="2"/>
  <c r="P260" i="2"/>
  <c r="BI254" i="2"/>
  <c r="BH254" i="2"/>
  <c r="BG254" i="2"/>
  <c r="BF254" i="2"/>
  <c r="T254" i="2"/>
  <c r="R254" i="2"/>
  <c r="P254" i="2"/>
  <c r="BI248" i="2"/>
  <c r="BH248" i="2"/>
  <c r="BG248" i="2"/>
  <c r="BF248" i="2"/>
  <c r="T248" i="2"/>
  <c r="R248" i="2"/>
  <c r="P248" i="2"/>
  <c r="BI246" i="2"/>
  <c r="BH246" i="2"/>
  <c r="BG246" i="2"/>
  <c r="BF246" i="2"/>
  <c r="T246" i="2"/>
  <c r="R246" i="2"/>
  <c r="P246" i="2"/>
  <c r="BI245" i="2"/>
  <c r="BH245" i="2"/>
  <c r="BG245" i="2"/>
  <c r="BF245" i="2"/>
  <c r="T245" i="2"/>
  <c r="R245" i="2"/>
  <c r="P245" i="2"/>
  <c r="BI240" i="2"/>
  <c r="BH240" i="2"/>
  <c r="BG240" i="2"/>
  <c r="BF240" i="2"/>
  <c r="T240" i="2"/>
  <c r="R240" i="2"/>
  <c r="P240" i="2"/>
  <c r="BI236" i="2"/>
  <c r="BH236" i="2"/>
  <c r="BG236" i="2"/>
  <c r="BF236" i="2"/>
  <c r="T236" i="2"/>
  <c r="T235" i="2" s="1"/>
  <c r="R236" i="2"/>
  <c r="R235" i="2" s="1"/>
  <c r="P236" i="2"/>
  <c r="P235" i="2"/>
  <c r="BI233" i="2"/>
  <c r="BH233" i="2"/>
  <c r="BG233" i="2"/>
  <c r="BF233" i="2"/>
  <c r="T233" i="2"/>
  <c r="R233" i="2"/>
  <c r="P233" i="2"/>
  <c r="BI231" i="2"/>
  <c r="BH231" i="2"/>
  <c r="BG231" i="2"/>
  <c r="BF231" i="2"/>
  <c r="T231" i="2"/>
  <c r="R231" i="2"/>
  <c r="P231" i="2"/>
  <c r="BI228" i="2"/>
  <c r="BH228" i="2"/>
  <c r="BG228" i="2"/>
  <c r="BF228" i="2"/>
  <c r="T228" i="2"/>
  <c r="R228" i="2"/>
  <c r="P228" i="2"/>
  <c r="BI226" i="2"/>
  <c r="BH226" i="2"/>
  <c r="BG226" i="2"/>
  <c r="BF226" i="2"/>
  <c r="T226" i="2"/>
  <c r="R226" i="2"/>
  <c r="P226" i="2"/>
  <c r="BI224" i="2"/>
  <c r="BH224" i="2"/>
  <c r="BG224" i="2"/>
  <c r="BF224" i="2"/>
  <c r="T224" i="2"/>
  <c r="R224" i="2"/>
  <c r="P224" i="2"/>
  <c r="BI218" i="2"/>
  <c r="BH218" i="2"/>
  <c r="BG218" i="2"/>
  <c r="BF218" i="2"/>
  <c r="T218" i="2"/>
  <c r="R218" i="2"/>
  <c r="P218" i="2"/>
  <c r="BI213" i="2"/>
  <c r="BH213" i="2"/>
  <c r="BG213" i="2"/>
  <c r="BF213" i="2"/>
  <c r="T213" i="2"/>
  <c r="R213" i="2"/>
  <c r="P213" i="2"/>
  <c r="BI208" i="2"/>
  <c r="BH208" i="2"/>
  <c r="BG208" i="2"/>
  <c r="BF208" i="2"/>
  <c r="T208" i="2"/>
  <c r="R208" i="2"/>
  <c r="P208" i="2"/>
  <c r="BI203" i="2"/>
  <c r="BH203" i="2"/>
  <c r="BG203" i="2"/>
  <c r="BF203" i="2"/>
  <c r="T203" i="2"/>
  <c r="R203" i="2"/>
  <c r="P203" i="2"/>
  <c r="BI197" i="2"/>
  <c r="BH197" i="2"/>
  <c r="BG197" i="2"/>
  <c r="BF197" i="2"/>
  <c r="T197" i="2"/>
  <c r="R197" i="2"/>
  <c r="P197" i="2"/>
  <c r="BI191" i="2"/>
  <c r="BH191" i="2"/>
  <c r="BG191" i="2"/>
  <c r="BF191" i="2"/>
  <c r="T191" i="2"/>
  <c r="R191" i="2"/>
  <c r="P191" i="2"/>
  <c r="BI189" i="2"/>
  <c r="BH189" i="2"/>
  <c r="BG189" i="2"/>
  <c r="BF189" i="2"/>
  <c r="T189" i="2"/>
  <c r="R189" i="2"/>
  <c r="P189" i="2"/>
  <c r="BI182" i="2"/>
  <c r="BH182" i="2"/>
  <c r="BG182" i="2"/>
  <c r="BF182" i="2"/>
  <c r="T182" i="2"/>
  <c r="R182" i="2"/>
  <c r="P182" i="2"/>
  <c r="BI181" i="2"/>
  <c r="BH181" i="2"/>
  <c r="BG181" i="2"/>
  <c r="BF181" i="2"/>
  <c r="T181" i="2"/>
  <c r="R181" i="2"/>
  <c r="P181" i="2"/>
  <c r="BI180" i="2"/>
  <c r="BH180" i="2"/>
  <c r="BG180" i="2"/>
  <c r="BF180" i="2"/>
  <c r="T180" i="2"/>
  <c r="R180" i="2"/>
  <c r="P180" i="2"/>
  <c r="BI175" i="2"/>
  <c r="BH175" i="2"/>
  <c r="BG175" i="2"/>
  <c r="BF175" i="2"/>
  <c r="T175" i="2"/>
  <c r="R175" i="2"/>
  <c r="P175" i="2"/>
  <c r="BI174" i="2"/>
  <c r="BH174" i="2"/>
  <c r="BG174" i="2"/>
  <c r="BF174" i="2"/>
  <c r="T174" i="2"/>
  <c r="R174" i="2"/>
  <c r="P174" i="2"/>
  <c r="BI173" i="2"/>
  <c r="BH173" i="2"/>
  <c r="BG173" i="2"/>
  <c r="BF173" i="2"/>
  <c r="T173" i="2"/>
  <c r="R173" i="2"/>
  <c r="P173" i="2"/>
  <c r="BI171" i="2"/>
  <c r="BH171" i="2"/>
  <c r="BG171" i="2"/>
  <c r="BF171" i="2"/>
  <c r="T171" i="2"/>
  <c r="R171" i="2"/>
  <c r="P171" i="2"/>
  <c r="BI165" i="2"/>
  <c r="BH165" i="2"/>
  <c r="BG165" i="2"/>
  <c r="BF165" i="2"/>
  <c r="T165" i="2"/>
  <c r="R165" i="2"/>
  <c r="P165" i="2"/>
  <c r="BI164" i="2"/>
  <c r="BH164" i="2"/>
  <c r="BG164" i="2"/>
  <c r="BF164" i="2"/>
  <c r="T164" i="2"/>
  <c r="R164" i="2"/>
  <c r="P164" i="2"/>
  <c r="BI154" i="2"/>
  <c r="BH154" i="2"/>
  <c r="BG154" i="2"/>
  <c r="BF154" i="2"/>
  <c r="T154" i="2"/>
  <c r="R154" i="2"/>
  <c r="P154" i="2"/>
  <c r="BI149" i="2"/>
  <c r="BH149" i="2"/>
  <c r="BG149" i="2"/>
  <c r="BF149" i="2"/>
  <c r="T149" i="2"/>
  <c r="R149" i="2"/>
  <c r="P149" i="2"/>
  <c r="BI143" i="2"/>
  <c r="BH143" i="2"/>
  <c r="BG143" i="2"/>
  <c r="BF143" i="2"/>
  <c r="T143" i="2"/>
  <c r="R143" i="2"/>
  <c r="P143" i="2"/>
  <c r="BI141" i="2"/>
  <c r="BH141" i="2"/>
  <c r="BG141" i="2"/>
  <c r="BF141" i="2"/>
  <c r="T141" i="2"/>
  <c r="R141" i="2"/>
  <c r="P141" i="2"/>
  <c r="BI134" i="2"/>
  <c r="BH134" i="2"/>
  <c r="BG134" i="2"/>
  <c r="BF134" i="2"/>
  <c r="T134" i="2"/>
  <c r="R134" i="2"/>
  <c r="P134" i="2"/>
  <c r="BI127" i="2"/>
  <c r="BH127" i="2"/>
  <c r="BG127" i="2"/>
  <c r="BF127" i="2"/>
  <c r="T127" i="2"/>
  <c r="R127" i="2"/>
  <c r="P127" i="2"/>
  <c r="BI115" i="2"/>
  <c r="BH115" i="2"/>
  <c r="BG115" i="2"/>
  <c r="BF115" i="2"/>
  <c r="T115" i="2"/>
  <c r="R115" i="2"/>
  <c r="P115" i="2"/>
  <c r="BI107" i="2"/>
  <c r="BH107" i="2"/>
  <c r="BG107" i="2"/>
  <c r="BF107" i="2"/>
  <c r="T107" i="2"/>
  <c r="R107" i="2"/>
  <c r="P107" i="2"/>
  <c r="BI100" i="2"/>
  <c r="BH100" i="2"/>
  <c r="BG100" i="2"/>
  <c r="BF100" i="2"/>
  <c r="T100" i="2"/>
  <c r="R100" i="2"/>
  <c r="P100" i="2"/>
  <c r="J94" i="2"/>
  <c r="J93" i="2"/>
  <c r="F93" i="2"/>
  <c r="F91" i="2"/>
  <c r="E89" i="2"/>
  <c r="J55" i="2"/>
  <c r="J54" i="2"/>
  <c r="F54" i="2"/>
  <c r="F52" i="2"/>
  <c r="E50" i="2"/>
  <c r="J18" i="2"/>
  <c r="E18" i="2"/>
  <c r="F94" i="2" s="1"/>
  <c r="J17" i="2"/>
  <c r="J12" i="2"/>
  <c r="J91" i="2" s="1"/>
  <c r="E7" i="2"/>
  <c r="E87" i="2" s="1"/>
  <c r="L50" i="1"/>
  <c r="AM50" i="1"/>
  <c r="AM49" i="1"/>
  <c r="L49" i="1"/>
  <c r="AM47" i="1"/>
  <c r="L47" i="1"/>
  <c r="L45" i="1"/>
  <c r="L44" i="1"/>
  <c r="AS54" i="1"/>
  <c r="J34" i="7" l="1"/>
  <c r="F35" i="6"/>
  <c r="BB59" i="1" s="1"/>
  <c r="T99" i="2"/>
  <c r="R99" i="2"/>
  <c r="P99" i="2"/>
  <c r="T114" i="2"/>
  <c r="P172" i="2"/>
  <c r="BK223" i="2"/>
  <c r="J223" i="2" s="1"/>
  <c r="J64" i="2" s="1"/>
  <c r="P239" i="2"/>
  <c r="R239" i="2"/>
  <c r="BK355" i="2"/>
  <c r="J355" i="2" s="1"/>
  <c r="J70" i="2" s="1"/>
  <c r="P375" i="2"/>
  <c r="P405" i="2"/>
  <c r="P390" i="2" s="1"/>
  <c r="R88" i="3"/>
  <c r="T98" i="3"/>
  <c r="P91" i="4"/>
  <c r="R102" i="4"/>
  <c r="P114" i="4"/>
  <c r="P123" i="4"/>
  <c r="BK133" i="4"/>
  <c r="J133" i="4" s="1"/>
  <c r="J65" i="4" s="1"/>
  <c r="T137" i="4"/>
  <c r="P154" i="4"/>
  <c r="R167" i="4"/>
  <c r="BK173" i="4"/>
  <c r="J173" i="4" s="1"/>
  <c r="J69" i="4" s="1"/>
  <c r="R87" i="5"/>
  <c r="T92" i="5"/>
  <c r="T99" i="5"/>
  <c r="T105" i="5"/>
  <c r="BK86" i="6"/>
  <c r="J86" i="6" s="1"/>
  <c r="J60" i="6" s="1"/>
  <c r="BK91" i="6"/>
  <c r="J91" i="6" s="1"/>
  <c r="J61" i="6" s="1"/>
  <c r="BK98" i="6"/>
  <c r="J98" i="6"/>
  <c r="J62" i="6" s="1"/>
  <c r="BK105" i="6"/>
  <c r="J105" i="6" s="1"/>
  <c r="J63" i="6" s="1"/>
  <c r="BK112" i="6"/>
  <c r="J112" i="6" s="1"/>
  <c r="J64" i="6" s="1"/>
  <c r="T86" i="7"/>
  <c r="T85" i="7" s="1"/>
  <c r="R114" i="2"/>
  <c r="R172" i="2"/>
  <c r="T223" i="2"/>
  <c r="BK239" i="2"/>
  <c r="J239" i="2" s="1"/>
  <c r="J67" i="2" s="1"/>
  <c r="T239" i="2"/>
  <c r="R247" i="2"/>
  <c r="T308" i="2"/>
  <c r="R355" i="2"/>
  <c r="R375" i="2"/>
  <c r="T405" i="2"/>
  <c r="T390" i="2" s="1"/>
  <c r="T88" i="3"/>
  <c r="T87" i="3"/>
  <c r="T86" i="3"/>
  <c r="R98" i="3"/>
  <c r="R91" i="4"/>
  <c r="BK102" i="4"/>
  <c r="J102" i="4" s="1"/>
  <c r="J61" i="4" s="1"/>
  <c r="T114" i="4"/>
  <c r="R123" i="4"/>
  <c r="P133" i="4"/>
  <c r="R137" i="4"/>
  <c r="BK154" i="4"/>
  <c r="J154" i="4" s="1"/>
  <c r="J67" i="4" s="1"/>
  <c r="P167" i="4"/>
  <c r="R173" i="4"/>
  <c r="BK87" i="5"/>
  <c r="J87" i="5"/>
  <c r="J60" i="5" s="1"/>
  <c r="P92" i="5"/>
  <c r="BK99" i="5"/>
  <c r="J99" i="5" s="1"/>
  <c r="J62" i="5" s="1"/>
  <c r="P105" i="5"/>
  <c r="P86" i="6"/>
  <c r="P91" i="6"/>
  <c r="P98" i="6"/>
  <c r="P105" i="6"/>
  <c r="P112" i="6"/>
  <c r="R86" i="7"/>
  <c r="R85" i="7" s="1"/>
  <c r="BK98" i="7"/>
  <c r="J98" i="7" s="1"/>
  <c r="J63" i="7" s="1"/>
  <c r="T98" i="7"/>
  <c r="T97" i="7" s="1"/>
  <c r="P114" i="2"/>
  <c r="P98" i="2"/>
  <c r="T172" i="2"/>
  <c r="P223" i="2"/>
  <c r="P247" i="2"/>
  <c r="BK308" i="2"/>
  <c r="J308" i="2" s="1"/>
  <c r="J69" i="2" s="1"/>
  <c r="P308" i="2"/>
  <c r="T355" i="2"/>
  <c r="T375" i="2"/>
  <c r="R405" i="2"/>
  <c r="R390" i="2"/>
  <c r="P88" i="3"/>
  <c r="P98" i="3"/>
  <c r="BK91" i="4"/>
  <c r="J91" i="4" s="1"/>
  <c r="J60" i="4" s="1"/>
  <c r="P102" i="4"/>
  <c r="BK114" i="4"/>
  <c r="J114" i="4" s="1"/>
  <c r="J63" i="4" s="1"/>
  <c r="BK123" i="4"/>
  <c r="J123" i="4" s="1"/>
  <c r="J64" i="4" s="1"/>
  <c r="T133" i="4"/>
  <c r="BK137" i="4"/>
  <c r="J137" i="4" s="1"/>
  <c r="J66" i="4" s="1"/>
  <c r="R154" i="4"/>
  <c r="BK167" i="4"/>
  <c r="J167" i="4" s="1"/>
  <c r="J68" i="4" s="1"/>
  <c r="T173" i="4"/>
  <c r="T87" i="5"/>
  <c r="T86" i="5" s="1"/>
  <c r="R92" i="5"/>
  <c r="R99" i="5"/>
  <c r="BK105" i="5"/>
  <c r="J105" i="5" s="1"/>
  <c r="J63" i="5" s="1"/>
  <c r="T86" i="6"/>
  <c r="T91" i="6"/>
  <c r="T98" i="6"/>
  <c r="T105" i="6"/>
  <c r="R112" i="6"/>
  <c r="BK86" i="7"/>
  <c r="J86" i="7" s="1"/>
  <c r="J61" i="7" s="1"/>
  <c r="P98" i="7"/>
  <c r="P97" i="7" s="1"/>
  <c r="BK114" i="2"/>
  <c r="J114" i="2" s="1"/>
  <c r="J62" i="2" s="1"/>
  <c r="BK172" i="2"/>
  <c r="J172" i="2" s="1"/>
  <c r="J63" i="2" s="1"/>
  <c r="R223" i="2"/>
  <c r="BK247" i="2"/>
  <c r="J247" i="2" s="1"/>
  <c r="J68" i="2" s="1"/>
  <c r="T247" i="2"/>
  <c r="R308" i="2"/>
  <c r="P355" i="2"/>
  <c r="BK375" i="2"/>
  <c r="J375" i="2" s="1"/>
  <c r="J71" i="2" s="1"/>
  <c r="BK405" i="2"/>
  <c r="J405" i="2" s="1"/>
  <c r="J77" i="2" s="1"/>
  <c r="BK88" i="3"/>
  <c r="J88" i="3" s="1"/>
  <c r="J61" i="3" s="1"/>
  <c r="BK98" i="3"/>
  <c r="J98" i="3" s="1"/>
  <c r="J62" i="3" s="1"/>
  <c r="T91" i="4"/>
  <c r="T102" i="4"/>
  <c r="R114" i="4"/>
  <c r="T123" i="4"/>
  <c r="R133" i="4"/>
  <c r="P137" i="4"/>
  <c r="T154" i="4"/>
  <c r="T167" i="4"/>
  <c r="P173" i="4"/>
  <c r="P87" i="5"/>
  <c r="BK92" i="5"/>
  <c r="J92" i="5" s="1"/>
  <c r="J61" i="5" s="1"/>
  <c r="P99" i="5"/>
  <c r="R105" i="5"/>
  <c r="R86" i="6"/>
  <c r="R91" i="6"/>
  <c r="R98" i="6"/>
  <c r="R105" i="6"/>
  <c r="T112" i="6"/>
  <c r="P86" i="7"/>
  <c r="P85" i="7"/>
  <c r="R98" i="7"/>
  <c r="R97" i="7"/>
  <c r="BK235" i="2"/>
  <c r="J235" i="2" s="1"/>
  <c r="J65" i="2" s="1"/>
  <c r="BK394" i="2"/>
  <c r="J394" i="2" s="1"/>
  <c r="J74" i="2" s="1"/>
  <c r="BK398" i="2"/>
  <c r="J398" i="2" s="1"/>
  <c r="J75" i="2" s="1"/>
  <c r="BK401" i="2"/>
  <c r="J401" i="2"/>
  <c r="J76" i="2" s="1"/>
  <c r="BK126" i="6"/>
  <c r="J126" i="6" s="1"/>
  <c r="J65" i="6" s="1"/>
  <c r="BK103" i="7"/>
  <c r="J103" i="7" s="1"/>
  <c r="J64" i="7" s="1"/>
  <c r="BK125" i="3"/>
  <c r="J125" i="3" s="1"/>
  <c r="J66" i="3" s="1"/>
  <c r="BK111" i="4"/>
  <c r="J111" i="4" s="1"/>
  <c r="J62" i="4" s="1"/>
  <c r="BK115" i="5"/>
  <c r="J115" i="5" s="1"/>
  <c r="J64" i="5" s="1"/>
  <c r="BK391" i="2"/>
  <c r="J391" i="2" s="1"/>
  <c r="J73" i="2" s="1"/>
  <c r="BK118" i="3"/>
  <c r="J118" i="3" s="1"/>
  <c r="J63" i="3" s="1"/>
  <c r="BK122" i="3"/>
  <c r="J122" i="3" s="1"/>
  <c r="J65" i="3" s="1"/>
  <c r="BK99" i="2"/>
  <c r="J99" i="2" s="1"/>
  <c r="J61" i="2" s="1"/>
  <c r="BK187" i="4"/>
  <c r="J187" i="4" s="1"/>
  <c r="J70" i="4" s="1"/>
  <c r="BK119" i="5"/>
  <c r="J119" i="5" s="1"/>
  <c r="J66" i="5" s="1"/>
  <c r="E48" i="7"/>
  <c r="F81" i="7"/>
  <c r="BE89" i="7"/>
  <c r="BE90" i="7"/>
  <c r="BE91" i="7"/>
  <c r="BE95" i="7"/>
  <c r="BE99" i="7"/>
  <c r="BE87" i="7"/>
  <c r="BE92" i="7"/>
  <c r="BE101" i="7"/>
  <c r="J52" i="7"/>
  <c r="BE93" i="7"/>
  <c r="BE104" i="7"/>
  <c r="AW60" i="1"/>
  <c r="E48" i="6"/>
  <c r="BE96" i="6"/>
  <c r="BE103" i="6"/>
  <c r="BE108" i="6"/>
  <c r="BE117" i="6"/>
  <c r="BE123" i="6"/>
  <c r="J52" i="6"/>
  <c r="F55" i="6"/>
  <c r="BE92" i="6"/>
  <c r="BE101" i="6"/>
  <c r="BE106" i="6"/>
  <c r="BE110" i="6"/>
  <c r="BE113" i="6"/>
  <c r="BE125" i="6"/>
  <c r="BE87" i="6"/>
  <c r="BE89" i="6"/>
  <c r="BE94" i="6"/>
  <c r="BE99" i="6"/>
  <c r="BE115" i="6"/>
  <c r="BE119" i="6"/>
  <c r="BE121" i="6"/>
  <c r="BE127" i="6"/>
  <c r="F83" i="5"/>
  <c r="BE90" i="5"/>
  <c r="BE103" i="5"/>
  <c r="BE114" i="5"/>
  <c r="BE120" i="5"/>
  <c r="J52" i="5"/>
  <c r="E76" i="5"/>
  <c r="BE100" i="5"/>
  <c r="BE106" i="5"/>
  <c r="BE107" i="5"/>
  <c r="BE108" i="5"/>
  <c r="BE110" i="5"/>
  <c r="BE111" i="5"/>
  <c r="BE113" i="5"/>
  <c r="BE116" i="5"/>
  <c r="BE88" i="5"/>
  <c r="BE93" i="5"/>
  <c r="BE101" i="5"/>
  <c r="BE102" i="5"/>
  <c r="BE104" i="5"/>
  <c r="BE109" i="5"/>
  <c r="BE95" i="5"/>
  <c r="BE97" i="5"/>
  <c r="BE112" i="5"/>
  <c r="J52" i="4"/>
  <c r="F55" i="4"/>
  <c r="BE92" i="4"/>
  <c r="BE119" i="4"/>
  <c r="BE126" i="4"/>
  <c r="BE140" i="4"/>
  <c r="BE150" i="4"/>
  <c r="BE152" i="4"/>
  <c r="BE157" i="4"/>
  <c r="BE161" i="4"/>
  <c r="BE163" i="4"/>
  <c r="BE168" i="4"/>
  <c r="BE176" i="4"/>
  <c r="E80" i="4"/>
  <c r="BE96" i="4"/>
  <c r="BE98" i="4"/>
  <c r="BE138" i="4"/>
  <c r="BE144" i="4"/>
  <c r="BE148" i="4"/>
  <c r="BE155" i="4"/>
  <c r="BE174" i="4"/>
  <c r="BE179" i="4"/>
  <c r="BE180" i="4"/>
  <c r="BE181" i="4"/>
  <c r="BE100" i="4"/>
  <c r="BE105" i="4"/>
  <c r="BE107" i="4"/>
  <c r="BE109" i="4"/>
  <c r="BE112" i="4"/>
  <c r="BE115" i="4"/>
  <c r="BE121" i="4"/>
  <c r="BE124" i="4"/>
  <c r="BE130" i="4"/>
  <c r="BE132" i="4"/>
  <c r="BE134" i="4"/>
  <c r="BE142" i="4"/>
  <c r="BE146" i="4"/>
  <c r="BE170" i="4"/>
  <c r="BE171" i="4"/>
  <c r="BE177" i="4"/>
  <c r="BE178" i="4"/>
  <c r="BE182" i="4"/>
  <c r="BE188" i="4"/>
  <c r="BE94" i="4"/>
  <c r="BE103" i="4"/>
  <c r="BE117" i="4"/>
  <c r="BE128" i="4"/>
  <c r="BE135" i="4"/>
  <c r="BE159" i="4"/>
  <c r="BE165" i="4"/>
  <c r="BE175" i="4"/>
  <c r="BE183" i="4"/>
  <c r="BE185" i="4"/>
  <c r="BE186" i="4"/>
  <c r="J52" i="3"/>
  <c r="F55" i="3"/>
  <c r="BE100" i="3"/>
  <c r="BE108" i="3"/>
  <c r="BE116" i="3"/>
  <c r="BE119" i="3"/>
  <c r="BE89" i="3"/>
  <c r="BE94" i="3"/>
  <c r="BE99" i="3"/>
  <c r="E48" i="3"/>
  <c r="BE93" i="3"/>
  <c r="BE102" i="3"/>
  <c r="BE105" i="3"/>
  <c r="BE110" i="3"/>
  <c r="BE123" i="3"/>
  <c r="BE126" i="3"/>
  <c r="BE91" i="3"/>
  <c r="BE96" i="3"/>
  <c r="BE112" i="3"/>
  <c r="BE114" i="3"/>
  <c r="E48" i="2"/>
  <c r="J52" i="2"/>
  <c r="F55" i="2"/>
  <c r="BE143" i="2"/>
  <c r="BE175" i="2"/>
  <c r="BE218" i="2"/>
  <c r="BE233" i="2"/>
  <c r="BE240" i="2"/>
  <c r="BE246" i="2"/>
  <c r="BE248" i="2"/>
  <c r="BE254" i="2"/>
  <c r="BE267" i="2"/>
  <c r="BE279" i="2"/>
  <c r="BE283" i="2"/>
  <c r="BE287" i="2"/>
  <c r="BE306" i="2"/>
  <c r="BE309" i="2"/>
  <c r="BE311" i="2"/>
  <c r="BE324" i="2"/>
  <c r="BE325" i="2"/>
  <c r="BE334" i="2"/>
  <c r="BE335" i="2"/>
  <c r="BE351" i="2"/>
  <c r="BE388" i="2"/>
  <c r="BE174" i="2"/>
  <c r="BE182" i="2"/>
  <c r="BE197" i="2"/>
  <c r="BE208" i="2"/>
  <c r="BE224" i="2"/>
  <c r="BE301" i="2"/>
  <c r="BE321" i="2"/>
  <c r="BE328" i="2"/>
  <c r="BE337" i="2"/>
  <c r="BE344" i="2"/>
  <c r="BE353" i="2"/>
  <c r="BE367" i="2"/>
  <c r="BE376" i="2"/>
  <c r="BE100" i="2"/>
  <c r="BE107" i="2"/>
  <c r="BE115" i="2"/>
  <c r="BE127" i="2"/>
  <c r="BE149" i="2"/>
  <c r="BE165" i="2"/>
  <c r="BE180" i="2"/>
  <c r="BE189" i="2"/>
  <c r="BE191" i="2"/>
  <c r="BE203" i="2"/>
  <c r="BE213" i="2"/>
  <c r="BE245" i="2"/>
  <c r="BE260" i="2"/>
  <c r="BE285" i="2"/>
  <c r="BE299" i="2"/>
  <c r="BE313" i="2"/>
  <c r="BE356" i="2"/>
  <c r="BE358" i="2"/>
  <c r="BE365" i="2"/>
  <c r="BE381" i="2"/>
  <c r="BE386" i="2"/>
  <c r="BE392" i="2"/>
  <c r="BE399" i="2"/>
  <c r="BE402" i="2"/>
  <c r="BE408" i="2"/>
  <c r="BE134" i="2"/>
  <c r="BE141" i="2"/>
  <c r="BE154" i="2"/>
  <c r="BE164" i="2"/>
  <c r="BE171" i="2"/>
  <c r="BE173" i="2"/>
  <c r="BE181" i="2"/>
  <c r="BE226" i="2"/>
  <c r="BE228" i="2"/>
  <c r="BE231" i="2"/>
  <c r="BE236" i="2"/>
  <c r="BE272" i="2"/>
  <c r="BE281" i="2"/>
  <c r="BE289" i="2"/>
  <c r="BE296" i="2"/>
  <c r="BE304" i="2"/>
  <c r="BE339" i="2"/>
  <c r="BE395" i="2"/>
  <c r="BE406" i="2"/>
  <c r="BE411" i="2"/>
  <c r="BE414" i="2"/>
  <c r="BE417" i="2"/>
  <c r="F35" i="4"/>
  <c r="BB57" i="1" s="1"/>
  <c r="F34" i="7"/>
  <c r="BA60" i="1" s="1"/>
  <c r="F35" i="3"/>
  <c r="BB56" i="1" s="1"/>
  <c r="F37" i="4"/>
  <c r="BD57" i="1" s="1"/>
  <c r="F36" i="7"/>
  <c r="BC60" i="1" s="1"/>
  <c r="J34" i="3"/>
  <c r="AW56" i="1" s="1"/>
  <c r="J34" i="4"/>
  <c r="AW57" i="1" s="1"/>
  <c r="F36" i="6"/>
  <c r="BC59" i="1" s="1"/>
  <c r="F36" i="3"/>
  <c r="BC56" i="1" s="1"/>
  <c r="F36" i="5"/>
  <c r="BC58" i="1" s="1"/>
  <c r="J34" i="6"/>
  <c r="AW59" i="1" s="1"/>
  <c r="F35" i="7"/>
  <c r="BB60" i="1" s="1"/>
  <c r="F34" i="3"/>
  <c r="BA56" i="1" s="1"/>
  <c r="J34" i="5"/>
  <c r="AW58" i="1" s="1"/>
  <c r="F37" i="6"/>
  <c r="BD59" i="1" s="1"/>
  <c r="F37" i="3"/>
  <c r="BD56" i="1" s="1"/>
  <c r="F35" i="5"/>
  <c r="BB58" i="1" s="1"/>
  <c r="F34" i="6"/>
  <c r="BA59" i="1" s="1"/>
  <c r="F37" i="2"/>
  <c r="BD55" i="1" s="1"/>
  <c r="F36" i="2"/>
  <c r="BC55" i="1" s="1"/>
  <c r="F37" i="5"/>
  <c r="BD58" i="1" s="1"/>
  <c r="F35" i="2"/>
  <c r="BB55" i="1" s="1"/>
  <c r="F34" i="4"/>
  <c r="BA57" i="1" s="1"/>
  <c r="J34" i="2"/>
  <c r="AW55" i="1" s="1"/>
  <c r="F34" i="5"/>
  <c r="BA58" i="1" s="1"/>
  <c r="F37" i="7"/>
  <c r="BD60" i="1" s="1"/>
  <c r="F34" i="2"/>
  <c r="BA55" i="1" s="1"/>
  <c r="F36" i="4"/>
  <c r="BC57" i="1" s="1"/>
  <c r="BK118" i="5" l="1"/>
  <c r="BK86" i="5" s="1"/>
  <c r="J86" i="5" s="1"/>
  <c r="J59" i="5" s="1"/>
  <c r="P84" i="7"/>
  <c r="AU60" i="1" s="1"/>
  <c r="T98" i="2"/>
  <c r="T90" i="4"/>
  <c r="R98" i="2"/>
  <c r="T85" i="6"/>
  <c r="P87" i="3"/>
  <c r="P86" i="3"/>
  <c r="AU56" i="1" s="1"/>
  <c r="P85" i="6"/>
  <c r="AU59" i="1" s="1"/>
  <c r="R90" i="4"/>
  <c r="R238" i="2"/>
  <c r="R85" i="6"/>
  <c r="P86" i="5"/>
  <c r="AU58" i="1" s="1"/>
  <c r="R87" i="3"/>
  <c r="R86" i="3" s="1"/>
  <c r="R84" i="7"/>
  <c r="T238" i="2"/>
  <c r="T97" i="2"/>
  <c r="T84" i="7"/>
  <c r="R86" i="5"/>
  <c r="P90" i="4"/>
  <c r="AU57" i="1"/>
  <c r="P238" i="2"/>
  <c r="P97" i="2" s="1"/>
  <c r="AU55" i="1" s="1"/>
  <c r="BK98" i="2"/>
  <c r="J98" i="2" s="1"/>
  <c r="J60" i="2" s="1"/>
  <c r="BK238" i="2"/>
  <c r="J238" i="2" s="1"/>
  <c r="J66" i="2" s="1"/>
  <c r="BK87" i="3"/>
  <c r="J87" i="3" s="1"/>
  <c r="J60" i="3" s="1"/>
  <c r="BK90" i="4"/>
  <c r="J90" i="4" s="1"/>
  <c r="J30" i="4" s="1"/>
  <c r="AG57" i="1" s="1"/>
  <c r="BK85" i="7"/>
  <c r="BK85" i="6"/>
  <c r="J85" i="6" s="1"/>
  <c r="J59" i="6" s="1"/>
  <c r="BK121" i="3"/>
  <c r="J121" i="3" s="1"/>
  <c r="J64" i="3" s="1"/>
  <c r="BK97" i="7"/>
  <c r="J97" i="7"/>
  <c r="J62" i="7" s="1"/>
  <c r="BK390" i="2"/>
  <c r="J390" i="2" s="1"/>
  <c r="J72" i="2" s="1"/>
  <c r="J118" i="5"/>
  <c r="J65" i="5"/>
  <c r="F33" i="5"/>
  <c r="AZ58" i="1" s="1"/>
  <c r="F33" i="7"/>
  <c r="AZ60" i="1" s="1"/>
  <c r="F33" i="4"/>
  <c r="AZ57" i="1" s="1"/>
  <c r="J33" i="6"/>
  <c r="AV59" i="1" s="1"/>
  <c r="AT59" i="1" s="1"/>
  <c r="BC54" i="1"/>
  <c r="AY54" i="1" s="1"/>
  <c r="F33" i="2"/>
  <c r="AZ55" i="1" s="1"/>
  <c r="J33" i="3"/>
  <c r="AV56" i="1" s="1"/>
  <c r="AT56" i="1" s="1"/>
  <c r="F33" i="6"/>
  <c r="AZ59" i="1" s="1"/>
  <c r="BD54" i="1"/>
  <c r="W33" i="1" s="1"/>
  <c r="F33" i="3"/>
  <c r="AZ56" i="1" s="1"/>
  <c r="J33" i="5"/>
  <c r="AV58" i="1" s="1"/>
  <c r="AT58" i="1" s="1"/>
  <c r="BA54" i="1"/>
  <c r="W30" i="1" s="1"/>
  <c r="BB54" i="1"/>
  <c r="W31" i="1" s="1"/>
  <c r="J33" i="7"/>
  <c r="AV60" i="1" s="1"/>
  <c r="AT60" i="1" s="1"/>
  <c r="J33" i="4"/>
  <c r="AV57" i="1" s="1"/>
  <c r="AT57" i="1" s="1"/>
  <c r="J33" i="2"/>
  <c r="AV55" i="1" s="1"/>
  <c r="AT55" i="1" s="1"/>
  <c r="J30" i="5" l="1"/>
  <c r="AG58" i="1" s="1"/>
  <c r="BK84" i="7"/>
  <c r="J84" i="7" s="1"/>
  <c r="J59" i="7" s="1"/>
  <c r="R97" i="2"/>
  <c r="BK97" i="2"/>
  <c r="J97" i="2" s="1"/>
  <c r="J59" i="2" s="1"/>
  <c r="BK86" i="3"/>
  <c r="J86" i="3" s="1"/>
  <c r="J59" i="3" s="1"/>
  <c r="J59" i="4"/>
  <c r="J85" i="7"/>
  <c r="J60" i="7" s="1"/>
  <c r="AN58" i="1"/>
  <c r="J39" i="5"/>
  <c r="J39" i="4"/>
  <c r="AN57" i="1"/>
  <c r="AU54" i="1"/>
  <c r="AW54" i="1"/>
  <c r="AK30" i="1" s="1"/>
  <c r="AX54" i="1"/>
  <c r="W32" i="1"/>
  <c r="J30" i="6"/>
  <c r="AG59" i="1" s="1"/>
  <c r="AZ54" i="1"/>
  <c r="AV54" i="1" s="1"/>
  <c r="AK29" i="1" s="1"/>
  <c r="J39" i="6" l="1"/>
  <c r="AN59" i="1"/>
  <c r="J30" i="2"/>
  <c r="AG55" i="1" s="1"/>
  <c r="J30" i="7"/>
  <c r="AG60" i="1" s="1"/>
  <c r="J30" i="3"/>
  <c r="AG56" i="1" s="1"/>
  <c r="W29" i="1"/>
  <c r="AT54" i="1"/>
  <c r="J39" i="2" l="1"/>
  <c r="J39" i="3"/>
  <c r="J39" i="7"/>
  <c r="AN56" i="1"/>
  <c r="AN55" i="1"/>
  <c r="AN60" i="1"/>
  <c r="AG54" i="1"/>
  <c r="AK26" i="1" s="1"/>
  <c r="AK35" i="1" s="1"/>
  <c r="AN54" i="1" l="1"/>
</calcChain>
</file>

<file path=xl/sharedStrings.xml><?xml version="1.0" encoding="utf-8"?>
<sst xmlns="http://schemas.openxmlformats.org/spreadsheetml/2006/main" count="6137" uniqueCount="1071">
  <si>
    <t>Export Komplet</t>
  </si>
  <si>
    <t>VZ</t>
  </si>
  <si>
    <t>2.0</t>
  </si>
  <si>
    <t>ZAMOK</t>
  </si>
  <si>
    <t>False</t>
  </si>
  <si>
    <t>{21ef212a-0cef-4bed-a93d-f5761b8ebc68}</t>
  </si>
  <si>
    <t>0,01</t>
  </si>
  <si>
    <t>21</t>
  </si>
  <si>
    <t>15</t>
  </si>
  <si>
    <t>REKAPITULACE STAVBY</t>
  </si>
  <si>
    <t>v ---  níže se nacházejí doplnkové a pomocné údaje k sestavám  --- v</t>
  </si>
  <si>
    <t>Návod na vyplnění</t>
  </si>
  <si>
    <t>Kód:</t>
  </si>
  <si>
    <t>DP20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</si>
  <si>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</si>
  <si>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</si>
  <si>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DP20 = E3P2 + E3P3</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</si>
  <si>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</si>
  <si>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</si>
  <si>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</si>
  <si>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</si>
  <si>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</si>
  <si>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</si>
  <si>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</si>
  <si>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</si>
  <si>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</si>
  <si>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</si>
  <si>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</si>
  <si>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</si>
  <si>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</si>
  <si>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</si>
  <si>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</si>
  <si>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</si>
  <si>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</si>
  <si>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</si>
  <si>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</si>
  <si>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</si>
  <si>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</si>
  <si>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</si>
  <si>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</si>
  <si>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</si>
  <si>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</si>
  <si>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</si>
  <si>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</si>
  <si>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</si>
  <si>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</si>
  <si>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</si>
  <si>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</si>
  <si>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</si>
  <si>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</si>
  <si>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</si>
  <si>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</si>
  <si>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</si>
  <si>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</si>
  <si>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</si>
  <si>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</si>
  <si>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</si>
  <si>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</si>
  <si>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</si>
  <si>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</si>
  <si>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</si>
  <si>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</si>
  <si>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</si>
  <si>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</si>
  <si>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</si>
  <si>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</si>
  <si>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</si>
  <si>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</si>
  <si>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</si>
  <si>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</si>
  <si>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</si>
  <si>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</si>
  <si>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</si>
  <si>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</si>
  <si>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</si>
  <si>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</si>
  <si>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</si>
  <si>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</si>
  <si>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</si>
  <si>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</si>
  <si>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</si>
  <si>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DP20</t>
  </si>
  <si>
    <t>STA</t>
  </si>
  <si>
    <t>1</t>
  </si>
  <si>
    <t>{35161079-2490-4627-beaf-7b4be377f6dc}</t>
  </si>
  <si>
    <t>2</t>
  </si>
  <si>
    <t>D1.4.1</t>
  </si>
  <si>
    <t>Zdravotně technické instalace - DP20</t>
  </si>
  <si>
    <t>{f21951c8-b0bd-4d76-9727-dbc5d76a629c}</t>
  </si>
  <si>
    <t>D1.4.2</t>
  </si>
  <si>
    <t>Chlazení - DP20</t>
  </si>
  <si>
    <t>{a8b95fe5-5620-45b0-9cc6-2d01a0e8376e}</t>
  </si>
  <si>
    <t>D1.4.4</t>
  </si>
  <si>
    <t>Elektroinstalace - DP20</t>
  </si>
  <si>
    <t>{a151f3f1-95a8-4697-8014-6d2749efdf39}</t>
  </si>
  <si>
    <t>D1.4.5</t>
  </si>
  <si>
    <t>Měření a regulace - DP20</t>
  </si>
  <si>
    <t>{1db86b73-a280-46d0-b453-069ae5e48bfe}</t>
  </si>
  <si>
    <t>D1.4.6</t>
  </si>
  <si>
    <t>Stínění - DP20</t>
  </si>
  <si>
    <t>{afa2ce00-566c-4a5c-837b-49f5295686e0}</t>
  </si>
  <si>
    <t>KRYCÍ LIST SOUPISU PRACÍ</t>
  </si>
  <si>
    <t>Objekt:</t>
  </si>
  <si>
    <t>D1.1 - Stavba - DP20</t>
  </si>
  <si>
    <t>Ing. Zdeněk Edlman, B.Hudová</t>
  </si>
  <si>
    <t>DP20 - dílčí plnění E3P2 + E3P3</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</si>
  <si>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</si>
  <si>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</si>
  <si>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</si>
  <si>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</si>
  <si>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</si>
  <si>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</si>
  <si>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</si>
  <si>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</si>
  <si>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</si>
  <si>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</si>
  <si>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</si>
  <si>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</si>
  <si>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</si>
  <si>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</si>
  <si>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784 - Dokončovací práce - malby a tapety</t>
  </si>
  <si>
    <t xml:space="preserve">    787 - Dokončovací práce - zasklívání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</si>
  <si>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</si>
  <si>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</si>
  <si>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</si>
  <si>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</si>
  <si>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</si>
  <si>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</si>
  <si>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</si>
  <si>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</si>
  <si>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</si>
  <si>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</si>
  <si>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</si>
  <si>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</si>
  <si>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</si>
  <si>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</si>
  <si>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</si>
  <si>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</si>
  <si>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</si>
  <si>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</si>
  <si>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</si>
  <si>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</si>
  <si>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</si>
  <si>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</si>
  <si>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</si>
  <si>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</si>
  <si>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</si>
  <si>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</si>
  <si>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</si>
  <si>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</si>
  <si>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</si>
  <si>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</si>
  <si>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656027685</t>
  </si>
  <si>
    <t>Online PSC</t>
  </si>
  <si>
    <t>https://podminky.urs.cz/item/CS_URS_2023_01/340236212</t>
  </si>
  <si>
    <t>VV</t>
  </si>
  <si>
    <t>"3P410-3P416+3P421-3P425" 2+4</t>
  </si>
  <si>
    <t>"3P613-3P614+3P816+3P810" 1+1</t>
  </si>
  <si>
    <t>"3P323-3P329+3P332-3P333" 1+1</t>
  </si>
  <si>
    <t>"3P338-3P344+3P425A+3P425B" 2</t>
  </si>
  <si>
    <t>Součet</t>
  </si>
  <si>
    <t>340237212</t>
  </si>
  <si>
    <t>Zazdívka otvorů v příčkách nebo stěnách cihlami plnými pálenými plochy přes 0,09 m2 do 0,25 m2, tloušťky přes 100 mm</t>
  </si>
  <si>
    <t>-1615405247</t>
  </si>
  <si>
    <t>https://podminky.urs.cz/item/CS_URS_2023_01/340237212</t>
  </si>
  <si>
    <t>"3P410-3P416+3P421-3P425" 10</t>
  </si>
  <si>
    <t>"3P613-3P614+3P816+3P810" 1</t>
  </si>
  <si>
    <t>"3P323-3P329+3P332-3P333" 8</t>
  </si>
  <si>
    <t>"3P338-3P344+3P425A+3P425B" 6</t>
  </si>
  <si>
    <t>6</t>
  </si>
  <si>
    <t>Úpravy povrchů, podlahy a osazování výplní</t>
  </si>
  <si>
    <t>612131101</t>
  </si>
  <si>
    <t>Podkladní a spojovací vrstva vnitřních omítaných ploch cementový postřik nanášený ručně celoplošně stěn</t>
  </si>
  <si>
    <t>m2</t>
  </si>
  <si>
    <t>-2029337230</t>
  </si>
  <si>
    <t>https://podminky.urs.cz/item/CS_URS_2023_01/612131101</t>
  </si>
  <si>
    <t>"3P410-3P416+3P421-3P425" (2+4)*0,3*0,2*2</t>
  </si>
  <si>
    <t>10*0,25*0,4*2</t>
  </si>
  <si>
    <t>"3P613-3P614+3P816+3P810" 1*0,3*0,2*2</t>
  </si>
  <si>
    <t>0,2*0,2*2</t>
  </si>
  <si>
    <t>0,25*0,4*2</t>
  </si>
  <si>
    <t>"3P323-3P329+3P332-3P333" (1+1)*0,3*0,2*2</t>
  </si>
  <si>
    <t>8*0,25*0,4*2</t>
  </si>
  <si>
    <t>"3P338-3P344+3P425A+3P425B" 2*0,2*0,2*2</t>
  </si>
  <si>
    <t>6*0,25*0,4*2</t>
  </si>
  <si>
    <t>612345211</t>
  </si>
  <si>
    <t>Sádrová nebo vápenosádrová omítka jednotlivých malých ploch hladká na stěnách, plochy jednotlivě do 0,09 m2</t>
  </si>
  <si>
    <t>37433209</t>
  </si>
  <si>
    <t>https://podminky.urs.cz/item/CS_URS_2023_01/612345211</t>
  </si>
  <si>
    <t>"3P410-3P416+3P421-3P425" (2+4)*2</t>
  </si>
  <si>
    <t>"3P613-3P614+3P816+3P810" (1+1)*2</t>
  </si>
  <si>
    <t>"3P323-3P329+3P332-3P333" (1+1)*2</t>
  </si>
  <si>
    <t>"3P338-3P344+3P425A+3P425B" 2*2</t>
  </si>
  <si>
    <t>5</t>
  </si>
  <si>
    <t>612345212</t>
  </si>
  <si>
    <t>Sádrová nebo vápenosádrová omítka jednotlivých malých ploch hladká na stěnách, plochy jednotlivě přes 0,09 do 0,25 m2</t>
  </si>
  <si>
    <t>431281447</t>
  </si>
  <si>
    <t>https://podminky.urs.cz/item/CS_URS_2023_01/612345212</t>
  </si>
  <si>
    <t>"3P410-3P416+3P421-3P425" 10*2</t>
  </si>
  <si>
    <t>"3P613-3P614+3P816+3P810" 1*2</t>
  </si>
  <si>
    <t>"3P323-3P329+3P332-3P333" 8*2</t>
  </si>
  <si>
    <t>"3P338-3P344+3P425A+3P425B" 6*2</t>
  </si>
  <si>
    <t>619991011</t>
  </si>
  <si>
    <t>Zakrytí vnitřních ploch před znečištěním včetně pozdějšího odkrytí konstrukcí a prvků obalením fólií a přelepením páskou</t>
  </si>
  <si>
    <t>1440962501</t>
  </si>
  <si>
    <t>https://podminky.urs.cz/item/CS_URS_2023_01/619991011</t>
  </si>
  <si>
    <t>7</t>
  </si>
  <si>
    <t>619996117</t>
  </si>
  <si>
    <t>Ochrana stavebních konstrukcí a samostatných prvků včetně pozdějšího odstranění obedněním z OSB desek podlahy</t>
  </si>
  <si>
    <t>-1572168763</t>
  </si>
  <si>
    <t>https://podminky.urs.cz/item/CS_URS_2023_01/619996117</t>
  </si>
  <si>
    <t>"3P410-3P416+3P421-3P425" 67,0</t>
  </si>
  <si>
    <t>"3P613-3P614+3P816+3P810" 43,5</t>
  </si>
  <si>
    <t>"3P323-3P329+3P332-3P333" 86,5</t>
  </si>
  <si>
    <t>8</t>
  </si>
  <si>
    <t>619996125</t>
  </si>
  <si>
    <t>Ochrana stavebních konstrukcí a samostatných prvků včetně pozdějšího odstranění obedněním z řeziva svislých ploch</t>
  </si>
  <si>
    <t>261613638</t>
  </si>
  <si>
    <t>https://podminky.urs.cz/item/CS_URS_2023_01/619996125</t>
  </si>
  <si>
    <t>"3P613-3P614+3P816+3P810" (2,15+2,6+2,15)*(0,3+0,2+0,3)</t>
  </si>
  <si>
    <t>"3P323-3P329+3P332-3P333" (2,15+2,6+2,15)*(0,3+0,2+0,3)</t>
  </si>
  <si>
    <t>9</t>
  </si>
  <si>
    <t>619996145</t>
  </si>
  <si>
    <t>Ochrana stavebních konstrukcí a samostatných prvků včetně pozdějšího odstranění obalením geotextilií samostatných konstrukcí a prvků</t>
  </si>
  <si>
    <t>1676120587</t>
  </si>
  <si>
    <t>https://podminky.urs.cz/item/CS_URS_2023_01/619996145</t>
  </si>
  <si>
    <t>"3P410-3P416+3P421-3P425" 110,0</t>
  </si>
  <si>
    <t>"3P613-3P614+3P816+3P810" 15,0</t>
  </si>
  <si>
    <t>"3P323-3P329+3P332-3P333" 108,0</t>
  </si>
  <si>
    <t>"3P338-3P344+3P425A+3P425B" 50,0</t>
  </si>
  <si>
    <t>"VŽ" 51,0</t>
  </si>
  <si>
    <t>Mezisoučet</t>
  </si>
  <si>
    <t>"OSB" 197,0</t>
  </si>
  <si>
    <t>10</t>
  </si>
  <si>
    <t>62568101R</t>
  </si>
  <si>
    <t xml:space="preserve">Demontáž ochrany proti holubům </t>
  </si>
  <si>
    <t>m</t>
  </si>
  <si>
    <t>vlastní položka</t>
  </si>
  <si>
    <t>1538172763</t>
  </si>
  <si>
    <t>11</t>
  </si>
  <si>
    <t>642945111</t>
  </si>
  <si>
    <t>Osazování ocelových zárubní protipožárních nebo protiplynových dveří do vynechaného otvoru, dveří jednokřídlových do 2,5 m2</t>
  </si>
  <si>
    <t>-643206607</t>
  </si>
  <si>
    <t>https://podminky.urs.cz/item/CS_URS_2023_01/642945111</t>
  </si>
  <si>
    <t>"3P815" 1</t>
  </si>
  <si>
    <t>"3P816" 1</t>
  </si>
  <si>
    <t>"3P810" 2</t>
  </si>
  <si>
    <t>12</t>
  </si>
  <si>
    <t>M</t>
  </si>
  <si>
    <t>55331558</t>
  </si>
  <si>
    <t>zárubeň jednokřídlá ocelová pro zdění s protipožární úpravou tl stěny 75-100mm rozměru 900/1970, 2100mm</t>
  </si>
  <si>
    <t>-1409516253</t>
  </si>
  <si>
    <t>Ostatní konstrukce a práce, bourání</t>
  </si>
  <si>
    <t>13</t>
  </si>
  <si>
    <t>119003131R</t>
  </si>
  <si>
    <t>Výstražná páska pro zabezpečení proti pádu osoby do šachty</t>
  </si>
  <si>
    <t>-1047802705</t>
  </si>
  <si>
    <t>14</t>
  </si>
  <si>
    <t>119003132R</t>
  </si>
  <si>
    <t>-1984260661</t>
  </si>
  <si>
    <t>119003223R</t>
  </si>
  <si>
    <t>Mobilní plotová zábrana s profilovaným plechem výšky přes 1,5 do 2,2 m pro zabezpečení proti pádu osoby do šachty</t>
  </si>
  <si>
    <t>2105587074</t>
  </si>
  <si>
    <t>"E3P2 - 3PUGD1 " 2,5</t>
  </si>
  <si>
    <t>"E3P3 - 3PTCP5" 1,5</t>
  </si>
  <si>
    <t>"E3P3 - 399DKP1" 2,5</t>
  </si>
  <si>
    <t>16</t>
  </si>
  <si>
    <t>119003224R</t>
  </si>
  <si>
    <t>-693432947</t>
  </si>
  <si>
    <t>17</t>
  </si>
  <si>
    <t>R001</t>
  </si>
  <si>
    <t>Příplatek za provadění stavebních prací v blízkém okolí šachet horolezeckou technikou a ručním nářadím</t>
  </si>
  <si>
    <t>kpl</t>
  </si>
  <si>
    <t>-48911370</t>
  </si>
  <si>
    <t>18</t>
  </si>
  <si>
    <t>949101111</t>
  </si>
  <si>
    <t>Lešení pomocné pracovní pro objekty pozemních staveb pro zatížení do 150 kg/m2, o výšce lešeňové podlahy do 1,9 m</t>
  </si>
  <si>
    <t>-1725946897</t>
  </si>
  <si>
    <t>https://podminky.urs.cz/item/CS_URS_2023_01/949101111</t>
  </si>
  <si>
    <t>"3P410-3P416+3P421-3P425" 65,0</t>
  </si>
  <si>
    <t>"3P613-3P614+3P816+3P810" 46,0</t>
  </si>
  <si>
    <t>"3P323-3P329+3P332-3P333" 40,0</t>
  </si>
  <si>
    <t>"3P338-3P344+3P425A+3P425B" 15,0</t>
  </si>
  <si>
    <t>19</t>
  </si>
  <si>
    <t>952901111</t>
  </si>
  <si>
    <t>Vyčištění budov nebo objektů před předáním do užívání budov bytové nebo občanské výstavby, světlé výšky podlaží do 4 m</t>
  </si>
  <si>
    <t>-35839865</t>
  </si>
  <si>
    <t>https://podminky.urs.cz/item/CS_URS_2023_01/952901111</t>
  </si>
  <si>
    <t>20</t>
  </si>
  <si>
    <t>971033331</t>
  </si>
  <si>
    <t>Vybourání otvorů ve zdivu základovém nebo nadzákladovém z cihel, tvárnic, příčkovek z cihel pálených na maltu vápennou nebo vápenocementovou plochy do 0,09 m2, tl. do 150 mm</t>
  </si>
  <si>
    <t>764567346</t>
  </si>
  <si>
    <t>https://podminky.urs.cz/item/CS_URS_2023_01/971033331</t>
  </si>
  <si>
    <t>"3P323-3P329+3P332-3P333" 1</t>
  </si>
  <si>
    <t>971033341</t>
  </si>
  <si>
    <t>Vybourání otvorů ve zdivu základovém nebo nadzákladovém z cihel, tvárnic, příčkovek z cihel pálených na maltu vápennou nebo vápenocementovou plochy do 0,09 m2, tl. do 300 mm</t>
  </si>
  <si>
    <t>525555001</t>
  </si>
  <si>
    <t>https://podminky.urs.cz/item/CS_URS_2023_01/971033341</t>
  </si>
  <si>
    <t>22</t>
  </si>
  <si>
    <t>971033431</t>
  </si>
  <si>
    <t>Vybourání otvorů ve zdivu základovém nebo nadzákladovém z cihel, tvárnic, příčkovek z cihel pálených na maltu vápennou nebo vápenocementovou plochy do 0,25 m2, tl. do 150 mm</t>
  </si>
  <si>
    <t>1779601103</t>
  </si>
  <si>
    <t>https://podminky.urs.cz/item/CS_URS_2023_01/971033431</t>
  </si>
  <si>
    <t>23</t>
  </si>
  <si>
    <t>971033441</t>
  </si>
  <si>
    <t>Vybourání otvorů ve zdivu základovém nebo nadzákladovém z cihel, tvárnic, příčkovek z cihel pálených na maltu vápennou nebo vápenocementovou plochy do 0,25 m2, tl. do 300 mm</t>
  </si>
  <si>
    <t>46713699</t>
  </si>
  <si>
    <t>https://podminky.urs.cz/item/CS_URS_2023_01/971033441</t>
  </si>
  <si>
    <t>24</t>
  </si>
  <si>
    <t>971035641</t>
  </si>
  <si>
    <t>Vybourání otvorů ve zdivu základovém nebo nadzákladovém z cihel, tvárnic, příčkovek z cihel pálených na maltu cementovou plochy do 4 m2, tl. do 300 mm</t>
  </si>
  <si>
    <t>m3</t>
  </si>
  <si>
    <t>-1109721818</t>
  </si>
  <si>
    <t>https://podminky.urs.cz/item/CS_URS_2023_01/971035641</t>
  </si>
  <si>
    <t>"3P410-3P416+3P421-3P425" 2,0*0,15</t>
  </si>
  <si>
    <t>"3P323-3P329+3P332-3P333" 2,0*0,15</t>
  </si>
  <si>
    <t>25</t>
  </si>
  <si>
    <t>977151114</t>
  </si>
  <si>
    <t>Jádrové vrty diamantovými korunkami do stavebních materiálů (železobetonu, betonu, cihel, obkladů, dlažeb, kamene) průměru přes 50 do 60 mm</t>
  </si>
  <si>
    <t>-1851458467</t>
  </si>
  <si>
    <t>https://podminky.urs.cz/item/CS_URS_2023_01/977151114</t>
  </si>
  <si>
    <t>"3P613-3P614+3P816+3P810" 1*0,15</t>
  </si>
  <si>
    <t>"3P338-3P344+3P425A+3P425B" 1*0,15</t>
  </si>
  <si>
    <t>997</t>
  </si>
  <si>
    <t>Přesun sutě</t>
  </si>
  <si>
    <t>26</t>
  </si>
  <si>
    <t>997013217</t>
  </si>
  <si>
    <t>Vnitrostaveništní doprava suti a vybouraných hmot vodorovně do 50 m svisle ručně pro budovy a haly výšky přes 21 do 24 m</t>
  </si>
  <si>
    <t>t</t>
  </si>
  <si>
    <t>-472720537</t>
  </si>
  <si>
    <t>https://podminky.urs.cz/item/CS_URS_2023_01/997013217</t>
  </si>
  <si>
    <t>27</t>
  </si>
  <si>
    <t>997013219</t>
  </si>
  <si>
    <t>Vnitrostaveništní doprava suti a vybouraných hmot vodorovně do 50 m Příplatek k cenám -3111 až -3217 za zvětšenou vodorovnou dopravu přes vymezenou dopravní vzdálenost za každých dalších i započatých 10 m</t>
  </si>
  <si>
    <t>1416966713</t>
  </si>
  <si>
    <t>https://podminky.urs.cz/item/CS_URS_2023_01/997013219</t>
  </si>
  <si>
    <t>28</t>
  </si>
  <si>
    <t>997013509</t>
  </si>
  <si>
    <t>Odvoz suti a vybouraných hmot na skládku nebo meziskládku se složením, na vzdálenost Příplatek k ceně za každý další i započatý 1 km přes 1 km</t>
  </si>
  <si>
    <t>320006204</t>
  </si>
  <si>
    <t>https://podminky.urs.cz/item/CS_URS_2023_01/997013509</t>
  </si>
  <si>
    <t>12,99*15 'Přepočtené koeficientem množství</t>
  </si>
  <si>
    <t>29</t>
  </si>
  <si>
    <t>997013511</t>
  </si>
  <si>
    <t>Odvoz suti a vybouraných hmot z meziskládky na skládku s naložením a se složením, na vzdálenost do 1 km</t>
  </si>
  <si>
    <t>-1410945396</t>
  </si>
  <si>
    <t>https://podminky.urs.cz/item/CS_URS_2023_01/997013511</t>
  </si>
  <si>
    <t>30</t>
  </si>
  <si>
    <t>997013631</t>
  </si>
  <si>
    <t>Poplatek za uložení stavebního odpadu na skládce (skládkovné) směsného stavebního a demoličního zatříděného do Katalogu odpadů pod kódem 17 09 04</t>
  </si>
  <si>
    <t>1647056367</t>
  </si>
  <si>
    <t>https://podminky.urs.cz/item/CS_URS_2023_01/997013631</t>
  </si>
  <si>
    <t>998</t>
  </si>
  <si>
    <t>Přesun hmot</t>
  </si>
  <si>
    <t>31</t>
  </si>
  <si>
    <t>998018003</t>
  </si>
  <si>
    <t>Přesun hmot pro budovy občanské výstavby, bydlení, výrobu a služby ruční - bez užití mechanizace vodorovná dopravní vzdálenost do 100 m pro budovy s jakoukoliv nosnou konstrukcí výšky přes 12 do 24 m</t>
  </si>
  <si>
    <t>438871451</t>
  </si>
  <si>
    <t>https://podminky.urs.cz/item/CS_URS_2023_01/998018003</t>
  </si>
  <si>
    <t>PSV</t>
  </si>
  <si>
    <t>Práce a dodávky PSV</t>
  </si>
  <si>
    <t>727</t>
  </si>
  <si>
    <t>Zdravotechnika - požární ochrana</t>
  </si>
  <si>
    <t>32</t>
  </si>
  <si>
    <t>727213226R</t>
  </si>
  <si>
    <t>Protipožární trubní ucpávky plastového potrubí prostup stropem tloušťky 150 mm požární odolnost EI 30 D 90</t>
  </si>
  <si>
    <t>511815035</t>
  </si>
  <si>
    <t>"3P410-3P416+3P421-3P425" 2+2</t>
  </si>
  <si>
    <t>33</t>
  </si>
  <si>
    <t>99872711R</t>
  </si>
  <si>
    <t>Přesun hmot pro požární ochranu stanovený z hmotnosti přesunovaného materiálu vodorovná dopravní vzdálenost do 50 m v objektech výšky přes 12 do 24 m</t>
  </si>
  <si>
    <t>815016084</t>
  </si>
  <si>
    <t>34</t>
  </si>
  <si>
    <t>99872718R</t>
  </si>
  <si>
    <t>Přesun hmot pro požární ochranu stanovený z hmotnosti přesunovaného materiálu Příplatek k ceně za přesun prováděný bez použití mechanizace pro jakoukoliv výšku objektu</t>
  </si>
  <si>
    <t>1951786725</t>
  </si>
  <si>
    <t>763</t>
  </si>
  <si>
    <t>Konstrukce suché výstavby</t>
  </si>
  <si>
    <t>35</t>
  </si>
  <si>
    <t>763111313</t>
  </si>
  <si>
    <t>Příčka ze sádrokartonových desek s nosnou konstrukcí z jednoduchých ocelových profilů UW, CW jednoduše opláštěná deskou standardní A tl. 12,5 mm, příčka tl. 100 mm, profil 75, bez izolace, EI do 30</t>
  </si>
  <si>
    <t>-983001945</t>
  </si>
  <si>
    <t>https://podminky.urs.cz/item/CS_URS_2023_01/763111313</t>
  </si>
  <si>
    <t>"3P410-3P416+3P421-3P425" 6,0</t>
  </si>
  <si>
    <t>"3P613-3P614+3P816+3P810" 15,5</t>
  </si>
  <si>
    <t>"3P323-3P329+3P332-3P333" 6,0+6,0</t>
  </si>
  <si>
    <t>36</t>
  </si>
  <si>
    <t>763111811</t>
  </si>
  <si>
    <t>Demontáž příček ze sádrokartonových desek s nosnou konstrukcí z ocelových profilů jednoduchých, opláštění jednoduché</t>
  </si>
  <si>
    <t>757012373</t>
  </si>
  <si>
    <t>https://podminky.urs.cz/item/CS_URS_2023_01/763111811</t>
  </si>
  <si>
    <t>37</t>
  </si>
  <si>
    <t>763121411</t>
  </si>
  <si>
    <t>Stěna předsazená ze sádrokartonových desek s nosnou konstrukcí z ocelových profilů CW, UW jednoduše opláštěná deskou standardní A tl. 12,5 mm bez izolace, EI 15, stěna tl. 62,5 mm, profil 50</t>
  </si>
  <si>
    <t>47128773</t>
  </si>
  <si>
    <t>https://podminky.urs.cz/item/CS_URS_2023_01/763121411</t>
  </si>
  <si>
    <t>"3P410-3P416+3P421-3P425" 12,0</t>
  </si>
  <si>
    <t>"3P613-3P614+3P816+3P810" 4,5</t>
  </si>
  <si>
    <t>"3P323-3P329+3P332-3P333" 5,5</t>
  </si>
  <si>
    <t>"3P338-3P344+3P425A+3P425B" 7,5</t>
  </si>
  <si>
    <t>38</t>
  </si>
  <si>
    <t>763121551</t>
  </si>
  <si>
    <t>Stěna předsazená ze sádrokartonových desek s nosnou konstrukcí z ocelových profilů CD a UD, s kotvením CD po 1 500 mm dvojitě opláštěná deskami protipožárními DF tl. 2 x 12,5 mm, stěna tl. 75 mm, s izolací, EI 45</t>
  </si>
  <si>
    <t>49942634</t>
  </si>
  <si>
    <t>https://podminky.urs.cz/item/CS_URS_2023_01/763121551</t>
  </si>
  <si>
    <t>"3P323-3P329+3P332-3P333" 9,5</t>
  </si>
  <si>
    <t>39</t>
  </si>
  <si>
    <t>763131411</t>
  </si>
  <si>
    <t>Podhled ze sádrokartonových desek dvouvrstvá zavěšená spodní konstrukce z ocelových profilů CD, UD jednoduše opláštěná deskou standardní A, tl. 12,5 mm, bez izolace</t>
  </si>
  <si>
    <t>-2119540628</t>
  </si>
  <si>
    <t>https://podminky.urs.cz/item/CS_URS_2023_01/763131411</t>
  </si>
  <si>
    <t>"3P410-3P416+3P421-3P425" 20,0+4,0</t>
  </si>
  <si>
    <t>"3P613-3P614+3P816+3P810" 32,0+2,0</t>
  </si>
  <si>
    <t>"3P323-3P329+3P332-3P333" 3,0+4,0</t>
  </si>
  <si>
    <t>"3P338-3P344+3P425A+3P425B" 7,0</t>
  </si>
  <si>
    <t>40</t>
  </si>
  <si>
    <t>763131714</t>
  </si>
  <si>
    <t>Podhled ze sádrokartonových desek ostatní práce a konstrukce na podhledech ze sádrokartonových desek základní penetrační nátěr</t>
  </si>
  <si>
    <t>-169912690</t>
  </si>
  <si>
    <t>https://podminky.urs.cz/item/CS_URS_2023_01/763131714</t>
  </si>
  <si>
    <t>41</t>
  </si>
  <si>
    <t>763131751</t>
  </si>
  <si>
    <t>Podhled ze sádrokartonových desek ostatní práce a konstrukce na podhledech ze sádrokartonových desek montáž parotěsné zábrany</t>
  </si>
  <si>
    <t>-1764633108</t>
  </si>
  <si>
    <t>https://podminky.urs.cz/item/CS_URS_2023_01/763131751</t>
  </si>
  <si>
    <t>42</t>
  </si>
  <si>
    <t>28329274</t>
  </si>
  <si>
    <t>fólie PE vyztužená pro parotěsnou vrstvu (reakce na oheň - třída E) 110g/m2</t>
  </si>
  <si>
    <t>519421759</t>
  </si>
  <si>
    <t>72*1,1235 'Přepočtené koeficientem množství</t>
  </si>
  <si>
    <t>43</t>
  </si>
  <si>
    <t>763131765</t>
  </si>
  <si>
    <t>Podhled ze sádrokartonových desek Příplatek k cenám za výšku zavěšení přes 0,5 do 1,0 m</t>
  </si>
  <si>
    <t>1189463801</t>
  </si>
  <si>
    <t>https://podminky.urs.cz/item/CS_URS_2023_01/763131765</t>
  </si>
  <si>
    <t>44</t>
  </si>
  <si>
    <t>763131771</t>
  </si>
  <si>
    <t>Podhled ze sádrokartonových desek Příplatek k cenám za rovinnost kvality speciální tmelení kvality Q3</t>
  </si>
  <si>
    <t>-685357861</t>
  </si>
  <si>
    <t>https://podminky.urs.cz/item/CS_URS_2023_01/763131771</t>
  </si>
  <si>
    <t>45</t>
  </si>
  <si>
    <t>763131821</t>
  </si>
  <si>
    <t>Demontáž podhledu nebo samostatného požárního předělu ze sádrokartonových desek s nosnou konstrukcí dvouvrstvou z ocelových profilů, opláštění jednoduché</t>
  </si>
  <si>
    <t>163508752</t>
  </si>
  <si>
    <t>https://podminky.urs.cz/item/CS_URS_2023_01/763131821</t>
  </si>
  <si>
    <t>"3P410-3P416+3P421-3P425" 24,0</t>
  </si>
  <si>
    <t>"3P613-3P614+3P816+3P810" 32,0</t>
  </si>
  <si>
    <t>"3P323-3P329+3P332-3P333" 7,0</t>
  </si>
  <si>
    <t>"3P338-3P344+3P425A+3P425B" 6,0</t>
  </si>
  <si>
    <t>46</t>
  </si>
  <si>
    <t>763135102</t>
  </si>
  <si>
    <t>Montáž sádrokartonového podhledu kazetového demontovatelného, velikosti kazet 600x600 mm včetně zavěšené nosné konstrukce polozapuštěné</t>
  </si>
  <si>
    <t>1649139553</t>
  </si>
  <si>
    <t>https://podminky.urs.cz/item/CS_URS_2023_01/763135102</t>
  </si>
  <si>
    <t>47</t>
  </si>
  <si>
    <t>59030571</t>
  </si>
  <si>
    <t>podhled kazetový bez děrování polozapuštěná hrana tl 10mm 600x600mm</t>
  </si>
  <si>
    <t>551000747</t>
  </si>
  <si>
    <t>12*1,05 'Přepočtené koeficientem množství</t>
  </si>
  <si>
    <t>48</t>
  </si>
  <si>
    <t>763135812</t>
  </si>
  <si>
    <t>Demontáž podhledu sádrokartonového kazetového na zavěšeném na roštu polozapuštěném</t>
  </si>
  <si>
    <t>-1372719620</t>
  </si>
  <si>
    <t>https://podminky.urs.cz/item/CS_URS_2023_01/763135812</t>
  </si>
  <si>
    <t>49</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</si>
  <si>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</si>
  <si>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</si>
  <si>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257817017</t>
  </si>
  <si>
    <t>https://podminky.urs.cz/item/CS_URS_2023_01/998763303</t>
  </si>
  <si>
    <t>50</t>
  </si>
  <si>
    <t>998763381</t>
  </si>
  <si>
    <t>Přesun hmot pro konstrukce montované z desek sádrokartonových, sádrovláknitých, cementovláknitých nebo cementových Příplatek k cenám za přesun prováděný bez použití mechanizace pro jakoukoliv výšku objektu</t>
  </si>
  <si>
    <t>-2038346285</t>
  </si>
  <si>
    <t>https://podminky.urs.cz/item/CS_URS_2023_01/998763381</t>
  </si>
  <si>
    <t>766</t>
  </si>
  <si>
    <t>Konstrukce truhlářské</t>
  </si>
  <si>
    <t>51</t>
  </si>
  <si>
    <t>766411-R001</t>
  </si>
  <si>
    <t>Demontáž dřevěného kaslíku pod stropem</t>
  </si>
  <si>
    <t>1589538635</t>
  </si>
  <si>
    <t>"3P323-3P329+3P332-3P333" 2,0*(0,3+0,3)</t>
  </si>
  <si>
    <t>52</t>
  </si>
  <si>
    <t>766414-R001</t>
  </si>
  <si>
    <t>Zpětná montáž dřevěného kaslíku pod stropem</t>
  </si>
  <si>
    <t>-1623740594</t>
  </si>
  <si>
    <t>53</t>
  </si>
  <si>
    <t>766441812</t>
  </si>
  <si>
    <t>Demontáž parapetních desek dřevěných nebo plastových šířky přes 300 mm, délky do 1000 mm</t>
  </si>
  <si>
    <t>-2068260936</t>
  </si>
  <si>
    <t>https://podminky.urs.cz/item/CS_URS_2023_01/766441812</t>
  </si>
  <si>
    <t>P</t>
  </si>
  <si>
    <t>Poznámka k položce:_x000D_
odborná demontáž stávajícího parapetního obkladu topných těles vč. parapetní desky. Vše bude odborně uskladněno, aby mohlo být vráceno do původního stavu.</t>
  </si>
  <si>
    <t>"3P410-3P416+3P421-3P425" 39,0</t>
  </si>
  <si>
    <t>"3P613-3P614+3P816+3P810" 6,0</t>
  </si>
  <si>
    <t>"3P323-3P329+3P332-3P333" 32,0</t>
  </si>
  <si>
    <t>"3P338-3P344+3P425A+3P425B" 20,0</t>
  </si>
  <si>
    <t>54</t>
  </si>
  <si>
    <t>766621211</t>
  </si>
  <si>
    <t>Montáž oken dřevěných včetně montáže rámu plochy přes 1 m2 otevíravých do zdiva, výšky do 1,5 m</t>
  </si>
  <si>
    <t>1642697878</t>
  </si>
  <si>
    <t>https://podminky.urs.cz/item/CS_URS_2023_01/766621211</t>
  </si>
  <si>
    <t>"3P411" 1,2*0,5</t>
  </si>
  <si>
    <t>55</t>
  </si>
  <si>
    <t>61110008</t>
  </si>
  <si>
    <t>okno dřevěné otevíravé/sklopné dvojsklo do plochy 1m2</t>
  </si>
  <si>
    <t>-1656622842</t>
  </si>
  <si>
    <t>56</t>
  </si>
  <si>
    <t>766622811</t>
  </si>
  <si>
    <t>Demontáž okenních konstrukcí k opětovnému použití rámu jednoduchých dřevěných, plochy otvoru do 1 m2</t>
  </si>
  <si>
    <t>1089415450</t>
  </si>
  <si>
    <t>https://podminky.urs.cz/item/CS_URS_2023_01/766622811</t>
  </si>
  <si>
    <t>57</t>
  </si>
  <si>
    <t>766660022</t>
  </si>
  <si>
    <t>Montáž dveřních křídel dřevěných nebo plastových otevíravých do ocelové zárubně protipožárních jednokřídlových, šířky přes 800 mm</t>
  </si>
  <si>
    <t>-1194760633</t>
  </si>
  <si>
    <t>https://podminky.urs.cz/item/CS_URS_2023_01/766660022</t>
  </si>
  <si>
    <t>58</t>
  </si>
  <si>
    <t>61165340</t>
  </si>
  <si>
    <t>dveře jednokřídlé dřevotřískové protipožární EI (EW) 30 D3 povrch lakovaný plné 900x1970-2100mm, křídlo bude zkompletováno kováním s FAB</t>
  </si>
  <si>
    <t>-2081767411</t>
  </si>
  <si>
    <t>59</t>
  </si>
  <si>
    <t>766664957</t>
  </si>
  <si>
    <t>Výměna dveřních konstrukcí interiérových zámku, vložky</t>
  </si>
  <si>
    <t>291800879</t>
  </si>
  <si>
    <t>https://podminky.urs.cz/item/CS_URS_2023_01/766664957</t>
  </si>
  <si>
    <t>60</t>
  </si>
  <si>
    <t>54964100</t>
  </si>
  <si>
    <t>vložka cylindrická 29+29</t>
  </si>
  <si>
    <t>-591769724</t>
  </si>
  <si>
    <t xml:space="preserve">Poznámka k položce:_x000D_
min. 3 ks klíčů (2ks pro objednatele) </t>
  </si>
  <si>
    <t>61</t>
  </si>
  <si>
    <t>766691914</t>
  </si>
  <si>
    <t>Ostatní práce vyvěšení nebo zavěšení křídel dřevěných dveřních, plochy do 2 m2</t>
  </si>
  <si>
    <t>-702908829</t>
  </si>
  <si>
    <t>https://podminky.urs.cz/item/CS_URS_2023_01/766691914</t>
  </si>
  <si>
    <t>"3P613-3P614+3P816+3P810" 4</t>
  </si>
  <si>
    <t>"3P323-3P329+3P332-3P333" 4</t>
  </si>
  <si>
    <t>62</t>
  </si>
  <si>
    <t>766694126</t>
  </si>
  <si>
    <t>Montáž ostatních truhlářských konstrukcí parapetních desek dřevěných nebo plastových šířky přes 300 mm</t>
  </si>
  <si>
    <t>-1058431012</t>
  </si>
  <si>
    <t>https://podminky.urs.cz/item/CS_URS_2023_01/766694126</t>
  </si>
  <si>
    <t>63</t>
  </si>
  <si>
    <t>998766103</t>
  </si>
  <si>
    <t>Přesun hmot pro konstrukce truhlářské stanovený z hmotnosti přesunovaného materiálu vodorovná dopravní vzdálenost do 50 m v objektech výšky přes 12 do 24 m</t>
  </si>
  <si>
    <t>-1033346218</t>
  </si>
  <si>
    <t>https://podminky.urs.cz/item/CS_URS_2023_01/998766103</t>
  </si>
  <si>
    <t>64</t>
  </si>
  <si>
    <t>998766181</t>
  </si>
  <si>
    <t>Přesun hmot pro konstrukce truhlářské stanovený z hmotnosti přesunovaného materiálu Příplatek k ceně za přesun prováděný bez použití mechanizace pro jakoukoliv výšku objektu</t>
  </si>
  <si>
    <t>1197105875</t>
  </si>
  <si>
    <t>https://podminky.urs.cz/item/CS_URS_2023_01/998766181</t>
  </si>
  <si>
    <t>784</t>
  </si>
  <si>
    <t>Dokončovací práce - malby a tapety</t>
  </si>
  <si>
    <t>65</t>
  </si>
  <si>
    <t>784111001</t>
  </si>
  <si>
    <t>Oprášení (ometení) podkladu v místnostech výšky do 3,80 m</t>
  </si>
  <si>
    <t>1793224158</t>
  </si>
  <si>
    <t>https://podminky.urs.cz/item/CS_URS_2023_01/784111001</t>
  </si>
  <si>
    <t>66</t>
  </si>
  <si>
    <t>784121001</t>
  </si>
  <si>
    <t>Oškrabání malby v místnostech výšky do 3,80 m</t>
  </si>
  <si>
    <t>1044753609</t>
  </si>
  <si>
    <t>https://podminky.urs.cz/item/CS_URS_2023_01/784121001</t>
  </si>
  <si>
    <t>"3P410-3P416+3P421-3P425" 32,0</t>
  </si>
  <si>
    <t>"3P323-3P329+3P332-3P333" 20,0</t>
  </si>
  <si>
    <t>"3P338-3P344+3P425A+3P425B" 16,0</t>
  </si>
  <si>
    <t>67</t>
  </si>
  <si>
    <t>784181121</t>
  </si>
  <si>
    <t>Penetrace podkladu jednonásobná hloubková akrylátová bezbarvá v místnostech výšky do 3,80 m</t>
  </si>
  <si>
    <t>1955723088</t>
  </si>
  <si>
    <t>https://podminky.urs.cz/item/CS_URS_2023_01/784181121</t>
  </si>
  <si>
    <t>68</t>
  </si>
  <si>
    <t>784211101</t>
  </si>
  <si>
    <t>Malby z malířských směsí oděruvzdorných za mokra dvojnásobné, bílé za mokra oděruvzdorné výborně v místnostech výšky do 3,80 m</t>
  </si>
  <si>
    <t>-168733443</t>
  </si>
  <si>
    <t>https://podminky.urs.cz/item/CS_URS_2023_01/784211101</t>
  </si>
  <si>
    <t xml:space="preserve">Poznámka k položce:_x000D_
nátěr dle direktivy ČNB - ref.v.TOLLENS IDROTOP MAT </t>
  </si>
  <si>
    <t>"3P410-3P416+3P421-3P425" 32,0+20,0+44,0+24,0</t>
  </si>
  <si>
    <t>"3P613-3P614+3P816+3P810" 6,0+4,5+14,0</t>
  </si>
  <si>
    <t>"3P323-3P329+3P332-3P333" 20,0+10,0+34,0+15,0</t>
  </si>
  <si>
    <t>"3P338-3P344+3P425A+3P425B" 16,0+7,5+10,0</t>
  </si>
  <si>
    <t>787</t>
  </si>
  <si>
    <t>Dokončovací práce - zasklívání</t>
  </si>
  <si>
    <t>69</t>
  </si>
  <si>
    <t>787600831</t>
  </si>
  <si>
    <t>Vysklívání oken a dveří izolačního dvojskla</t>
  </si>
  <si>
    <t>1905462033</t>
  </si>
  <si>
    <t>https://podminky.urs.cz/item/CS_URS_2023_01/787600831</t>
  </si>
  <si>
    <t>"3P613" 1,2*0,5</t>
  </si>
  <si>
    <t>"3P614" 1,2*0,5</t>
  </si>
  <si>
    <t>70</t>
  </si>
  <si>
    <t>787616384</t>
  </si>
  <si>
    <t>Zasklívání oken a dveří deskami plochými plnými dvojsklem do vyfrézované drážky s oboustranným uzavřením drážky tmelem, distanční rámeček 16 mm nerez, tl. skel 6+6 mm</t>
  </si>
  <si>
    <t>1377312205</t>
  </si>
  <si>
    <t>https://podminky.urs.cz/item/CS_URS_2023_01/787616384</t>
  </si>
  <si>
    <t>71</t>
  </si>
  <si>
    <t>998787103</t>
  </si>
  <si>
    <t>Přesun hmot pro zasklívání stanovený z hmotnosti přesunovaného materiálu vodorovná dopravní vzdálenost do 50 m v objektech výšky přes 12 do 24 m</t>
  </si>
  <si>
    <t>718666786</t>
  </si>
  <si>
    <t>https://podminky.urs.cz/item/CS_URS_2023_01/998787103</t>
  </si>
  <si>
    <t>72</t>
  </si>
  <si>
    <t>998787181</t>
  </si>
  <si>
    <t>Přesun hmot pro zasklívání stanovený z hmotnosti přesunovaného materiálu Příplatek k cenám za přesun prováděný bez použití mechanizace pro jakoukoliv výšku objektu</t>
  </si>
  <si>
    <t>-69408359</t>
  </si>
  <si>
    <t>https://podminky.urs.cz/item/CS_URS_2023_01/998787181</t>
  </si>
  <si>
    <t>VRN</t>
  </si>
  <si>
    <t>Vedlejší rozpočtové náklady</t>
  </si>
  <si>
    <t>VRN1</t>
  </si>
  <si>
    <t>Průzkumné, geodetické a projektové práce</t>
  </si>
  <si>
    <t>73</t>
  </si>
  <si>
    <t>013254000</t>
  </si>
  <si>
    <t>Dokumentace skutečného provedení DSPS STAVBY</t>
  </si>
  <si>
    <t>1024</t>
  </si>
  <si>
    <t>-1887646025</t>
  </si>
  <si>
    <t>https://podminky.urs.cz/item/CS_URS_2023_01/013254000</t>
  </si>
  <si>
    <t>VRN3</t>
  </si>
  <si>
    <t>Zařízení staveniště</t>
  </si>
  <si>
    <t>74</t>
  </si>
  <si>
    <t>030001000</t>
  </si>
  <si>
    <t>193323654</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</si>
  <si>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</si>
  <si>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</si>
  <si>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</si>
  <si>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</si>
  <si>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75</t>
  </si>
  <si>
    <t>045002000</t>
  </si>
  <si>
    <t>Kompletační a koordinační činnost</t>
  </si>
  <si>
    <t>888725012</t>
  </si>
  <si>
    <t>https://podminky.urs.cz/item/CS_URS_2023_01/045002000</t>
  </si>
  <si>
    <t>VRN7</t>
  </si>
  <si>
    <t>Provozní vlivy</t>
  </si>
  <si>
    <t>76</t>
  </si>
  <si>
    <t>070001000</t>
  </si>
  <si>
    <t>-750411644</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</si>
  <si>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</si>
  <si>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</si>
  <si>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</si>
  <si>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</si>
  <si>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77</t>
  </si>
  <si>
    <t>0917040R</t>
  </si>
  <si>
    <t>Náklady na ochranu konstrukcí, instalací a zařízení před negativními dopady stavební činnosti.</t>
  </si>
  <si>
    <t>-1251789847</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</si>
  <si>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</si>
  <si>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78</t>
  </si>
  <si>
    <t>091704001</t>
  </si>
  <si>
    <t>Bezpečnostní a hygienické opatření na staveništi</t>
  </si>
  <si>
    <t>-1394913902</t>
  </si>
  <si>
    <t>https://podminky.urs.cz/item/CS_URS_2023_01/091704001</t>
  </si>
  <si>
    <t>Poznámka k položce:_x000D_
Zajištění osob proti pádu do prohlubně. Vybavení staveniště hasícímí přístroji, při vypnuté EZS</t>
  </si>
  <si>
    <t>79</t>
  </si>
  <si>
    <t>091704002</t>
  </si>
  <si>
    <t>Pracovní každodenní ochrana čidel EPS v prostoru staveniště</t>
  </si>
  <si>
    <t>-887484337</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</si>
  <si>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</si>
  <si>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</si>
  <si>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80</t>
  </si>
  <si>
    <t>091704003</t>
  </si>
  <si>
    <t xml:space="preserve">Užívání veřejných ploch a prostranství </t>
  </si>
  <si>
    <t>-139449570</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</si>
  <si>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</si>
  <si>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</si>
  <si>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81</t>
  </si>
  <si>
    <t>091704004</t>
  </si>
  <si>
    <t xml:space="preserve">Předání a převzetí díla </t>
  </si>
  <si>
    <t>1606030656</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</si>
  <si>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</si>
  <si>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</si>
  <si>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DP20</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</si>
  <si>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</si>
  <si>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</si>
  <si>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</si>
  <si>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</si>
  <si>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</si>
  <si>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</si>
  <si>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</si>
  <si>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</si>
  <si>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953356662</t>
  </si>
  <si>
    <t>https://podminky.urs.cz/item/CS_URS_2023_01/721194105</t>
  </si>
  <si>
    <t>721229111</t>
  </si>
  <si>
    <t>Zápachové uzávěrky montáž zápachových uzávěrek ostatních typů do DN 50</t>
  </si>
  <si>
    <t>-1823567604</t>
  </si>
  <si>
    <t>https://podminky.urs.cz/item/CS_URS_2023_01/721229111</t>
  </si>
  <si>
    <t>55162004</t>
  </si>
  <si>
    <t>kalich pro úkap s kuličkou</t>
  </si>
  <si>
    <t>1635885011</t>
  </si>
  <si>
    <t>998721104</t>
  </si>
  <si>
    <t>Přesun hmot pro vnitřní kanalizace stanovený z hmotnosti přesunovaného materiálu vodorovná dopravní vzdálenost do 50 m v objektech výšky přes 24 do 36 m</t>
  </si>
  <si>
    <t>-1532866167</t>
  </si>
  <si>
    <t>https://podminky.urs.cz/item/CS_URS_2023_01/998721104</t>
  </si>
  <si>
    <t>998721181</t>
  </si>
  <si>
    <t>Přesun hmot pro vnitřní kanalizace stanovený z hmotnosti přesunovaného materiálu Příplatek k ceně za přesun prováděný bez použití mechanizace pro jakoukoliv výšku objektu</t>
  </si>
  <si>
    <t>2041390583</t>
  </si>
  <si>
    <t>https://podminky.urs.cz/item/CS_URS_2023_01/998721181</t>
  </si>
  <si>
    <t>722</t>
  </si>
  <si>
    <t>Zdravotechnika - vnitřní vodovod</t>
  </si>
  <si>
    <t>722131R</t>
  </si>
  <si>
    <t>Opravy vodovodního potrubí z plastových trubek propojení dosavadního potrubí DN 50</t>
  </si>
  <si>
    <t>11480167</t>
  </si>
  <si>
    <t>722171916</t>
  </si>
  <si>
    <t>Odříznutí trubky nebo tvarovky u rozvodů vody z plastů D přes 40 do 50 mm</t>
  </si>
  <si>
    <t>1107575820</t>
  </si>
  <si>
    <t>https://podminky.urs.cz/item/CS_URS_2023_01/722171916</t>
  </si>
  <si>
    <t>722173234</t>
  </si>
  <si>
    <t>Potrubí z plastových trubek z pevného PVC-C spojované lepením PN 25 do 70°C D 32 x 3,6</t>
  </si>
  <si>
    <t>467401525</t>
  </si>
  <si>
    <t>https://podminky.urs.cz/item/CS_URS_2023_01/722173234</t>
  </si>
  <si>
    <t xml:space="preserve">Poznámka k položce:_x000D_
ref.v. FRIATHERM </t>
  </si>
  <si>
    <t>722173236</t>
  </si>
  <si>
    <t>Potrubí z plastových trubek z pevného PVC-C spojované lepením PN 25 do 70°C D 50 x 5,6</t>
  </si>
  <si>
    <t>-1308634153</t>
  </si>
  <si>
    <t>https://podminky.urs.cz/item/CS_URS_2023_01/722173236</t>
  </si>
  <si>
    <t>722173916</t>
  </si>
  <si>
    <t>Spoje rozvodů vody z plastů svary polyfuzí D přes 40 do 50 mm</t>
  </si>
  <si>
    <t>1309555953</t>
  </si>
  <si>
    <t>https://podminky.urs.cz/item/CS_URS_2023_01/722173916</t>
  </si>
  <si>
    <t>722290215</t>
  </si>
  <si>
    <t>Zkoušky, proplach a desinfekce vodovodního potrubí zkoušky těsnosti vodovodního potrubí hrdlového nebo přírubového do DN 100</t>
  </si>
  <si>
    <t>-944329010</t>
  </si>
  <si>
    <t>https://podminky.urs.cz/item/CS_URS_2023_01/722290215</t>
  </si>
  <si>
    <t>722290234</t>
  </si>
  <si>
    <t>Zkoušky, proplach a desinfekce vodovodního potrubí proplach a desinfekce vodovodního potrubí do DN 80</t>
  </si>
  <si>
    <t>-1998330511</t>
  </si>
  <si>
    <t>https://podminky.urs.cz/item/CS_URS_2023_01/722290234</t>
  </si>
  <si>
    <t>998722103</t>
  </si>
  <si>
    <t>Přesun hmot pro vnitřní vodovod stanovený z hmotnosti přesunovaného materiálu vodorovná dopravní vzdálenost do 50 m v objektech výšky přes 12 do 24 m</t>
  </si>
  <si>
    <t>-1207874192</t>
  </si>
  <si>
    <t>https://podminky.urs.cz/item/CS_URS_2023_01/998722103</t>
  </si>
  <si>
    <t>998722181</t>
  </si>
  <si>
    <t>Přesun hmot pro vnitřní vodovod stanovený z hmotnosti přesunovaného materiálu Příplatek k ceně za přesun prováděný bez použití mechanizace pro jakoukoliv výšku objektu</t>
  </si>
  <si>
    <t>1562810618</t>
  </si>
  <si>
    <t>https://podminky.urs.cz/item/CS_URS_2023_01/998722181</t>
  </si>
  <si>
    <t>HZS</t>
  </si>
  <si>
    <t>Hodinové zúčtovací sazby</t>
  </si>
  <si>
    <t>HZS2491</t>
  </si>
  <si>
    <t>Hodinové zúčtovací sazby profesí PSV zednické výpomoci a pomocné práce PSV dělník zednických výpomocí</t>
  </si>
  <si>
    <t>hod</t>
  </si>
  <si>
    <t>262144</t>
  </si>
  <si>
    <t>-820871020</t>
  </si>
  <si>
    <t>https://podminky.urs.cz/item/CS_URS_2023_01/HZS2491</t>
  </si>
  <si>
    <t>Dokumentace skutečného provedení stavby DSPS ZTI</t>
  </si>
  <si>
    <t>10781824</t>
  </si>
  <si>
    <t>044002000</t>
  </si>
  <si>
    <t>Revize</t>
  </si>
  <si>
    <t>1096769869</t>
  </si>
  <si>
    <t>https://podminky.urs.cz/item/CS_URS_2023_01/044002000</t>
  </si>
  <si>
    <t>D1.4.2 - Chlazení - DP20</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</si>
  <si>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</si>
  <si>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</si>
  <si>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</si>
  <si>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</si>
  <si>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</si>
  <si>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</si>
  <si>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</si>
  <si>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</si>
  <si>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</si>
  <si>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</si>
  <si>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</si>
  <si>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</si>
  <si>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</si>
  <si>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</si>
  <si>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</si>
  <si>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</si>
  <si>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</si>
  <si>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</si>
  <si>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</si>
  <si>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</si>
  <si>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</si>
  <si>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</si>
  <si>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</si>
  <si>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</si>
  <si>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</si>
  <si>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</si>
  <si>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</si>
  <si>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Modul pro převod EC na regulaci 3-otáčkovou AC; 230 V modul se nastaví na řídící napětí dle výpočtu</t>
  </si>
  <si>
    <t>Poznámka k položce:_x000D_
referenční výrobek: FläktGroup - HyFlexGeko</t>
  </si>
  <si>
    <t>D3</t>
  </si>
  <si>
    <t>Regulační a vyvažovací ventily</t>
  </si>
  <si>
    <t>Pol16</t>
  </si>
  <si>
    <t>Tlakově nezávislý regulační a vyvažovací ventil (umístěn na straně chlazení) DN 15 LF, PN 16</t>
  </si>
  <si>
    <t>Poznámka k položce:_x000D_
referenční výrobek: IMI - TA-Compact-P</t>
  </si>
  <si>
    <t>Pol17</t>
  </si>
  <si>
    <t>Tlakově nezávislý regulační a vyvažovací ventil (umístěn na straně chlazení) DN 15, PN 16</t>
  </si>
  <si>
    <t>Pol18</t>
  </si>
  <si>
    <t>Regulační a vyvažovací ventil pro proporcionální regulaci (umístěn na straně vytápění) DN 15 LF, PN 16</t>
  </si>
  <si>
    <t>Poznámka k položce:_x000D_
referenční výrobek: IMI - TA-TBV-CM</t>
  </si>
  <si>
    <t>Pol19</t>
  </si>
  <si>
    <t>Regulační a vyvažovací ventil pro proporcionální regulaci (umístěn na straně vytápění) DN 15 NF, PN 16</t>
  </si>
  <si>
    <t>D4</t>
  </si>
  <si>
    <t>Servopohony</t>
  </si>
  <si>
    <t>Pol20</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</si>
  <si>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</si>
  <si>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</si>
  <si>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</si>
  <si>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</si>
  <si>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Pol21</t>
  </si>
  <si>
    <t>Závitový kulový kohout PN 6, DN 15</t>
  </si>
  <si>
    <t>Poznámka k položce:_x000D_
referenční výrobek: Giacomini R910</t>
  </si>
  <si>
    <t>Pol22</t>
  </si>
  <si>
    <t>Závitový kulový kohout PN 6, DN 20</t>
  </si>
  <si>
    <t>Pol23</t>
  </si>
  <si>
    <t>Závitový kulový kohout PN 6, DN 32</t>
  </si>
  <si>
    <t>Pol24</t>
  </si>
  <si>
    <t>Závitový kulový kohout PN 6, DN 40</t>
  </si>
  <si>
    <t>D7</t>
  </si>
  <si>
    <t>Vypouštění a odvzdušnění</t>
  </si>
  <si>
    <t>Pol25</t>
  </si>
  <si>
    <t>Kulový vypouštěcí kohout s hadicovou vývodkou a zátkou PN 6, DN 10</t>
  </si>
  <si>
    <t>Poznámka k položce:_x000D_
referenční výrobek: Giacomini R608</t>
  </si>
  <si>
    <t>Pol26</t>
  </si>
  <si>
    <t>Kulový vypouštěcí kohout s hadicovou vývodkou a zátkou PN 6, DN 15</t>
  </si>
  <si>
    <t>Pol27</t>
  </si>
  <si>
    <t>Odvzdušňovací ventil PN 6, DN 10 PN 6, DN 10</t>
  </si>
  <si>
    <t>Poznámka k položce:_x000D_
referenční výrobek: Giacomini R99</t>
  </si>
  <si>
    <t>Pol28</t>
  </si>
  <si>
    <t>Odvzdušňovací ventil PN 6, DN 15 PN 6, DN 15</t>
  </si>
  <si>
    <t>Pol29</t>
  </si>
  <si>
    <t>Odvzdušňovací nádoba PN 6, DN 50 PN 6, DN 50</t>
  </si>
  <si>
    <t>D8</t>
  </si>
  <si>
    <t>Ostatní</t>
  </si>
  <si>
    <t>Pol30</t>
  </si>
  <si>
    <t>Přechodové nástavce pro FCU; včetně kotevního a montážního materiálu rozměry nástavců dle zaměření na stavbě</t>
  </si>
  <si>
    <t>Pol31</t>
  </si>
  <si>
    <t>Úprava mřížek v parapetech</t>
  </si>
  <si>
    <t>Poznámka k položce:_x000D_
Pro nevyhovující mřížky dle typu a velikosti zbrousit hrany na vstupu do mřížky.</t>
  </si>
  <si>
    <t>D9</t>
  </si>
  <si>
    <t>Potrubí</t>
  </si>
  <si>
    <t>Pol32</t>
  </si>
  <si>
    <t>Vícevrstvé plastové potrubí PE-HD/AL/PE-X; včetně kotevního a montážního materiálu DN 15(20 x 2,0)</t>
  </si>
  <si>
    <t>bm</t>
  </si>
  <si>
    <t>Poznámka k položce:_x000D_
lisovaný systém, balení 5m tyč; referenční výrobek: IVAR ALPEX-DUO XS</t>
  </si>
  <si>
    <t>Pol33</t>
  </si>
  <si>
    <t>Vícevrstvé plastové potrubí PE-HD/AL/PE-X; včetně kotevního a montážního materiálu DN 20(26 x 3,0)</t>
  </si>
  <si>
    <t>Pol34</t>
  </si>
  <si>
    <t>Vícevrstvé plastové potrubí PE-HD/AL/PE-X; včetně kotevního a montážního materiálu DN 25(32 x 3,0)</t>
  </si>
  <si>
    <t>Pol35</t>
  </si>
  <si>
    <t>Vícevrstvé plastové potrubí PE-HD/AL/PE-X; včetně kotevního a montážního materiálu DN 32(40 x 3,5)</t>
  </si>
  <si>
    <t>Pol36</t>
  </si>
  <si>
    <t>Vícevrstvé plastové potrubí PE-HD/AL/PE-X; včetně kotevního a montážního materiálu DN 40(50 x 4,0)</t>
  </si>
  <si>
    <t>Pol37</t>
  </si>
  <si>
    <t>Vícevrstvé plastové potrubí PE-HD/AL/PE-X; včetně kotevního a montážního materiálu DN 50(63 x 4,5)</t>
  </si>
  <si>
    <t>Pol38</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</si>
  <si>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</si>
  <si>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</si>
  <si>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Pol39</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</si>
  <si>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</si>
  <si>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</si>
  <si>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</si>
  <si>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</si>
  <si>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Pol40</t>
  </si>
  <si>
    <t>Izolace l = 0,033 W/mK při 0 °C, μ ≥10000; pro plastové potrubí pro potrubí DN 15(20 x 2,0); tloušťka izolace 25 mm</t>
  </si>
  <si>
    <t>Poznámka k položce:_x000D_
referenční výrobek: ARMACELL Armaxflex AF</t>
  </si>
  <si>
    <t>Pol41</t>
  </si>
  <si>
    <t>Izolace l = 0,033 W/mK při 0 °C, μ ≥10000; pro plastové potrubí pro potrubí DN 20(26 x 3,0); tloušťka izolace 25 mm</t>
  </si>
  <si>
    <t>Pol42</t>
  </si>
  <si>
    <t>Izolace l = 0,033 W/mK při 0 °C, μ ≥10000; pro plastové potrubí pro potrubí DN 25(32 x 3,0); tloušťka izolace 25 mm</t>
  </si>
  <si>
    <t>Pol43</t>
  </si>
  <si>
    <t>Izolace l = 0,033 W/mK při 0 °C, μ ≥10000; pro plastové potrubí pro potrubí DN 32(40 x 3,5); tloušťka izolace 25 mm</t>
  </si>
  <si>
    <t>Pol44</t>
  </si>
  <si>
    <t>Izolace l = 0,033 W/mK při 0 °C, μ ≥10000; pro plastové potrubí pro potrubí DN 40(50 x 4,0); tloušťka izolace 25 mm</t>
  </si>
  <si>
    <t>Pol45</t>
  </si>
  <si>
    <t>Izolace l = 0,033 W/mK při 0 °C, μ ≥10000; pro plastové potrubí pro potrubí DN 50(63 x 4,5); tloušťka izolace 25 mm</t>
  </si>
  <si>
    <t>D11</t>
  </si>
  <si>
    <t>Demontáže</t>
  </si>
  <si>
    <t>Pol46</t>
  </si>
  <si>
    <t>Uzavření a vypuštění celé větve potrubí pro vytápění ze stoupaček</t>
  </si>
  <si>
    <t>Poznámka k položce:_x000D_
po montáži FCU následné dopuštění upravenou vodou</t>
  </si>
  <si>
    <t>Pol47</t>
  </si>
  <si>
    <t>Demontáž a ekologická likvidace otopných těles na stoupačkách</t>
  </si>
  <si>
    <t>Pol48</t>
  </si>
  <si>
    <t>Napojení FCU na stávající rozvody vytápění</t>
  </si>
  <si>
    <t>Poznámka k položce:_x000D_
doplňění, zkrácení potrubí</t>
  </si>
  <si>
    <t>D13</t>
  </si>
  <si>
    <t>Pol49</t>
  </si>
  <si>
    <t>Zpracování výrobně dodavatelské dokumentace</t>
  </si>
  <si>
    <t>Pol50</t>
  </si>
  <si>
    <t>Vypracování projektu skutečného provedení DSPS CHLAZENÍ</t>
  </si>
  <si>
    <t>Pol51</t>
  </si>
  <si>
    <t>Doprava materiálu, přesun hmot</t>
  </si>
  <si>
    <t>82</t>
  </si>
  <si>
    <t>Pol52</t>
  </si>
  <si>
    <t>Provedení komplexních zkoušek (včetně tlakové a topné/chladicí zkoušky)</t>
  </si>
  <si>
    <t>84</t>
  </si>
  <si>
    <t>Pol53</t>
  </si>
  <si>
    <t>Jemné zaregulování systému</t>
  </si>
  <si>
    <t>86</t>
  </si>
  <si>
    <t>Pol54</t>
  </si>
  <si>
    <t>Vyvážení dle vyhl. 193/2007 sb.včetně protokolu</t>
  </si>
  <si>
    <t>88</t>
  </si>
  <si>
    <t>Pol55</t>
  </si>
  <si>
    <t>Dvojnásobný proplach systému a náplň upravenou vodou</t>
  </si>
  <si>
    <t>90</t>
  </si>
  <si>
    <t>Pol56</t>
  </si>
  <si>
    <t>Štítky a popisy potrubí a zařízení</t>
  </si>
  <si>
    <t>92</t>
  </si>
  <si>
    <t>Pol57</t>
  </si>
  <si>
    <t>Zavěšení potrubí, kotvící systém např. Hilti, množství dle DN</t>
  </si>
  <si>
    <t>94</t>
  </si>
  <si>
    <t>Pol58</t>
  </si>
  <si>
    <t>Zaškolení obsluhy</t>
  </si>
  <si>
    <t>96</t>
  </si>
  <si>
    <t>Poznámka k položce:_x000D_
seznámení s údržbou</t>
  </si>
  <si>
    <t>Pol59</t>
  </si>
  <si>
    <t>Kotevní materiál</t>
  </si>
  <si>
    <t>98</t>
  </si>
  <si>
    <t>Pol60</t>
  </si>
  <si>
    <t>Montážní materiál</t>
  </si>
  <si>
    <t>100</t>
  </si>
  <si>
    <t>512</t>
  </si>
  <si>
    <t>2035924319</t>
  </si>
  <si>
    <t>D1.4.4 - Elektroinstalace - DP20</t>
  </si>
  <si>
    <t>Ing. Tomáš Dolejší, B.Hudová</t>
  </si>
  <si>
    <t>D1 - Rozváděče a rozvodnice</t>
  </si>
  <si>
    <t>D2 - Prvky systému LUXMATE</t>
  </si>
  <si>
    <t>D3 - Kabely a vodiče</t>
  </si>
  <si>
    <t>D5 - HZS, ostatní náklady</t>
  </si>
  <si>
    <t>D1</t>
  </si>
  <si>
    <t>Rozváděče a rozvodnice</t>
  </si>
  <si>
    <t>M2101-0006</t>
  </si>
  <si>
    <t>Rozvodnice pro rolety</t>
  </si>
  <si>
    <t>Poznámka k položce:_x000D_
Rozvodnice rolet v parapetu_x000D_
rozvodná skříňka na omítku, 12M, 1 řada, bílé dveře, IP40, plast – 1 ks, jistič modulární 1p, 10A, char. B., 10kA – 1ks, včetně výroby</t>
  </si>
  <si>
    <t>M2101-0007</t>
  </si>
  <si>
    <t xml:space="preserve">Rozvodnice RR pro rolety </t>
  </si>
  <si>
    <t>Poznámka k položce:_x000D_
Rozvodnice rolet v parapetu kompatibilní se stávajícím systémem řízení rolet pomocí tlačítek_x000D_
montážní krabice 240 x 190 x 90 mm – 1 ks,relé 4kontakty, cívka 230V – 4ks, svorky a elektroinstalační materiál pro vnitřní zapojení včetně výroby včetně 3 ks žaluziového spínače s blokováním (řada TANGO)</t>
  </si>
  <si>
    <t>Prvky systému LUXMATE</t>
  </si>
  <si>
    <t>M2102-0007</t>
  </si>
  <si>
    <t>Modul pro řízení rolet – řízený dodavatel</t>
  </si>
  <si>
    <t>2041983533</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</si>
  <si>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</si>
  <si>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</si>
  <si>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</si>
  <si>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</si>
  <si>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</si>
  <si>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</si>
  <si>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</si>
  <si>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</si>
  <si>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</si>
  <si>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</si>
  <si>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</si>
  <si>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</si>
  <si>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</si>
  <si>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</si>
  <si>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M2103-0005</t>
  </si>
  <si>
    <t>kabel CYKY-J 7x1.5</t>
  </si>
  <si>
    <t>M2103-0009</t>
  </si>
  <si>
    <t>Ukončení vodičů a označení vč.štítků, průřez do 4 mm2</t>
  </si>
  <si>
    <t>HZS, ostatní náklady</t>
  </si>
  <si>
    <t>M2106-0021</t>
  </si>
  <si>
    <t>Montážní práce včetně dopravy pro dílčí celek DP20</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</si>
  <si>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</si>
  <si>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</si>
  <si>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</si>
  <si>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</si>
  <si>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</si>
  <si>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</si>
  <si>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</si>
  <si>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</si>
  <si>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-864914343</t>
  </si>
  <si>
    <t>M2106-0028</t>
  </si>
  <si>
    <t>Projektová dokumentace skutečného provedení DSPS ELEKTRO</t>
  </si>
  <si>
    <t>424284269</t>
  </si>
  <si>
    <t>M2106-0048</t>
  </si>
  <si>
    <t>Podružný materiál pro dílčí celek DP20</t>
  </si>
  <si>
    <t>M2106-0070</t>
  </si>
  <si>
    <t>Režijní náklady pro dílčí celek DP20</t>
  </si>
  <si>
    <t>Pol100</t>
  </si>
  <si>
    <t>-1808987114</t>
  </si>
  <si>
    <t>192932494</t>
  </si>
  <si>
    <t>092203000</t>
  </si>
  <si>
    <t>Náklady na zaškolení</t>
  </si>
  <si>
    <t>…</t>
  </si>
  <si>
    <t>179385302</t>
  </si>
  <si>
    <t>https://podminky.urs.cz/item/CS_URS_2023_01/092203000</t>
  </si>
  <si>
    <t xml:space="preserve">Poznámka k položce:_x000D_
seznámení s údržbou_x000D_
</t>
  </si>
  <si>
    <t>D1.4.5 - Měření a regulace - DP20</t>
  </si>
  <si>
    <t>Stanislav Gajzler, B.Hudová</t>
  </si>
  <si>
    <t>D1 - Periferie</t>
  </si>
  <si>
    <t>D2 - Řídící systém - řízené dodávky JCBS</t>
  </si>
  <si>
    <t>D4 - Montážní materiál</t>
  </si>
  <si>
    <t>D5 - Komletace, revize, zkoušky</t>
  </si>
  <si>
    <t>Periferie</t>
  </si>
  <si>
    <t>Pol77</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</si>
  <si>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</si>
  <si>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</si>
  <si>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Pol78</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</si>
  <si>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</si>
  <si>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</si>
  <si>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</si>
  <si>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Pol86</t>
  </si>
  <si>
    <t>SW pro DDC regulátor IRC JCBS</t>
  </si>
  <si>
    <t>Poznámka k položce:_x000D_
Vypracování nového software pro IRC regulátor pro řízení fan-coilů</t>
  </si>
  <si>
    <t>Pol87</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</si>
  <si>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</si>
  <si>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</si>
  <si>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Pol88</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</si>
  <si>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</si>
  <si>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</si>
  <si>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Pol93</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</si>
  <si>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</si>
  <si>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</si>
  <si>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Pol94</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</si>
  <si>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</si>
  <si>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</si>
  <si>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Pol95</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</si>
  <si>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</si>
  <si>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</si>
  <si>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Lišta 40x40</t>
  </si>
  <si>
    <t>Poznámka k položce:_x000D_
Elektroinstalační bezhalegenová lišta do 40x40 mm (délka v m) - dodávka a montáž. Včetně příchytek a potřebného nosného a upevňovacího materiálu</t>
  </si>
  <si>
    <t>Pol101</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</si>
  <si>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</si>
  <si>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</si>
  <si>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Pol102</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</si>
  <si>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</si>
  <si>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</si>
  <si>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</si>
  <si>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Pol103</t>
  </si>
  <si>
    <t>Vypracování výrobní dokumentace</t>
  </si>
  <si>
    <t>Poznámka k položce:_x000D_
Vypracování výrobní dokumentace</t>
  </si>
  <si>
    <t>Pol104</t>
  </si>
  <si>
    <t>Komlexní zkoušky</t>
  </si>
  <si>
    <t>Poznámka k položce:_x000D_
Komplexní zkoušky, včetně kontroly správnosti přenášených signálů, a včetně zaregulování a nastavení parametrů</t>
  </si>
  <si>
    <t>Pol105</t>
  </si>
  <si>
    <t>Poznámka k položce:_x000D_
Zaškolení obsluhy</t>
  </si>
  <si>
    <t>Pol106</t>
  </si>
  <si>
    <t>Revize el. zařízení vč. revizní zprávy</t>
  </si>
  <si>
    <t>Poznámka k položce:_x000D_
Revize el. zařízení vč. revizní zprávy</t>
  </si>
  <si>
    <t>Pol107</t>
  </si>
  <si>
    <t>Dokumentace skučného provedení DSPS MAR</t>
  </si>
  <si>
    <t>Poznámka k položce:_x000D_
Vypracování dokumentace skutečného stavu</t>
  </si>
  <si>
    <t>Pol108</t>
  </si>
  <si>
    <t>Kompletační činnost</t>
  </si>
  <si>
    <t>Poznámka k položce:_x000D_
Kompletační činnost, koordinace s ostatními profesemi apod.</t>
  </si>
  <si>
    <t>Pol109</t>
  </si>
  <si>
    <t>Přesuny materiálu, doprava apod.</t>
  </si>
  <si>
    <t>321508521</t>
  </si>
  <si>
    <t>D1.4.6 - Stínění - DP20</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</si>
  <si>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</si>
  <si>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</si>
  <si>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</si>
  <si>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</si>
  <si>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</si>
  <si>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</si>
  <si>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-1831972649</t>
  </si>
  <si>
    <t>https://podminky.urs.cz/item/CS_URS_2023_01/786614003</t>
  </si>
  <si>
    <t>RMAT0001</t>
  </si>
  <si>
    <t>R-3P613-1 Roleta 2080/2020 - 3P613</t>
  </si>
  <si>
    <t>1473946870</t>
  </si>
  <si>
    <t>RMAT0002</t>
  </si>
  <si>
    <t>R-3P614-1 Roleta 2080/2020 - 3P614</t>
  </si>
  <si>
    <t>-429039471</t>
  </si>
  <si>
    <t>RMAT0003</t>
  </si>
  <si>
    <t>R-3P614-2 Roleta 2080/2020 - 3P614</t>
  </si>
  <si>
    <t>1315331761</t>
  </si>
  <si>
    <t>RMAT0004</t>
  </si>
  <si>
    <t>R-3P411-1 Roleta 2600/2100 - 3P411</t>
  </si>
  <si>
    <t>-249175806</t>
  </si>
  <si>
    <t>998786103</t>
  </si>
  <si>
    <t>Přesun hmot pro stínění stanovený z hmotnosti přesunovaného materiálu vodorovná dopravní vzdálenost do 50 m v objektech výšky (hloubky) přes 12 do 24 m</t>
  </si>
  <si>
    <t>-1107804718</t>
  </si>
  <si>
    <t>https://podminky.urs.cz/item/CS_URS_2023_01/998786103</t>
  </si>
  <si>
    <t>998786181</t>
  </si>
  <si>
    <t>Přesun hmot pro stínění stanovený z hmotnosti přesunovaného materiálu Příplatek k cenám za přesun prováděný bez použití mechanizace pro jakoukoliv výšku objektu</t>
  </si>
  <si>
    <t>-489010525</t>
  </si>
  <si>
    <t>https://podminky.urs.cz/item/CS_URS_2023_01/998786181</t>
  </si>
  <si>
    <t>Dokumentace skutečného provedení stavby DSPS STÍNĚNÍ</t>
  </si>
  <si>
    <t>-314778280</t>
  </si>
  <si>
    <t>013294000</t>
  </si>
  <si>
    <t xml:space="preserve">Výrobní dokumentace vč. zaměření </t>
  </si>
  <si>
    <t>1510227420</t>
  </si>
  <si>
    <t>https://podminky.urs.cz/item/CS_URS_2023_01/013294000</t>
  </si>
  <si>
    <t>-1085529018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</si>
</sst>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71033331" TargetMode="External"/><Relationship Id="rId18" Type="http://schemas.openxmlformats.org/officeDocument/2006/relationships/hyperlink" Target="https://podminky.urs.cz/item/CS_URS_2023_01/977151114" TargetMode="External"/><Relationship Id="rId26" Type="http://schemas.openxmlformats.org/officeDocument/2006/relationships/hyperlink" Target="https://podminky.urs.cz/item/CS_URS_2023_01/763111811" TargetMode="External"/><Relationship Id="rId39" Type="http://schemas.openxmlformats.org/officeDocument/2006/relationships/hyperlink" Target="https://podminky.urs.cz/item/CS_URS_2023_01/766441812" TargetMode="External"/><Relationship Id="rId21" Type="http://schemas.openxmlformats.org/officeDocument/2006/relationships/hyperlink" Target="https://podminky.urs.cz/item/CS_URS_2023_01/997013509" TargetMode="External"/><Relationship Id="rId34" Type="http://schemas.openxmlformats.org/officeDocument/2006/relationships/hyperlink" Target="https://podminky.urs.cz/item/CS_URS_2023_01/763131821" TargetMode="External"/><Relationship Id="rId42" Type="http://schemas.openxmlformats.org/officeDocument/2006/relationships/hyperlink" Target="https://podminky.urs.cz/item/CS_URS_2023_01/766660022" TargetMode="External"/><Relationship Id="rId47" Type="http://schemas.openxmlformats.org/officeDocument/2006/relationships/hyperlink" Target="https://podminky.urs.cz/item/CS_URS_2023_01/998766181" TargetMode="External"/><Relationship Id="rId50" Type="http://schemas.openxmlformats.org/officeDocument/2006/relationships/hyperlink" Target="https://podminky.urs.cz/item/CS_URS_2023_01/784181121" TargetMode="External"/><Relationship Id="rId55" Type="http://schemas.openxmlformats.org/officeDocument/2006/relationships/hyperlink" Target="https://podminky.urs.cz/item/CS_URS_2023_01/998787181" TargetMode="External"/><Relationship Id="rId63" Type="http://schemas.openxmlformats.org/officeDocument/2006/relationships/hyperlink" Target="https://podminky.urs.cz/item/CS_URS_2023_01/091704004" TargetMode="External"/><Relationship Id="rId7" Type="http://schemas.openxmlformats.org/officeDocument/2006/relationships/hyperlink" Target="https://podminky.urs.cz/item/CS_URS_2023_01/619996117"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1033441" TargetMode="External"/><Relationship Id="rId29" Type="http://schemas.openxmlformats.org/officeDocument/2006/relationships/hyperlink" Target="https://podminky.urs.cz/item/CS_URS_2023_01/763131411" TargetMode="External"/><Relationship Id="rId11" Type="http://schemas.openxmlformats.org/officeDocument/2006/relationships/hyperlink" Target="https://podminky.urs.cz/item/CS_URS_2023_01/949101111" TargetMode="External"/><Relationship Id="rId24" Type="http://schemas.openxmlformats.org/officeDocument/2006/relationships/hyperlink" Target="https://podminky.urs.cz/item/CS_URS_2023_01/998018003" TargetMode="External"/><Relationship Id="rId32" Type="http://schemas.openxmlformats.org/officeDocument/2006/relationships/hyperlink" Target="https://podminky.urs.cz/item/CS_URS_2023_01/763131765" TargetMode="External"/><Relationship Id="rId37" Type="http://schemas.openxmlformats.org/officeDocument/2006/relationships/hyperlink" Target="https://podminky.urs.cz/item/CS_URS_2023_01/998763303" TargetMode="External"/><Relationship Id="rId40" Type="http://schemas.openxmlformats.org/officeDocument/2006/relationships/hyperlink" Target="https://podminky.urs.cz/item/CS_URS_2023_01/766621211" TargetMode="External"/><Relationship Id="rId45" Type="http://schemas.openxmlformats.org/officeDocument/2006/relationships/hyperlink" Target="https://podminky.urs.cz/item/CS_URS_2023_01/766694126" TargetMode="External"/><Relationship Id="rId53" Type="http://schemas.openxmlformats.org/officeDocument/2006/relationships/hyperlink" Target="https://podminky.urs.cz/item/CS_URS_2023_01/787616384" TargetMode="External"/><Relationship Id="rId58" Type="http://schemas.openxmlformats.org/officeDocument/2006/relationships/hyperlink" Target="https://podminky.urs.cz/item/CS_URS_2023_01/045002000" TargetMode="External"/><Relationship Id="rId5" Type="http://schemas.openxmlformats.org/officeDocument/2006/relationships/hyperlink" Target="https://podminky.urs.cz/item/CS_URS_2023_01/612345212" TargetMode="External"/><Relationship Id="rId61" Type="http://schemas.openxmlformats.org/officeDocument/2006/relationships/hyperlink" Target="https://podminky.urs.cz/item/CS_URS_2023_01/091704002" TargetMode="External"/><Relationship Id="rId19" Type="http://schemas.openxmlformats.org/officeDocument/2006/relationships/hyperlink" Target="https://podminky.urs.cz/item/CS_URS_2023_01/997013217" TargetMode="External"/><Relationship Id="rId14" Type="http://schemas.openxmlformats.org/officeDocument/2006/relationships/hyperlink" Target="https://podminky.urs.cz/item/CS_URS_2023_01/971033341" TargetMode="External"/><Relationship Id="rId22" Type="http://schemas.openxmlformats.org/officeDocument/2006/relationships/hyperlink" Target="https://podminky.urs.cz/item/CS_URS_2023_01/997013511" TargetMode="External"/><Relationship Id="rId27" Type="http://schemas.openxmlformats.org/officeDocument/2006/relationships/hyperlink" Target="https://podminky.urs.cz/item/CS_URS_2023_01/763121411" TargetMode="External"/><Relationship Id="rId30" Type="http://schemas.openxmlformats.org/officeDocument/2006/relationships/hyperlink" Target="https://podminky.urs.cz/item/CS_URS_2023_01/763131714" TargetMode="External"/><Relationship Id="rId35" Type="http://schemas.openxmlformats.org/officeDocument/2006/relationships/hyperlink" Target="https://podminky.urs.cz/item/CS_URS_2023_01/763135102" TargetMode="External"/><Relationship Id="rId43" Type="http://schemas.openxmlformats.org/officeDocument/2006/relationships/hyperlink" Target="https://podminky.urs.cz/item/CS_URS_2023_01/766664957" TargetMode="External"/><Relationship Id="rId48" Type="http://schemas.openxmlformats.org/officeDocument/2006/relationships/hyperlink" Target="https://podminky.urs.cz/item/CS_URS_2023_01/784111001" TargetMode="External"/><Relationship Id="rId56" Type="http://schemas.openxmlformats.org/officeDocument/2006/relationships/hyperlink" Target="https://podminky.urs.cz/item/CS_URS_2023_01/013254000" TargetMode="External"/><Relationship Id="rId64" Type="http://schemas.openxmlformats.org/officeDocument/2006/relationships/drawing" Target="../drawings/drawing2.xml"/><Relationship Id="rId8" Type="http://schemas.openxmlformats.org/officeDocument/2006/relationships/hyperlink" Target="https://podminky.urs.cz/item/CS_URS_2023_01/619996125" TargetMode="External"/><Relationship Id="rId51" Type="http://schemas.openxmlformats.org/officeDocument/2006/relationships/hyperlink" Target="https://podminky.urs.cz/item/CS_URS_2023_01/784211101" TargetMode="External"/><Relationship Id="rId3" Type="http://schemas.openxmlformats.org/officeDocument/2006/relationships/hyperlink" Target="https://podminky.urs.cz/item/CS_URS_2023_01/612131101" TargetMode="External"/><Relationship Id="rId12" Type="http://schemas.openxmlformats.org/officeDocument/2006/relationships/hyperlink" Target="https://podminky.urs.cz/item/CS_URS_2023_01/952901111" TargetMode="External"/><Relationship Id="rId17" Type="http://schemas.openxmlformats.org/officeDocument/2006/relationships/hyperlink" Target="https://podminky.urs.cz/item/CS_URS_2023_01/971035641" TargetMode="External"/><Relationship Id="rId25" Type="http://schemas.openxmlformats.org/officeDocument/2006/relationships/hyperlink" Target="https://podminky.urs.cz/item/CS_URS_2023_01/763111313" TargetMode="External"/><Relationship Id="rId33" Type="http://schemas.openxmlformats.org/officeDocument/2006/relationships/hyperlink" Target="https://podminky.urs.cz/item/CS_URS_2023_01/763131771" TargetMode="External"/><Relationship Id="rId38" Type="http://schemas.openxmlformats.org/officeDocument/2006/relationships/hyperlink" Target="https://podminky.urs.cz/item/CS_URS_2023_01/998763381" TargetMode="External"/><Relationship Id="rId46" Type="http://schemas.openxmlformats.org/officeDocument/2006/relationships/hyperlink" Target="https://podminky.urs.cz/item/CS_URS_2023_01/998766103" TargetMode="External"/><Relationship Id="rId59" Type="http://schemas.openxmlformats.org/officeDocument/2006/relationships/hyperlink" Target="https://podminky.urs.cz/item/CS_URS_2023_01/070001000" TargetMode="External"/><Relationship Id="rId20" Type="http://schemas.openxmlformats.org/officeDocument/2006/relationships/hyperlink" Target="https://podminky.urs.cz/item/CS_URS_2023_01/997013219" TargetMode="External"/><Relationship Id="rId41" Type="http://schemas.openxmlformats.org/officeDocument/2006/relationships/hyperlink" Target="https://podminky.urs.cz/item/CS_URS_2023_01/766622811" TargetMode="External"/><Relationship Id="rId54" Type="http://schemas.openxmlformats.org/officeDocument/2006/relationships/hyperlink" Target="https://podminky.urs.cz/item/CS_URS_2023_01/998787103" TargetMode="External"/><Relationship Id="rId62" Type="http://schemas.openxmlformats.org/officeDocument/2006/relationships/hyperlink" Target="https://podminky.urs.cz/item/CS_URS_2023_01/091704003"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9991011" TargetMode="External"/><Relationship Id="rId15" Type="http://schemas.openxmlformats.org/officeDocument/2006/relationships/hyperlink" Target="https://podminky.urs.cz/item/CS_URS_2023_01/971033431" TargetMode="External"/><Relationship Id="rId23" Type="http://schemas.openxmlformats.org/officeDocument/2006/relationships/hyperlink" Target="https://podminky.urs.cz/item/CS_URS_2023_01/997013631" TargetMode="External"/><Relationship Id="rId28" Type="http://schemas.openxmlformats.org/officeDocument/2006/relationships/hyperlink" Target="https://podminky.urs.cz/item/CS_URS_2023_01/763121551" TargetMode="External"/><Relationship Id="rId36" Type="http://schemas.openxmlformats.org/officeDocument/2006/relationships/hyperlink" Target="https://podminky.urs.cz/item/CS_URS_2023_01/763135812" TargetMode="External"/><Relationship Id="rId49" Type="http://schemas.openxmlformats.org/officeDocument/2006/relationships/hyperlink" Target="https://podminky.urs.cz/item/CS_URS_2023_01/784121001" TargetMode="External"/><Relationship Id="rId57" Type="http://schemas.openxmlformats.org/officeDocument/2006/relationships/hyperlink" Target="https://podminky.urs.cz/item/CS_URS_2023_01/030001000" TargetMode="External"/><Relationship Id="rId10" Type="http://schemas.openxmlformats.org/officeDocument/2006/relationships/hyperlink" Target="https://podminky.urs.cz/item/CS_URS_2023_01/642945111" TargetMode="External"/><Relationship Id="rId31" Type="http://schemas.openxmlformats.org/officeDocument/2006/relationships/hyperlink" Target="https://podminky.urs.cz/item/CS_URS_2023_01/763131751" TargetMode="External"/><Relationship Id="rId44" Type="http://schemas.openxmlformats.org/officeDocument/2006/relationships/hyperlink" Target="https://podminky.urs.cz/item/CS_URS_2023_01/766691914" TargetMode="External"/><Relationship Id="rId52" Type="http://schemas.openxmlformats.org/officeDocument/2006/relationships/hyperlink" Target="https://podminky.urs.cz/item/CS_URS_2023_01/787600831" TargetMode="External"/><Relationship Id="rId60" Type="http://schemas.openxmlformats.org/officeDocument/2006/relationships/hyperlink" Target="https://podminky.urs.cz/item/CS_URS_2023_01/091704001" TargetMode="External"/><Relationship Id="rId4" Type="http://schemas.openxmlformats.org/officeDocument/2006/relationships/hyperlink" Target="https://podminky.urs.cz/item/CS_URS_2023_01/612345211" TargetMode="External"/><Relationship Id="rId9" Type="http://schemas.openxmlformats.org/officeDocument/2006/relationships/hyperlink" Target="https://podminky.urs.cz/item/CS_URS_2023_01/619996145"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4"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22"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544040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544040</v>
      </c>
      <c r="X29" s="256"/>
      <c r="Y29" s="256"/>
      <c r="Z29" s="256"/>
      <c r="AA29" s="256"/>
      <c r="AB29" s="256"/>
      <c r="AC29" s="256"/>
      <c r="AD29" s="256"/>
      <c r="AE29" s="256"/>
      <c r="AF29" s="41"/>
      <c r="AG29" s="41"/>
      <c r="AH29" s="41"/>
      <c r="AI29" s="41"/>
      <c r="AJ29" s="41"/>
      <c r="AK29" s="255">
        <f>ROUND(AV54, 2)</f>
        <v>114248.4</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658288.4</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DP20</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DP20 = E3P2 + E3P3</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56</v>
      </c>
      <c r="D52" s="250"/>
      <c r="E52" s="250"/>
      <c r="F52" s="250"/>
      <c r="G52" s="250"/>
      <c r="H52" s="66"/>
      <c r="I52" s="252" t="s">
        <v>57</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58</v>
      </c>
      <c r="AH52" s="250"/>
      <c r="AI52" s="250"/>
      <c r="AJ52" s="250"/>
      <c r="AK52" s="250"/>
      <c r="AL52" s="250"/>
      <c r="AM52" s="250"/>
      <c r="AN52" s="252" t="s">
        <v>59</v>
      </c>
      <c r="AO52" s="250"/>
      <c r="AP52" s="250"/>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544040</v>
      </c>
      <c r="AH54" s="253"/>
      <c r="AI54" s="253"/>
      <c r="AJ54" s="253"/>
      <c r="AK54" s="253"/>
      <c r="AL54" s="253"/>
      <c r="AM54" s="253"/>
      <c r="AN54" s="254">
        <f t="shared" ref="AN54:AN60" si="0">SUM(AG54,AT54)</f>
        <v>658288.4</v>
      </c>
      <c r="AO54" s="254"/>
      <c r="AP54" s="254"/>
      <c r="AQ54" s="78" t="s">
        <v>18</v>
      </c>
      <c r="AR54" s="79"/>
      <c r="AS54" s="80">
        <f>ROUND(SUM(AS55:AS60),2)</f>
        <v>0</v>
      </c>
      <c r="AT54" s="81">
        <f t="shared" ref="AT54:AT60" si="1">ROUND(SUM(AV54:AW54),2)</f>
        <v>114248.4</v>
      </c>
      <c r="AU54" s="82">
        <f>ROUND(SUM(AU55:AU60),5)</f>
        <v>0</v>
      </c>
      <c r="AV54" s="81">
        <f>ROUND(AZ54*L29,2)</f>
        <v>114248.4</v>
      </c>
      <c r="AW54" s="81">
        <f>ROUND(BA54*L30,2)</f>
        <v>0</v>
      </c>
      <c r="AX54" s="81">
        <f>ROUND(BB54*L29,2)</f>
        <v>0</v>
      </c>
      <c r="AY54" s="81">
        <f>ROUND(BC54*L30,2)</f>
        <v>0</v>
      </c>
      <c r="AZ54" s="81">
        <f>ROUND(SUM(AZ55:AZ60),2)</f>
        <v>544040</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46" t="s">
        <v>80</v>
      </c>
      <c r="E55" s="246"/>
      <c r="F55" s="246"/>
      <c r="G55" s="246"/>
      <c r="H55" s="246"/>
      <c r="I55" s="89"/>
      <c r="J55" s="246" t="s">
        <v>81</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DP20'!J30</f>
        <v>0</v>
      </c>
      <c r="AH55" s="248"/>
      <c r="AI55" s="248"/>
      <c r="AJ55" s="248"/>
      <c r="AK55" s="248"/>
      <c r="AL55" s="248"/>
      <c r="AM55" s="248"/>
      <c r="AN55" s="247">
        <f t="shared" si="0"/>
        <v>0</v>
      </c>
      <c r="AO55" s="248"/>
      <c r="AP55" s="248"/>
      <c r="AQ55" s="90" t="s">
        <v>82</v>
      </c>
      <c r="AR55" s="91"/>
      <c r="AS55" s="92">
        <v>0</v>
      </c>
      <c r="AT55" s="93">
        <f t="shared" si="1"/>
        <v>0</v>
      </c>
      <c r="AU55" s="94">
        <f>'D1.1 - Stavba - DP20'!P97</f>
        <v>0</v>
      </c>
      <c r="AV55" s="93">
        <f>'D1.1 - Stavba - DP20'!J33</f>
        <v>0</v>
      </c>
      <c r="AW55" s="93">
        <f>'D1.1 - Stavba - DP20'!J34</f>
        <v>0</v>
      </c>
      <c r="AX55" s="93">
        <f>'D1.1 - Stavba - DP20'!J35</f>
        <v>0</v>
      </c>
      <c r="AY55" s="93">
        <f>'D1.1 - Stavba - DP20'!J36</f>
        <v>0</v>
      </c>
      <c r="AZ55" s="93">
        <f>'D1.1 - Stavba - DP20'!F33</f>
        <v>0</v>
      </c>
      <c r="BA55" s="93">
        <f>'D1.1 - Stavba - DP20'!F34</f>
        <v>0</v>
      </c>
      <c r="BB55" s="93">
        <f>'D1.1 - Stavba - DP20'!F35</f>
        <v>0</v>
      </c>
      <c r="BC55" s="93">
        <f>'D1.1 - Stavba - DP20'!F36</f>
        <v>0</v>
      </c>
      <c r="BD55" s="95">
        <f>'D1.1 - Stavba - DP20'!F37</f>
        <v>0</v>
      </c>
      <c r="BT55" s="96" t="s">
        <v>83</v>
      </c>
      <c r="BV55" s="96" t="s">
        <v>77</v>
      </c>
      <c r="BW55" s="96" t="s">
        <v>84</v>
      </c>
      <c r="BX55" s="96" t="s">
        <v>5</v>
      </c>
      <c r="CL55" s="96" t="s">
        <v>18</v>
      </c>
      <c r="CM55" s="96" t="s">
        <v>85</v>
      </c>
    </row>
    <row r="56" spans="1:91" s="7" customFormat="1" ht="16.5" customHeight="1">
      <c r="A56" s="86" t="s">
        <v>79</v>
      </c>
      <c r="B56" s="87"/>
      <c r="C56" s="88"/>
      <c r="D56" s="246" t="s">
        <v>86</v>
      </c>
      <c r="E56" s="246"/>
      <c r="F56" s="246"/>
      <c r="G56" s="246"/>
      <c r="H56" s="246"/>
      <c r="I56" s="89"/>
      <c r="J56" s="246" t="s">
        <v>87</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46" t="s">
        <v>89</v>
      </c>
      <c r="E57" s="246"/>
      <c r="F57" s="246"/>
      <c r="G57" s="246"/>
      <c r="H57" s="246"/>
      <c r="I57" s="89"/>
      <c r="J57" s="246" t="s">
        <v>90</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DP20'!J30</f>
        <v>0</v>
      </c>
      <c r="AH57" s="248"/>
      <c r="AI57" s="248"/>
      <c r="AJ57" s="248"/>
      <c r="AK57" s="248"/>
      <c r="AL57" s="248"/>
      <c r="AM57" s="248"/>
      <c r="AN57" s="247">
        <f t="shared" si="0"/>
        <v>0</v>
      </c>
      <c r="AO57" s="248"/>
      <c r="AP57" s="248"/>
      <c r="AQ57" s="90" t="s">
        <v>82</v>
      </c>
      <c r="AR57" s="91"/>
      <c r="AS57" s="92">
        <v>0</v>
      </c>
      <c r="AT57" s="93">
        <f t="shared" si="1"/>
        <v>0</v>
      </c>
      <c r="AU57" s="94">
        <f>'D1.4.2 - Chlazení - DP20'!P90</f>
        <v>0</v>
      </c>
      <c r="AV57" s="93">
        <f>'D1.4.2 - Chlazení - DP20'!J33</f>
        <v>0</v>
      </c>
      <c r="AW57" s="93">
        <f>'D1.4.2 - Chlazení - DP20'!J34</f>
        <v>0</v>
      </c>
      <c r="AX57" s="93">
        <f>'D1.4.2 - Chlazení - DP20'!J35</f>
        <v>0</v>
      </c>
      <c r="AY57" s="93">
        <f>'D1.4.2 - Chlazení - DP20'!J36</f>
        <v>0</v>
      </c>
      <c r="AZ57" s="93">
        <f>'D1.4.2 - Chlazení - DP20'!F33</f>
        <v>0</v>
      </c>
      <c r="BA57" s="93">
        <f>'D1.4.2 - Chlazení - DP20'!F34</f>
        <v>0</v>
      </c>
      <c r="BB57" s="93">
        <f>'D1.4.2 - Chlazení - DP20'!F35</f>
        <v>0</v>
      </c>
      <c r="BC57" s="93">
        <f>'D1.4.2 - Chlazení - DP20'!F36</f>
        <v>0</v>
      </c>
      <c r="BD57" s="95">
        <f>'D1.4.2 - Chlazení - DP20'!F37</f>
        <v>0</v>
      </c>
      <c r="BT57" s="96" t="s">
        <v>83</v>
      </c>
      <c r="BV57" s="96" t="s">
        <v>77</v>
      </c>
      <c r="BW57" s="96" t="s">
        <v>91</v>
      </c>
      <c r="BX57" s="96" t="s">
        <v>5</v>
      </c>
      <c r="CL57" s="96" t="s">
        <v>18</v>
      </c>
      <c r="CM57" s="96" t="s">
        <v>85</v>
      </c>
    </row>
    <row r="58" spans="1:91" s="7" customFormat="1" ht="16.5" customHeight="1">
      <c r="A58" s="86" t="s">
        <v>79</v>
      </c>
      <c r="B58" s="87"/>
      <c r="C58" s="88"/>
      <c r="D58" s="246" t="s">
        <v>92</v>
      </c>
      <c r="E58" s="246"/>
      <c r="F58" s="246"/>
      <c r="G58" s="246"/>
      <c r="H58" s="246"/>
      <c r="I58" s="89"/>
      <c r="J58" s="246" t="s">
        <v>93</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398090</v>
      </c>
      <c r="AH58" s="248"/>
      <c r="AI58" s="248"/>
      <c r="AJ58" s="248"/>
      <c r="AK58" s="248"/>
      <c r="AL58" s="248"/>
      <c r="AM58" s="248"/>
      <c r="AN58" s="247">
        <f t="shared" si="0"/>
        <v>481688.9</v>
      </c>
      <c r="AO58" s="248"/>
      <c r="AP58" s="248"/>
      <c r="AQ58" s="90" t="s">
        <v>82</v>
      </c>
      <c r="AR58" s="91"/>
      <c r="AS58" s="92">
        <v>0</v>
      </c>
      <c r="AT58" s="93">
        <f t="shared" si="1"/>
        <v>83598.899999999994</v>
      </c>
      <c r="AU58" s="94">
        <f>'D1.4.4 - Elektroinstalace...'!P86</f>
        <v>0</v>
      </c>
      <c r="AV58" s="93">
        <f>'D1.4.4 - Elektroinstalace...'!J33</f>
        <v>83598.899999999994</v>
      </c>
      <c r="AW58" s="93">
        <f>'D1.4.4 - Elektroinstalace...'!J34</f>
        <v>0</v>
      </c>
      <c r="AX58" s="93">
        <f>'D1.4.4 - Elektroinstalace...'!J35</f>
        <v>0</v>
      </c>
      <c r="AY58" s="93">
        <f>'D1.4.4 - Elektroinstalace...'!J36</f>
        <v>0</v>
      </c>
      <c r="AZ58" s="93">
        <f>'D1.4.4 - Elektroinstalace...'!F33</f>
        <v>398090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46" t="s">
        <v>95</v>
      </c>
      <c r="E59" s="246"/>
      <c r="F59" s="246"/>
      <c r="G59" s="246"/>
      <c r="H59" s="246"/>
      <c r="I59" s="89"/>
      <c r="J59" s="246" t="s">
        <v>96</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145950</v>
      </c>
      <c r="AH59" s="248"/>
      <c r="AI59" s="248"/>
      <c r="AJ59" s="248"/>
      <c r="AK59" s="248"/>
      <c r="AL59" s="248"/>
      <c r="AM59" s="248"/>
      <c r="AN59" s="247">
        <f t="shared" si="0"/>
        <v>176599.5</v>
      </c>
      <c r="AO59" s="248"/>
      <c r="AP59" s="248"/>
      <c r="AQ59" s="90" t="s">
        <v>82</v>
      </c>
      <c r="AR59" s="91"/>
      <c r="AS59" s="92">
        <v>0</v>
      </c>
      <c r="AT59" s="93">
        <f t="shared" si="1"/>
        <v>30649.5</v>
      </c>
      <c r="AU59" s="94">
        <f>'D1.4.5 - Měření a regulac...'!P85</f>
        <v>0</v>
      </c>
      <c r="AV59" s="93">
        <f>'D1.4.5 - Měření a regulac...'!J33</f>
        <v>30649.5</v>
      </c>
      <c r="AW59" s="93">
        <f>'D1.4.5 - Měření a regulac...'!J34</f>
        <v>0</v>
      </c>
      <c r="AX59" s="93">
        <f>'D1.4.5 - Měření a regulac...'!J35</f>
        <v>0</v>
      </c>
      <c r="AY59" s="93">
        <f>'D1.4.5 - Měření a regulac...'!J36</f>
        <v>0</v>
      </c>
      <c r="AZ59" s="93">
        <f>'D1.4.5 - Měření a regulac...'!F33</f>
        <v>145950</v>
      </c>
      <c r="BA59" s="93">
        <f>'D1.4.5 - Měření a regulac...'!F34</f>
        <v>0</v>
      </c>
      <c r="BB59" s="93">
        <f>'D1.4.5 - Měření a regulac...'!F35</f>
        <v>0</v>
      </c>
      <c r="BC59" s="93">
        <f>'D1.4.5 - Měření a regulac...'!F36</f>
        <v>0</v>
      </c>
      <c r="BD59" s="95">
        <f>'D1.4.5 - Měření a regulac...'!F37</f>
        <v>0</v>
      </c>
      <c r="BT59" s="96" t="s">
        <v>83</v>
      </c>
      <c r="BV59" s="96" t="s">
        <v>77</v>
      </c>
      <c r="BW59" s="96" t="s">
        <v>97</v>
      </c>
      <c r="BX59" s="96" t="s">
        <v>5</v>
      </c>
      <c r="CL59" s="96" t="s">
        <v>18</v>
      </c>
      <c r="CM59" s="96" t="s">
        <v>85</v>
      </c>
    </row>
    <row r="60" spans="1:91" s="7" customFormat="1" ht="16.5" customHeight="1">
      <c r="A60" s="86" t="s">
        <v>79</v>
      </c>
      <c r="B60" s="87"/>
      <c r="C60" s="88"/>
      <c r="D60" s="246" t="s">
        <v>98</v>
      </c>
      <c r="E60" s="246"/>
      <c r="F60" s="246"/>
      <c r="G60" s="246"/>
      <c r="H60" s="246"/>
      <c r="I60" s="89"/>
      <c r="J60" s="246" t="s">
        <v>99</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DP20'!J30</f>
        <v>0</v>
      </c>
      <c r="AH60" s="248"/>
      <c r="AI60" s="248"/>
      <c r="AJ60" s="248"/>
      <c r="AK60" s="248"/>
      <c r="AL60" s="248"/>
      <c r="AM60" s="248"/>
      <c r="AN60" s="247">
        <f t="shared" si="0"/>
        <v>0</v>
      </c>
      <c r="AO60" s="248"/>
      <c r="AP60" s="248"/>
      <c r="AQ60" s="90" t="s">
        <v>82</v>
      </c>
      <c r="AR60" s="91"/>
      <c r="AS60" s="97">
        <v>0</v>
      </c>
      <c r="AT60" s="98">
        <f t="shared" si="1"/>
        <v>0</v>
      </c>
      <c r="AU60" s="99">
        <f>'D1.4.6 - Stínění - DP20'!P84</f>
        <v>0</v>
      </c>
      <c r="AV60" s="98">
        <f>'D1.4.6 - Stínění - DP20'!J33</f>
        <v>0</v>
      </c>
      <c r="AW60" s="98">
        <f>'D1.4.6 - Stínění - DP20'!J34</f>
        <v>0</v>
      </c>
      <c r="AX60" s="98">
        <f>'D1.4.6 - Stínění - DP20'!J35</f>
        <v>0</v>
      </c>
      <c r="AY60" s="98">
        <f>'D1.4.6 - Stínění - DP20'!J36</f>
        <v>0</v>
      </c>
      <c r="AZ60" s="98">
        <f>'D1.4.6 - Stínění - DP20'!F33</f>
        <v>0</v>
      </c>
      <c r="BA60" s="98">
        <f>'D1.4.6 - Stínění - DP20'!F34</f>
        <v>0</v>
      </c>
      <c r="BB60" s="98">
        <f>'D1.4.6 - Stínění - DP20'!F35</f>
        <v>0</v>
      </c>
      <c r="BC60" s="98">
        <f>'D1.4.6 - Stínění - DP20'!F36</f>
        <v>0</v>
      </c>
      <c r="BD60" s="100">
        <f>'D1.4.6 - Stínění - DP20'!F37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5c6a086VoTzHl1V3vllDpPqy3onV91CR9eJBSuXdSvPxWisU+61Xia37/c7Z9pcXOAr1upj7j/HHkGAee1cs+A==" saltValue="fi1BBLG3TkFawBAqiRX48g=="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20'!C2" display="/" xr:uid="{00000000-0004-0000-0000-000000000000}"/>
    <hyperlink ref="A56" location="'D1.4.1 - Zdravotně techni...'!C2" display="/" xr:uid="{00000000-0004-0000-0000-000001000000}"/>
    <hyperlink ref="A57" location="'D1.4.2 - Chlazení - DP20'!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20'!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42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DP20 = E3P2 + E3P3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ROUND(J97,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ROUND((SUM(BE97:BE419)),  2)</f>
        <v>0</v>
      </c>
      <c r="G33" s="34"/>
      <c r="H33" s="34"/>
      <c r="I33" s="118">
        <v>0.21</v>
      </c>
      <c r="J33" s="117">
        <f>ROUND(((SUM(BE97:BE419))*I33),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ROUND((SUM(BF97:BF419)),  2)</f>
        <v>0</v>
      </c>
      <c r="G34" s="34"/>
      <c r="H34" s="34"/>
      <c r="I34" s="118">
        <v>0.15</v>
      </c>
      <c r="J34" s="117">
        <f>ROUND(((SUM(BF97:BF419))*I34),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ROUND((SUM(BG97:BG419)),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ROUND((SUM(BH97:BH419)),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ROUND((SUM(BI97:BI419)),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DP20 = E3P2 + E3P3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DP20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J97</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J98</f>
        <v>0</v>
      </c>
      <c r="K60" s="135"/>
      <c r="L60" s="139"/>
    </row>
    <row r="61" spans="1:47" s="10" customFormat="1" ht="19.899999999999999" customHeight="1">
      <c r="B61" s="140"/>
      <c r="C61" s="141"/>
      <c r="D61" s="142" t="s">
        <v>111</v>
      </c>
      <c r="E61" s="143"/>
      <c r="F61" s="143"/>
      <c r="G61" s="143"/>
      <c r="H61" s="143"/>
      <c r="I61" s="143"/>
      <c r="J61" s="144">
        <f>J99</f>
        <v>0</v>
      </c>
      <c r="K61" s="141"/>
      <c r="L61" s="145"/>
    </row>
    <row r="62" spans="1:47" s="10" customFormat="1" ht="19.899999999999999" customHeight="1">
      <c r="B62" s="140"/>
      <c r="C62" s="141"/>
      <c r="D62" s="142" t="s">
        <v>112</v>
      </c>
      <c r="E62" s="143"/>
      <c r="F62" s="143"/>
      <c r="G62" s="143"/>
      <c r="H62" s="143"/>
      <c r="I62" s="143"/>
      <c r="J62" s="144">
        <f>J114</f>
        <v>0</v>
      </c>
      <c r="K62" s="141"/>
      <c r="L62" s="145"/>
    </row>
    <row r="63" spans="1:47" s="10" customFormat="1" ht="19.899999999999999" customHeight="1">
      <c r="B63" s="140"/>
      <c r="C63" s="141"/>
      <c r="D63" s="142" t="s">
        <v>113</v>
      </c>
      <c r="E63" s="143"/>
      <c r="F63" s="143"/>
      <c r="G63" s="143"/>
      <c r="H63" s="143"/>
      <c r="I63" s="143"/>
      <c r="J63" s="144">
        <f>J172</f>
        <v>0</v>
      </c>
      <c r="K63" s="141"/>
      <c r="L63" s="145"/>
    </row>
    <row r="64" spans="1:47" s="10" customFormat="1" ht="19.899999999999999" customHeight="1">
      <c r="B64" s="140"/>
      <c r="C64" s="141"/>
      <c r="D64" s="142" t="s">
        <v>114</v>
      </c>
      <c r="E64" s="143"/>
      <c r="F64" s="143"/>
      <c r="G64" s="143"/>
      <c r="H64" s="143"/>
      <c r="I64" s="143"/>
      <c r="J64" s="144">
        <f>J223</f>
        <v>0</v>
      </c>
      <c r="K64" s="141"/>
      <c r="L64" s="145"/>
    </row>
    <row r="65" spans="1:31" s="10" customFormat="1" ht="19.899999999999999" customHeight="1">
      <c r="B65" s="140"/>
      <c r="C65" s="141"/>
      <c r="D65" s="142" t="s">
        <v>115</v>
      </c>
      <c r="E65" s="143"/>
      <c r="F65" s="143"/>
      <c r="G65" s="143"/>
      <c r="H65" s="143"/>
      <c r="I65" s="143"/>
      <c r="J65" s="144">
        <f>J235</f>
        <v>0</v>
      </c>
      <c r="K65" s="141"/>
      <c r="L65" s="145"/>
    </row>
    <row r="66" spans="1:31" s="9" customFormat="1" ht="24.95" customHeight="1">
      <c r="B66" s="134"/>
      <c r="C66" s="135"/>
      <c r="D66" s="136" t="s">
        <v>116</v>
      </c>
      <c r="E66" s="137"/>
      <c r="F66" s="137"/>
      <c r="G66" s="137"/>
      <c r="H66" s="137"/>
      <c r="I66" s="137"/>
      <c r="J66" s="138">
        <f>J238</f>
        <v>0</v>
      </c>
      <c r="K66" s="135"/>
      <c r="L66" s="139"/>
    </row>
    <row r="67" spans="1:31" s="10" customFormat="1" ht="19.899999999999999" customHeight="1">
      <c r="B67" s="140"/>
      <c r="C67" s="141"/>
      <c r="D67" s="142" t="s">
        <v>117</v>
      </c>
      <c r="E67" s="143"/>
      <c r="F67" s="143"/>
      <c r="G67" s="143"/>
      <c r="H67" s="143"/>
      <c r="I67" s="143"/>
      <c r="J67" s="144">
        <f>J239</f>
        <v>0</v>
      </c>
      <c r="K67" s="141"/>
      <c r="L67" s="145"/>
    </row>
    <row r="68" spans="1:31" s="10" customFormat="1" ht="19.899999999999999" customHeight="1">
      <c r="B68" s="140"/>
      <c r="C68" s="141"/>
      <c r="D68" s="142" t="s">
        <v>118</v>
      </c>
      <c r="E68" s="143"/>
      <c r="F68" s="143"/>
      <c r="G68" s="143"/>
      <c r="H68" s="143"/>
      <c r="I68" s="143"/>
      <c r="J68" s="144">
        <f>J247</f>
        <v>0</v>
      </c>
      <c r="K68" s="141"/>
      <c r="L68" s="145"/>
    </row>
    <row r="69" spans="1:31" s="10" customFormat="1" ht="19.899999999999999" customHeight="1">
      <c r="B69" s="140"/>
      <c r="C69" s="141"/>
      <c r="D69" s="142" t="s">
        <v>119</v>
      </c>
      <c r="E69" s="143"/>
      <c r="F69" s="143"/>
      <c r="G69" s="143"/>
      <c r="H69" s="143"/>
      <c r="I69" s="143"/>
      <c r="J69" s="144">
        <f>J308</f>
        <v>0</v>
      </c>
      <c r="K69" s="141"/>
      <c r="L69" s="145"/>
    </row>
    <row r="70" spans="1:31" s="10" customFormat="1" ht="19.899999999999999" customHeight="1">
      <c r="B70" s="140"/>
      <c r="C70" s="141"/>
      <c r="D70" s="142" t="s">
        <v>120</v>
      </c>
      <c r="E70" s="143"/>
      <c r="F70" s="143"/>
      <c r="G70" s="143"/>
      <c r="H70" s="143"/>
      <c r="I70" s="143"/>
      <c r="J70" s="144">
        <f>J355</f>
        <v>0</v>
      </c>
      <c r="K70" s="141"/>
      <c r="L70" s="145"/>
    </row>
    <row r="71" spans="1:31" s="10" customFormat="1" ht="19.899999999999999" customHeight="1">
      <c r="B71" s="140"/>
      <c r="C71" s="141"/>
      <c r="D71" s="142" t="s">
        <v>121</v>
      </c>
      <c r="E71" s="143"/>
      <c r="F71" s="143"/>
      <c r="G71" s="143"/>
      <c r="H71" s="143"/>
      <c r="I71" s="143"/>
      <c r="J71" s="144">
        <f>J375</f>
        <v>0</v>
      </c>
      <c r="K71" s="141"/>
      <c r="L71" s="145"/>
    </row>
    <row r="72" spans="1:31" s="9" customFormat="1" ht="24.95" customHeight="1">
      <c r="B72" s="134"/>
      <c r="C72" s="135"/>
      <c r="D72" s="136" t="s">
        <v>122</v>
      </c>
      <c r="E72" s="137"/>
      <c r="F72" s="137"/>
      <c r="G72" s="137"/>
      <c r="H72" s="137"/>
      <c r="I72" s="137"/>
      <c r="J72" s="138">
        <f>J390</f>
        <v>0</v>
      </c>
      <c r="K72" s="135"/>
      <c r="L72" s="139"/>
    </row>
    <row r="73" spans="1:31" s="10" customFormat="1" ht="19.899999999999999" customHeight="1">
      <c r="B73" s="140"/>
      <c r="C73" s="141"/>
      <c r="D73" s="142" t="s">
        <v>123</v>
      </c>
      <c r="E73" s="143"/>
      <c r="F73" s="143"/>
      <c r="G73" s="143"/>
      <c r="H73" s="143"/>
      <c r="I73" s="143"/>
      <c r="J73" s="144">
        <f>J391</f>
        <v>0</v>
      </c>
      <c r="K73" s="141"/>
      <c r="L73" s="145"/>
    </row>
    <row r="74" spans="1:31" s="10" customFormat="1" ht="19.899999999999999" customHeight="1">
      <c r="B74" s="140"/>
      <c r="C74" s="141"/>
      <c r="D74" s="142" t="s">
        <v>124</v>
      </c>
      <c r="E74" s="143"/>
      <c r="F74" s="143"/>
      <c r="G74" s="143"/>
      <c r="H74" s="143"/>
      <c r="I74" s="143"/>
      <c r="J74" s="144">
        <f>J394</f>
        <v>0</v>
      </c>
      <c r="K74" s="141"/>
      <c r="L74" s="145"/>
    </row>
    <row r="75" spans="1:31" s="10" customFormat="1" ht="19.899999999999999" customHeight="1">
      <c r="B75" s="140"/>
      <c r="C75" s="141"/>
      <c r="D75" s="142" t="s">
        <v>125</v>
      </c>
      <c r="E75" s="143"/>
      <c r="F75" s="143"/>
      <c r="G75" s="143"/>
      <c r="H75" s="143"/>
      <c r="I75" s="143"/>
      <c r="J75" s="144">
        <f>J398</f>
        <v>0</v>
      </c>
      <c r="K75" s="141"/>
      <c r="L75" s="145"/>
    </row>
    <row r="76" spans="1:31" s="10" customFormat="1" ht="19.899999999999999" customHeight="1">
      <c r="B76" s="140"/>
      <c r="C76" s="141"/>
      <c r="D76" s="142" t="s">
        <v>126</v>
      </c>
      <c r="E76" s="143"/>
      <c r="F76" s="143"/>
      <c r="G76" s="143"/>
      <c r="H76" s="143"/>
      <c r="I76" s="143"/>
      <c r="J76" s="144">
        <f>J401</f>
        <v>0</v>
      </c>
      <c r="K76" s="141"/>
      <c r="L76" s="145"/>
    </row>
    <row r="77" spans="1:31" s="10" customFormat="1" ht="19.899999999999999" customHeight="1">
      <c r="B77" s="140"/>
      <c r="C77" s="141"/>
      <c r="D77" s="142" t="s">
        <v>127</v>
      </c>
      <c r="E77" s="143"/>
      <c r="F77" s="143"/>
      <c r="G77" s="143"/>
      <c r="H77" s="143"/>
      <c r="I77" s="143"/>
      <c r="J77" s="144">
        <f>J405</f>
        <v>0</v>
      </c>
      <c r="K77" s="141"/>
      <c r="L77" s="145"/>
    </row>
    <row r="78" spans="1:31" s="2" customFormat="1" ht="21.7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47"/>
      <c r="C79" s="48"/>
      <c r="D79" s="48"/>
      <c r="E79" s="48"/>
      <c r="F79" s="48"/>
      <c r="G79" s="48"/>
      <c r="H79" s="48"/>
      <c r="I79" s="48"/>
      <c r="J79" s="48"/>
      <c r="K79" s="48"/>
      <c r="L79" s="106"/>
      <c r="S79" s="34"/>
      <c r="T79" s="34"/>
      <c r="U79" s="34"/>
      <c r="V79" s="34"/>
      <c r="W79" s="34"/>
      <c r="X79" s="34"/>
      <c r="Y79" s="34"/>
      <c r="Z79" s="34"/>
      <c r="AA79" s="34"/>
      <c r="AB79" s="34"/>
      <c r="AC79" s="34"/>
      <c r="AD79" s="34"/>
      <c r="AE79" s="34"/>
    </row>
    <row r="83" spans="1:31" s="2" customFormat="1" ht="6.95" customHeight="1">
      <c r="A83" s="34"/>
      <c r="B83" s="49"/>
      <c r="C83" s="50"/>
      <c r="D83" s="50"/>
      <c r="E83" s="50"/>
      <c r="F83" s="50"/>
      <c r="G83" s="50"/>
      <c r="H83" s="50"/>
      <c r="I83" s="50"/>
      <c r="J83" s="50"/>
      <c r="K83" s="50"/>
      <c r="L83" s="106"/>
      <c r="S83" s="34"/>
      <c r="T83" s="34"/>
      <c r="U83" s="34"/>
      <c r="V83" s="34"/>
      <c r="W83" s="34"/>
      <c r="X83" s="34"/>
      <c r="Y83" s="34"/>
      <c r="Z83" s="34"/>
      <c r="AA83" s="34"/>
      <c r="AB83" s="34"/>
      <c r="AC83" s="34"/>
      <c r="AD83" s="34"/>
      <c r="AE83" s="34"/>
    </row>
    <row r="84" spans="1:31" s="2" customFormat="1" ht="24.95" customHeight="1">
      <c r="A84" s="34"/>
      <c r="B84" s="35"/>
      <c r="C84" s="23" t="s">
        <v>128</v>
      </c>
      <c r="D84" s="36"/>
      <c r="E84" s="36"/>
      <c r="F84" s="36"/>
      <c r="G84" s="36"/>
      <c r="H84" s="36"/>
      <c r="I84" s="36"/>
      <c r="J84" s="36"/>
      <c r="K84" s="36"/>
      <c r="L84" s="106"/>
      <c r="S84" s="34"/>
      <c r="T84" s="34"/>
      <c r="U84" s="34"/>
      <c r="V84" s="34"/>
      <c r="W84" s="34"/>
      <c r="X84" s="34"/>
      <c r="Y84" s="34"/>
      <c r="Z84" s="34"/>
      <c r="AA84" s="34"/>
      <c r="AB84" s="34"/>
      <c r="AC84" s="34"/>
      <c r="AD84" s="34"/>
      <c r="AE84" s="34"/>
    </row>
    <row r="85" spans="1:31"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12" customHeight="1">
      <c r="A86" s="34"/>
      <c r="B86" s="35"/>
      <c r="C86" s="29" t="s">
        <v>15</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6.5" customHeight="1">
      <c r="A87" s="34"/>
      <c r="B87" s="35"/>
      <c r="C87" s="36"/>
      <c r="D87" s="36"/>
      <c r="E87" s="279" t="str">
        <f>E7</f>
        <v>Dochlazení administrativních prostor ČNB - DP20 = E3P2 + E3P3</v>
      </c>
      <c r="F87" s="280"/>
      <c r="G87" s="280"/>
      <c r="H87" s="280"/>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102</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58" t="str">
        <f>E9</f>
        <v>D1.1 - Stavba - DP20</v>
      </c>
      <c r="F89" s="278"/>
      <c r="G89" s="278"/>
      <c r="H89" s="278"/>
      <c r="I89" s="36"/>
      <c r="J89" s="36"/>
      <c r="K89" s="36"/>
      <c r="L89" s="106"/>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2" customHeight="1">
      <c r="A91" s="34"/>
      <c r="B91" s="35"/>
      <c r="C91" s="29" t="s">
        <v>21</v>
      </c>
      <c r="D91" s="36"/>
      <c r="E91" s="36"/>
      <c r="F91" s="27" t="str">
        <f>F12</f>
        <v>Česká národní banka, Na příkopě 864/28, 110 00 Pra</v>
      </c>
      <c r="G91" s="36"/>
      <c r="H91" s="36"/>
      <c r="I91" s="29" t="s">
        <v>23</v>
      </c>
      <c r="J91" s="59" t="str">
        <f>IF(J12="","",J12)</f>
        <v>1. 5. 2023</v>
      </c>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5.2" customHeight="1">
      <c r="A93" s="34"/>
      <c r="B93" s="35"/>
      <c r="C93" s="29" t="s">
        <v>25</v>
      </c>
      <c r="D93" s="36"/>
      <c r="E93" s="36"/>
      <c r="F93" s="27" t="str">
        <f>E15</f>
        <v>ČESKÁ NÁRODNÍ BANKA</v>
      </c>
      <c r="G93" s="36"/>
      <c r="H93" s="36"/>
      <c r="I93" s="29" t="s">
        <v>33</v>
      </c>
      <c r="J93" s="32" t="str">
        <f>E21</f>
        <v>Bohemik s.r.o.</v>
      </c>
      <c r="K93" s="36"/>
      <c r="L93" s="106"/>
      <c r="S93" s="34"/>
      <c r="T93" s="34"/>
      <c r="U93" s="34"/>
      <c r="V93" s="34"/>
      <c r="W93" s="34"/>
      <c r="X93" s="34"/>
      <c r="Y93" s="34"/>
      <c r="Z93" s="34"/>
      <c r="AA93" s="34"/>
      <c r="AB93" s="34"/>
      <c r="AC93" s="34"/>
      <c r="AD93" s="34"/>
      <c r="AE93" s="34"/>
    </row>
    <row r="94" spans="1:31" s="2" customFormat="1" ht="25.7" customHeight="1">
      <c r="A94" s="34"/>
      <c r="B94" s="35"/>
      <c r="C94" s="29" t="s">
        <v>31</v>
      </c>
      <c r="D94" s="36"/>
      <c r="E94" s="36"/>
      <c r="F94" s="27" t="str">
        <f>IF(E18="","",E18)</f>
        <v>Vyplň údaj</v>
      </c>
      <c r="G94" s="36"/>
      <c r="H94" s="36"/>
      <c r="I94" s="29" t="s">
        <v>38</v>
      </c>
      <c r="J94" s="32" t="str">
        <f>E24</f>
        <v>Ing. Zdeněk Edlman, B.Hudová</v>
      </c>
      <c r="K94" s="36"/>
      <c r="L94" s="106"/>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106"/>
      <c r="S95" s="34"/>
      <c r="T95" s="34"/>
      <c r="U95" s="34"/>
      <c r="V95" s="34"/>
      <c r="W95" s="34"/>
      <c r="X95" s="34"/>
      <c r="Y95" s="34"/>
      <c r="Z95" s="34"/>
      <c r="AA95" s="34"/>
      <c r="AB95" s="34"/>
      <c r="AC95" s="34"/>
      <c r="AD95" s="34"/>
      <c r="AE95" s="34"/>
    </row>
    <row r="96" spans="1:31" s="11" customFormat="1" ht="29.25" customHeight="1">
      <c r="A96" s="146"/>
      <c r="B96" s="147"/>
      <c r="C96" s="148" t="s">
        <v>129</v>
      </c>
      <c r="D96" s="149" t="s">
        <v>60</v>
      </c>
      <c r="E96" s="149" t="s">
        <v>56</v>
      </c>
      <c r="F96" s="149" t="s">
        <v>57</v>
      </c>
      <c r="G96" s="149" t="s">
        <v>130</v>
      </c>
      <c r="H96" s="149" t="s">
        <v>131</v>
      </c>
      <c r="I96" s="149" t="s">
        <v>132</v>
      </c>
      <c r="J96" s="149" t="s">
        <v>108</v>
      </c>
      <c r="K96" s="150" t="s">
        <v>133</v>
      </c>
      <c r="L96" s="151"/>
      <c r="M96" s="68" t="s">
        <v>18</v>
      </c>
      <c r="N96" s="69" t="s">
        <v>45</v>
      </c>
      <c r="O96" s="69" t="s">
        <v>134</v>
      </c>
      <c r="P96" s="69" t="s">
        <v>135</v>
      </c>
      <c r="Q96" s="69" t="s">
        <v>136</v>
      </c>
      <c r="R96" s="69" t="s">
        <v>137</v>
      </c>
      <c r="S96" s="69" t="s">
        <v>138</v>
      </c>
      <c r="T96" s="70" t="s">
        <v>139</v>
      </c>
      <c r="U96" s="146"/>
      <c r="V96" s="146"/>
      <c r="W96" s="146"/>
      <c r="X96" s="146"/>
      <c r="Y96" s="146"/>
      <c r="Z96" s="146"/>
      <c r="AA96" s="146"/>
      <c r="AB96" s="146"/>
      <c r="AC96" s="146"/>
      <c r="AD96" s="146"/>
      <c r="AE96" s="146"/>
    </row>
    <row r="97" spans="1:65" s="2" customFormat="1" ht="22.9" customHeight="1">
      <c r="A97" s="34"/>
      <c r="B97" s="35"/>
      <c r="C97" s="75" t="s">
        <v>140</v>
      </c>
      <c r="D97" s="36"/>
      <c r="E97" s="36"/>
      <c r="F97" s="36"/>
      <c r="G97" s="36"/>
      <c r="H97" s="36"/>
      <c r="I97" s="36"/>
      <c r="J97" s="152">
        <f>BK97</f>
        <v>0</v>
      </c>
      <c r="K97" s="36"/>
      <c r="L97" s="39"/>
      <c r="M97" s="71"/>
      <c r="N97" s="153"/>
      <c r="O97" s="72"/>
      <c r="P97" s="154">
        <f>P98+P238+P390</f>
        <v>0</v>
      </c>
      <c r="Q97" s="72"/>
      <c r="R97" s="154">
        <f>R98+R238+R390</f>
        <v>8.9580777000000005</v>
      </c>
      <c r="S97" s="72"/>
      <c r="T97" s="155">
        <f>T98+T238+T390</f>
        <v>12.994287000000002</v>
      </c>
      <c r="U97" s="34"/>
      <c r="V97" s="34"/>
      <c r="W97" s="34"/>
      <c r="X97" s="34"/>
      <c r="Y97" s="34"/>
      <c r="Z97" s="34"/>
      <c r="AA97" s="34"/>
      <c r="AB97" s="34"/>
      <c r="AC97" s="34"/>
      <c r="AD97" s="34"/>
      <c r="AE97" s="34"/>
      <c r="AT97" s="17" t="s">
        <v>74</v>
      </c>
      <c r="AU97" s="17" t="s">
        <v>109</v>
      </c>
      <c r="BK97" s="156">
        <f>BK98+BK238+BK390</f>
        <v>0</v>
      </c>
    </row>
    <row r="98" spans="1:65" s="12" customFormat="1" ht="25.9" customHeight="1">
      <c r="B98" s="157"/>
      <c r="C98" s="158"/>
      <c r="D98" s="159" t="s">
        <v>74</v>
      </c>
      <c r="E98" s="160" t="s">
        <v>141</v>
      </c>
      <c r="F98" s="160" t="s">
        <v>142</v>
      </c>
      <c r="G98" s="158"/>
      <c r="H98" s="158"/>
      <c r="I98" s="161"/>
      <c r="J98" s="162">
        <f>BK98</f>
        <v>0</v>
      </c>
      <c r="K98" s="158"/>
      <c r="L98" s="163"/>
      <c r="M98" s="164"/>
      <c r="N98" s="165"/>
      <c r="O98" s="165"/>
      <c r="P98" s="166">
        <f>P99+P114+P172+P223+P235</f>
        <v>0</v>
      </c>
      <c r="Q98" s="165"/>
      <c r="R98" s="166">
        <f>R99+R114+R172+R223+R235</f>
        <v>5.7971778</v>
      </c>
      <c r="S98" s="165"/>
      <c r="T98" s="167">
        <f>T99+T114+T172+T223+T235</f>
        <v>9.9599000000000011</v>
      </c>
      <c r="AR98" s="168" t="s">
        <v>83</v>
      </c>
      <c r="AT98" s="169" t="s">
        <v>74</v>
      </c>
      <c r="AU98" s="169" t="s">
        <v>75</v>
      </c>
      <c r="AY98" s="168" t="s">
        <v>143</v>
      </c>
      <c r="BK98" s="170">
        <f>BK99+BK114+BK172+BK223+BK235</f>
        <v>0</v>
      </c>
    </row>
    <row r="99" spans="1:65" s="12" customFormat="1" ht="22.9" customHeight="1">
      <c r="B99" s="157"/>
      <c r="C99" s="158"/>
      <c r="D99" s="159" t="s">
        <v>74</v>
      </c>
      <c r="E99" s="171" t="s">
        <v>144</v>
      </c>
      <c r="F99" s="171" t="s">
        <v>145</v>
      </c>
      <c r="G99" s="158"/>
      <c r="H99" s="158"/>
      <c r="I99" s="161"/>
      <c r="J99" s="172">
        <f>BK99</f>
        <v>0</v>
      </c>
      <c r="K99" s="158"/>
      <c r="L99" s="163"/>
      <c r="M99" s="164"/>
      <c r="N99" s="165"/>
      <c r="O99" s="165"/>
      <c r="P99" s="166">
        <f>SUM(P100:P113)</f>
        <v>0</v>
      </c>
      <c r="Q99" s="165"/>
      <c r="R99" s="166">
        <f>SUM(R100:R113)</f>
        <v>1.4604200000000001</v>
      </c>
      <c r="S99" s="165"/>
      <c r="T99" s="167">
        <f>SUM(T100:T113)</f>
        <v>0</v>
      </c>
      <c r="AR99" s="168" t="s">
        <v>83</v>
      </c>
      <c r="AT99" s="169" t="s">
        <v>74</v>
      </c>
      <c r="AU99" s="169" t="s">
        <v>83</v>
      </c>
      <c r="AY99" s="168" t="s">
        <v>143</v>
      </c>
      <c r="BK99" s="170">
        <f>SUM(BK100:BK113)</f>
        <v>0</v>
      </c>
    </row>
    <row r="100" spans="1:65" s="2" customFormat="1" ht="37.9" customHeight="1">
      <c r="A100" s="34"/>
      <c r="B100" s="35"/>
      <c r="C100" s="173" t="s">
        <v>83</v>
      </c>
      <c r="D100" s="173" t="s">
        <v>146</v>
      </c>
      <c r="E100" s="174" t="s">
        <v>147</v>
      </c>
      <c r="F100" s="175" t="s">
        <v>148</v>
      </c>
      <c r="G100" s="176" t="s">
        <v>149</v>
      </c>
      <c r="H100" s="177">
        <v>12</v>
      </c>
      <c r="I100" s="178"/>
      <c r="J100" s="177">
        <f>ROUND((ROUND(I100,2))*(ROUND(H100,2)),2)</f>
        <v>0</v>
      </c>
      <c r="K100" s="175" t="s">
        <v>150</v>
      </c>
      <c r="L100" s="39"/>
      <c r="M100" s="179" t="s">
        <v>18</v>
      </c>
      <c r="N100" s="180" t="s">
        <v>46</v>
      </c>
      <c r="O100" s="64"/>
      <c r="P100" s="181">
        <f>O100*H100</f>
        <v>0</v>
      </c>
      <c r="Q100" s="181">
        <v>2.3910000000000001E-2</v>
      </c>
      <c r="R100" s="181">
        <f>Q100*H100</f>
        <v>0.28692000000000001</v>
      </c>
      <c r="S100" s="181">
        <v>0</v>
      </c>
      <c r="T100" s="182">
        <f>S100*H100</f>
        <v>0</v>
      </c>
      <c r="U100" s="34"/>
      <c r="V100" s="34"/>
      <c r="W100" s="34"/>
      <c r="X100" s="34"/>
      <c r="Y100" s="34"/>
      <c r="Z100" s="34"/>
      <c r="AA100" s="34"/>
      <c r="AB100" s="34"/>
      <c r="AC100" s="34"/>
      <c r="AD100" s="34"/>
      <c r="AE100" s="34"/>
      <c r="AR100" s="183" t="s">
        <v>151</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152</v>
      </c>
    </row>
    <row r="101" spans="1:65" s="2" customFormat="1">
      <c r="A101" s="34"/>
      <c r="B101" s="35"/>
      <c r="C101" s="36"/>
      <c r="D101" s="185" t="s">
        <v>153</v>
      </c>
      <c r="E101" s="36"/>
      <c r="F101" s="186" t="s">
        <v>154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13" customFormat="1">
      <c r="B102" s="190"/>
      <c r="C102" s="191"/>
      <c r="D102" s="192" t="s">
        <v>155</v>
      </c>
      <c r="E102" s="193" t="s">
        <v>18</v>
      </c>
      <c r="F102" s="194" t="s">
        <v>156</v>
      </c>
      <c r="G102" s="191"/>
      <c r="H102" s="195">
        <v>6</v>
      </c>
      <c r="I102" s="196"/>
      <c r="J102" s="191"/>
      <c r="K102" s="191"/>
      <c r="L102" s="197"/>
      <c r="M102" s="198"/>
      <c r="N102" s="199"/>
      <c r="O102" s="199"/>
      <c r="P102" s="199"/>
      <c r="Q102" s="199"/>
      <c r="R102" s="199"/>
      <c r="S102" s="199"/>
      <c r="T102" s="200"/>
      <c r="AT102" s="201" t="s">
        <v>155</v>
      </c>
      <c r="AU102" s="201" t="s">
        <v>85</v>
      </c>
      <c r="AV102" s="13" t="s">
        <v>85</v>
      </c>
      <c r="AW102" s="13" t="s">
        <v>37</v>
      </c>
      <c r="AX102" s="13" t="s">
        <v>75</v>
      </c>
      <c r="AY102" s="201" t="s">
        <v>143</v>
      </c>
    </row>
    <row r="103" spans="1:65" s="13" customFormat="1">
      <c r="B103" s="190"/>
      <c r="C103" s="191"/>
      <c r="D103" s="192" t="s">
        <v>155</v>
      </c>
      <c r="E103" s="193" t="s">
        <v>18</v>
      </c>
      <c r="F103" s="194" t="s">
        <v>157</v>
      </c>
      <c r="G103" s="191"/>
      <c r="H103" s="195">
        <v>2</v>
      </c>
      <c r="I103" s="196"/>
      <c r="J103" s="191"/>
      <c r="K103" s="191"/>
      <c r="L103" s="197"/>
      <c r="M103" s="198"/>
      <c r="N103" s="199"/>
      <c r="O103" s="199"/>
      <c r="P103" s="199"/>
      <c r="Q103" s="199"/>
      <c r="R103" s="199"/>
      <c r="S103" s="199"/>
      <c r="T103" s="200"/>
      <c r="AT103" s="201" t="s">
        <v>155</v>
      </c>
      <c r="AU103" s="201" t="s">
        <v>85</v>
      </c>
      <c r="AV103" s="13" t="s">
        <v>85</v>
      </c>
      <c r="AW103" s="13" t="s">
        <v>37</v>
      </c>
      <c r="AX103" s="13" t="s">
        <v>75</v>
      </c>
      <c r="AY103" s="201" t="s">
        <v>143</v>
      </c>
    </row>
    <row r="104" spans="1:65" s="13" customFormat="1">
      <c r="B104" s="190"/>
      <c r="C104" s="191"/>
      <c r="D104" s="192" t="s">
        <v>155</v>
      </c>
      <c r="E104" s="193" t="s">
        <v>18</v>
      </c>
      <c r="F104" s="194" t="s">
        <v>158</v>
      </c>
      <c r="G104" s="191"/>
      <c r="H104" s="195">
        <v>2</v>
      </c>
      <c r="I104" s="196"/>
      <c r="J104" s="191"/>
      <c r="K104" s="191"/>
      <c r="L104" s="197"/>
      <c r="M104" s="198"/>
      <c r="N104" s="199"/>
      <c r="O104" s="199"/>
      <c r="P104" s="199"/>
      <c r="Q104" s="199"/>
      <c r="R104" s="199"/>
      <c r="S104" s="199"/>
      <c r="T104" s="200"/>
      <c r="AT104" s="201" t="s">
        <v>155</v>
      </c>
      <c r="AU104" s="201" t="s">
        <v>85</v>
      </c>
      <c r="AV104" s="13" t="s">
        <v>85</v>
      </c>
      <c r="AW104" s="13" t="s">
        <v>37</v>
      </c>
      <c r="AX104" s="13" t="s">
        <v>75</v>
      </c>
      <c r="AY104" s="201" t="s">
        <v>143</v>
      </c>
    </row>
    <row r="105" spans="1:65" s="13" customFormat="1">
      <c r="B105" s="190"/>
      <c r="C105" s="191"/>
      <c r="D105" s="192" t="s">
        <v>155</v>
      </c>
      <c r="E105" s="193" t="s">
        <v>18</v>
      </c>
      <c r="F105" s="194" t="s">
        <v>159</v>
      </c>
      <c r="G105" s="191"/>
      <c r="H105" s="195">
        <v>2</v>
      </c>
      <c r="I105" s="196"/>
      <c r="J105" s="191"/>
      <c r="K105" s="191"/>
      <c r="L105" s="197"/>
      <c r="M105" s="198"/>
      <c r="N105" s="199"/>
      <c r="O105" s="199"/>
      <c r="P105" s="199"/>
      <c r="Q105" s="199"/>
      <c r="R105" s="199"/>
      <c r="S105" s="199"/>
      <c r="T105" s="200"/>
      <c r="AT105" s="201" t="s">
        <v>155</v>
      </c>
      <c r="AU105" s="201" t="s">
        <v>85</v>
      </c>
      <c r="AV105" s="13" t="s">
        <v>85</v>
      </c>
      <c r="AW105" s="13" t="s">
        <v>37</v>
      </c>
      <c r="AX105" s="13" t="s">
        <v>75</v>
      </c>
      <c r="AY105" s="201" t="s">
        <v>143</v>
      </c>
    </row>
    <row r="106" spans="1:65" s="14" customFormat="1">
      <c r="B106" s="202"/>
      <c r="C106" s="203"/>
      <c r="D106" s="192" t="s">
        <v>155</v>
      </c>
      <c r="E106" s="204" t="s">
        <v>18</v>
      </c>
      <c r="F106" s="205" t="s">
        <v>160</v>
      </c>
      <c r="G106" s="203"/>
      <c r="H106" s="206">
        <v>12</v>
      </c>
      <c r="I106" s="207"/>
      <c r="J106" s="203"/>
      <c r="K106" s="203"/>
      <c r="L106" s="208"/>
      <c r="M106" s="209"/>
      <c r="N106" s="210"/>
      <c r="O106" s="210"/>
      <c r="P106" s="210"/>
      <c r="Q106" s="210"/>
      <c r="R106" s="210"/>
      <c r="S106" s="210"/>
      <c r="T106" s="211"/>
      <c r="AT106" s="212" t="s">
        <v>155</v>
      </c>
      <c r="AU106" s="212" t="s">
        <v>85</v>
      </c>
      <c r="AV106" s="14" t="s">
        <v>151</v>
      </c>
      <c r="AW106" s="14" t="s">
        <v>37</v>
      </c>
      <c r="AX106" s="14" t="s">
        <v>83</v>
      </c>
      <c r="AY106" s="212" t="s">
        <v>143</v>
      </c>
    </row>
    <row r="107" spans="1:65" s="2" customFormat="1" ht="37.9" customHeight="1">
      <c r="A107" s="34"/>
      <c r="B107" s="35"/>
      <c r="C107" s="173" t="s">
        <v>85</v>
      </c>
      <c r="D107" s="173" t="s">
        <v>146</v>
      </c>
      <c r="E107" s="174" t="s">
        <v>161</v>
      </c>
      <c r="F107" s="175" t="s">
        <v>162</v>
      </c>
      <c r="G107" s="176" t="s">
        <v>149</v>
      </c>
      <c r="H107" s="177">
        <v>25</v>
      </c>
      <c r="I107" s="178"/>
      <c r="J107" s="177">
        <f>ROUND((ROUND(I107,2))*(ROUND(H107,2)),2)</f>
        <v>0</v>
      </c>
      <c r="K107" s="175" t="s">
        <v>150</v>
      </c>
      <c r="L107" s="39"/>
      <c r="M107" s="179" t="s">
        <v>18</v>
      </c>
      <c r="N107" s="180" t="s">
        <v>46</v>
      </c>
      <c r="O107" s="64"/>
      <c r="P107" s="181">
        <f>O107*H107</f>
        <v>0</v>
      </c>
      <c r="Q107" s="181">
        <v>4.6940000000000003E-2</v>
      </c>
      <c r="R107" s="181">
        <f>Q107*H107</f>
        <v>1.1735</v>
      </c>
      <c r="S107" s="181">
        <v>0</v>
      </c>
      <c r="T107" s="182">
        <f>S107*H107</f>
        <v>0</v>
      </c>
      <c r="U107" s="34"/>
      <c r="V107" s="34"/>
      <c r="W107" s="34"/>
      <c r="X107" s="34"/>
      <c r="Y107" s="34"/>
      <c r="Z107" s="34"/>
      <c r="AA107" s="34"/>
      <c r="AB107" s="34"/>
      <c r="AC107" s="34"/>
      <c r="AD107" s="34"/>
      <c r="AE107" s="34"/>
      <c r="AR107" s="183" t="s">
        <v>151</v>
      </c>
      <c r="AT107" s="183" t="s">
        <v>146</v>
      </c>
      <c r="AU107" s="183" t="s">
        <v>85</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163</v>
      </c>
    </row>
    <row r="108" spans="1:65" s="2" customFormat="1">
      <c r="A108" s="34"/>
      <c r="B108" s="35"/>
      <c r="C108" s="36"/>
      <c r="D108" s="185" t="s">
        <v>153</v>
      </c>
      <c r="E108" s="36"/>
      <c r="F108" s="186" t="s">
        <v>164</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153</v>
      </c>
      <c r="AU108" s="17" t="s">
        <v>85</v>
      </c>
    </row>
    <row r="109" spans="1:65" s="13" customFormat="1">
      <c r="B109" s="190"/>
      <c r="C109" s="191"/>
      <c r="D109" s="192" t="s">
        <v>155</v>
      </c>
      <c r="E109" s="193" t="s">
        <v>18</v>
      </c>
      <c r="F109" s="194" t="s">
        <v>165</v>
      </c>
      <c r="G109" s="191"/>
      <c r="H109" s="195">
        <v>10</v>
      </c>
      <c r="I109" s="196"/>
      <c r="J109" s="191"/>
      <c r="K109" s="191"/>
      <c r="L109" s="197"/>
      <c r="M109" s="198"/>
      <c r="N109" s="199"/>
      <c r="O109" s="199"/>
      <c r="P109" s="199"/>
      <c r="Q109" s="199"/>
      <c r="R109" s="199"/>
      <c r="S109" s="199"/>
      <c r="T109" s="200"/>
      <c r="AT109" s="201" t="s">
        <v>155</v>
      </c>
      <c r="AU109" s="201" t="s">
        <v>85</v>
      </c>
      <c r="AV109" s="13" t="s">
        <v>85</v>
      </c>
      <c r="AW109" s="13" t="s">
        <v>37</v>
      </c>
      <c r="AX109" s="13" t="s">
        <v>75</v>
      </c>
      <c r="AY109" s="201" t="s">
        <v>143</v>
      </c>
    </row>
    <row r="110" spans="1:65" s="13" customFormat="1">
      <c r="B110" s="190"/>
      <c r="C110" s="191"/>
      <c r="D110" s="192" t="s">
        <v>155</v>
      </c>
      <c r="E110" s="193" t="s">
        <v>18</v>
      </c>
      <c r="F110" s="194" t="s">
        <v>166</v>
      </c>
      <c r="G110" s="191"/>
      <c r="H110" s="195">
        <v>1</v>
      </c>
      <c r="I110" s="196"/>
      <c r="J110" s="191"/>
      <c r="K110" s="191"/>
      <c r="L110" s="197"/>
      <c r="M110" s="198"/>
      <c r="N110" s="199"/>
      <c r="O110" s="199"/>
      <c r="P110" s="199"/>
      <c r="Q110" s="199"/>
      <c r="R110" s="199"/>
      <c r="S110" s="199"/>
      <c r="T110" s="200"/>
      <c r="AT110" s="201" t="s">
        <v>155</v>
      </c>
      <c r="AU110" s="201" t="s">
        <v>85</v>
      </c>
      <c r="AV110" s="13" t="s">
        <v>85</v>
      </c>
      <c r="AW110" s="13" t="s">
        <v>37</v>
      </c>
      <c r="AX110" s="13" t="s">
        <v>75</v>
      </c>
      <c r="AY110" s="201" t="s">
        <v>143</v>
      </c>
    </row>
    <row r="111" spans="1:65" s="13" customFormat="1">
      <c r="B111" s="190"/>
      <c r="C111" s="191"/>
      <c r="D111" s="192" t="s">
        <v>155</v>
      </c>
      <c r="E111" s="193" t="s">
        <v>18</v>
      </c>
      <c r="F111" s="194" t="s">
        <v>167</v>
      </c>
      <c r="G111" s="191"/>
      <c r="H111" s="195">
        <v>8</v>
      </c>
      <c r="I111" s="196"/>
      <c r="J111" s="191"/>
      <c r="K111" s="191"/>
      <c r="L111" s="197"/>
      <c r="M111" s="198"/>
      <c r="N111" s="199"/>
      <c r="O111" s="199"/>
      <c r="P111" s="199"/>
      <c r="Q111" s="199"/>
      <c r="R111" s="199"/>
      <c r="S111" s="199"/>
      <c r="T111" s="200"/>
      <c r="AT111" s="201" t="s">
        <v>155</v>
      </c>
      <c r="AU111" s="201" t="s">
        <v>85</v>
      </c>
      <c r="AV111" s="13" t="s">
        <v>85</v>
      </c>
      <c r="AW111" s="13" t="s">
        <v>37</v>
      </c>
      <c r="AX111" s="13" t="s">
        <v>75</v>
      </c>
      <c r="AY111" s="201" t="s">
        <v>143</v>
      </c>
    </row>
    <row r="112" spans="1:65" s="13" customFormat="1">
      <c r="B112" s="190"/>
      <c r="C112" s="191"/>
      <c r="D112" s="192" t="s">
        <v>155</v>
      </c>
      <c r="E112" s="193" t="s">
        <v>18</v>
      </c>
      <c r="F112" s="194" t="s">
        <v>168</v>
      </c>
      <c r="G112" s="191"/>
      <c r="H112" s="195">
        <v>6</v>
      </c>
      <c r="I112" s="196"/>
      <c r="J112" s="191"/>
      <c r="K112" s="191"/>
      <c r="L112" s="197"/>
      <c r="M112" s="198"/>
      <c r="N112" s="199"/>
      <c r="O112" s="199"/>
      <c r="P112" s="199"/>
      <c r="Q112" s="199"/>
      <c r="R112" s="199"/>
      <c r="S112" s="199"/>
      <c r="T112" s="200"/>
      <c r="AT112" s="201" t="s">
        <v>155</v>
      </c>
      <c r="AU112" s="201" t="s">
        <v>85</v>
      </c>
      <c r="AV112" s="13" t="s">
        <v>85</v>
      </c>
      <c r="AW112" s="13" t="s">
        <v>37</v>
      </c>
      <c r="AX112" s="13" t="s">
        <v>75</v>
      </c>
      <c r="AY112" s="201" t="s">
        <v>143</v>
      </c>
    </row>
    <row r="113" spans="1:65" s="14" customFormat="1">
      <c r="B113" s="202"/>
      <c r="C113" s="203"/>
      <c r="D113" s="192" t="s">
        <v>155</v>
      </c>
      <c r="E113" s="204" t="s">
        <v>18</v>
      </c>
      <c r="F113" s="205" t="s">
        <v>160</v>
      </c>
      <c r="G113" s="203"/>
      <c r="H113" s="206">
        <v>25</v>
      </c>
      <c r="I113" s="207"/>
      <c r="J113" s="203"/>
      <c r="K113" s="203"/>
      <c r="L113" s="208"/>
      <c r="M113" s="209"/>
      <c r="N113" s="210"/>
      <c r="O113" s="210"/>
      <c r="P113" s="210"/>
      <c r="Q113" s="210"/>
      <c r="R113" s="210"/>
      <c r="S113" s="210"/>
      <c r="T113" s="211"/>
      <c r="AT113" s="212" t="s">
        <v>155</v>
      </c>
      <c r="AU113" s="212" t="s">
        <v>85</v>
      </c>
      <c r="AV113" s="14" t="s">
        <v>151</v>
      </c>
      <c r="AW113" s="14" t="s">
        <v>37</v>
      </c>
      <c r="AX113" s="14" t="s">
        <v>83</v>
      </c>
      <c r="AY113" s="212" t="s">
        <v>143</v>
      </c>
    </row>
    <row r="114" spans="1:65" s="12" customFormat="1" ht="22.9" customHeight="1">
      <c r="B114" s="157"/>
      <c r="C114" s="158"/>
      <c r="D114" s="159" t="s">
        <v>74</v>
      </c>
      <c r="E114" s="171" t="s">
        <v>169</v>
      </c>
      <c r="F114" s="171" t="s">
        <v>170</v>
      </c>
      <c r="G114" s="158"/>
      <c r="H114" s="158"/>
      <c r="I114" s="161"/>
      <c r="J114" s="172">
        <f>BK114</f>
        <v>0</v>
      </c>
      <c r="K114" s="158"/>
      <c r="L114" s="163"/>
      <c r="M114" s="164"/>
      <c r="N114" s="165"/>
      <c r="O114" s="165"/>
      <c r="P114" s="166">
        <f>SUM(P115:P171)</f>
        <v>0</v>
      </c>
      <c r="Q114" s="165"/>
      <c r="R114" s="166">
        <f>SUM(R115:R171)</f>
        <v>4.3026327999999996</v>
      </c>
      <c r="S114" s="165"/>
      <c r="T114" s="167">
        <f>SUM(T115:T171)</f>
        <v>5.28904</v>
      </c>
      <c r="AR114" s="168" t="s">
        <v>83</v>
      </c>
      <c r="AT114" s="169" t="s">
        <v>74</v>
      </c>
      <c r="AU114" s="169" t="s">
        <v>83</v>
      </c>
      <c r="AY114" s="168" t="s">
        <v>143</v>
      </c>
      <c r="BK114" s="170">
        <f>SUM(BK115:BK171)</f>
        <v>0</v>
      </c>
    </row>
    <row r="115" spans="1:65" s="2" customFormat="1" ht="33" customHeight="1">
      <c r="A115" s="34"/>
      <c r="B115" s="35"/>
      <c r="C115" s="173" t="s">
        <v>144</v>
      </c>
      <c r="D115" s="173" t="s">
        <v>146</v>
      </c>
      <c r="E115" s="174" t="s">
        <v>171</v>
      </c>
      <c r="F115" s="175" t="s">
        <v>172</v>
      </c>
      <c r="G115" s="176" t="s">
        <v>173</v>
      </c>
      <c r="H115" s="177">
        <v>6.32</v>
      </c>
      <c r="I115" s="178"/>
      <c r="J115" s="177">
        <f>ROUND((ROUND(I115,2))*(ROUND(H115,2)),2)</f>
        <v>0</v>
      </c>
      <c r="K115" s="175" t="s">
        <v>150</v>
      </c>
      <c r="L115" s="39"/>
      <c r="M115" s="179" t="s">
        <v>18</v>
      </c>
      <c r="N115" s="180" t="s">
        <v>46</v>
      </c>
      <c r="O115" s="64"/>
      <c r="P115" s="181">
        <f>O115*H115</f>
        <v>0</v>
      </c>
      <c r="Q115" s="181">
        <v>7.3499999999999998E-3</v>
      </c>
      <c r="R115" s="181">
        <f>Q115*H115</f>
        <v>4.6452E-2</v>
      </c>
      <c r="S115" s="181">
        <v>0</v>
      </c>
      <c r="T115" s="182">
        <f>S115*H115</f>
        <v>0</v>
      </c>
      <c r="U115" s="34"/>
      <c r="V115" s="34"/>
      <c r="W115" s="34"/>
      <c r="X115" s="34"/>
      <c r="Y115" s="34"/>
      <c r="Z115" s="34"/>
      <c r="AA115" s="34"/>
      <c r="AB115" s="34"/>
      <c r="AC115" s="34"/>
      <c r="AD115" s="34"/>
      <c r="AE115" s="34"/>
      <c r="AR115" s="183" t="s">
        <v>151</v>
      </c>
      <c r="AT115" s="183" t="s">
        <v>146</v>
      </c>
      <c r="AU115" s="183" t="s">
        <v>85</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174</v>
      </c>
    </row>
    <row r="116" spans="1:65" s="2" customFormat="1">
      <c r="A116" s="34"/>
      <c r="B116" s="35"/>
      <c r="C116" s="36"/>
      <c r="D116" s="185" t="s">
        <v>153</v>
      </c>
      <c r="E116" s="36"/>
      <c r="F116" s="186" t="s">
        <v>175</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153</v>
      </c>
      <c r="AU116" s="17" t="s">
        <v>85</v>
      </c>
    </row>
    <row r="117" spans="1:65" s="13" customFormat="1">
      <c r="B117" s="190"/>
      <c r="C117" s="191"/>
      <c r="D117" s="192" t="s">
        <v>155</v>
      </c>
      <c r="E117" s="193" t="s">
        <v>18</v>
      </c>
      <c r="F117" s="194" t="s">
        <v>176</v>
      </c>
      <c r="G117" s="191"/>
      <c r="H117" s="195">
        <v>0.72</v>
      </c>
      <c r="I117" s="196"/>
      <c r="J117" s="191"/>
      <c r="K117" s="191"/>
      <c r="L117" s="197"/>
      <c r="M117" s="198"/>
      <c r="N117" s="199"/>
      <c r="O117" s="199"/>
      <c r="P117" s="199"/>
      <c r="Q117" s="199"/>
      <c r="R117" s="199"/>
      <c r="S117" s="199"/>
      <c r="T117" s="200"/>
      <c r="AT117" s="201" t="s">
        <v>155</v>
      </c>
      <c r="AU117" s="201" t="s">
        <v>85</v>
      </c>
      <c r="AV117" s="13" t="s">
        <v>85</v>
      </c>
      <c r="AW117" s="13" t="s">
        <v>37</v>
      </c>
      <c r="AX117" s="13" t="s">
        <v>75</v>
      </c>
      <c r="AY117" s="201" t="s">
        <v>143</v>
      </c>
    </row>
    <row r="118" spans="1:65" s="13" customFormat="1">
      <c r="B118" s="190"/>
      <c r="C118" s="191"/>
      <c r="D118" s="192" t="s">
        <v>155</v>
      </c>
      <c r="E118" s="193" t="s">
        <v>18</v>
      </c>
      <c r="F118" s="194" t="s">
        <v>177</v>
      </c>
      <c r="G118" s="191"/>
      <c r="H118" s="195">
        <v>2</v>
      </c>
      <c r="I118" s="196"/>
      <c r="J118" s="191"/>
      <c r="K118" s="191"/>
      <c r="L118" s="197"/>
      <c r="M118" s="198"/>
      <c r="N118" s="199"/>
      <c r="O118" s="199"/>
      <c r="P118" s="199"/>
      <c r="Q118" s="199"/>
      <c r="R118" s="199"/>
      <c r="S118" s="199"/>
      <c r="T118" s="200"/>
      <c r="AT118" s="201" t="s">
        <v>155</v>
      </c>
      <c r="AU118" s="201" t="s">
        <v>85</v>
      </c>
      <c r="AV118" s="13" t="s">
        <v>85</v>
      </c>
      <c r="AW118" s="13" t="s">
        <v>37</v>
      </c>
      <c r="AX118" s="13" t="s">
        <v>75</v>
      </c>
      <c r="AY118" s="201" t="s">
        <v>143</v>
      </c>
    </row>
    <row r="119" spans="1:65" s="13" customFormat="1">
      <c r="B119" s="190"/>
      <c r="C119" s="191"/>
      <c r="D119" s="192" t="s">
        <v>155</v>
      </c>
      <c r="E119" s="193" t="s">
        <v>18</v>
      </c>
      <c r="F119" s="194" t="s">
        <v>178</v>
      </c>
      <c r="G119" s="191"/>
      <c r="H119" s="195">
        <v>0.12</v>
      </c>
      <c r="I119" s="196"/>
      <c r="J119" s="191"/>
      <c r="K119" s="191"/>
      <c r="L119" s="197"/>
      <c r="M119" s="198"/>
      <c r="N119" s="199"/>
      <c r="O119" s="199"/>
      <c r="P119" s="199"/>
      <c r="Q119" s="199"/>
      <c r="R119" s="199"/>
      <c r="S119" s="199"/>
      <c r="T119" s="200"/>
      <c r="AT119" s="201" t="s">
        <v>155</v>
      </c>
      <c r="AU119" s="201" t="s">
        <v>85</v>
      </c>
      <c r="AV119" s="13" t="s">
        <v>85</v>
      </c>
      <c r="AW119" s="13" t="s">
        <v>37</v>
      </c>
      <c r="AX119" s="13" t="s">
        <v>75</v>
      </c>
      <c r="AY119" s="201" t="s">
        <v>143</v>
      </c>
    </row>
    <row r="120" spans="1:65" s="13" customFormat="1">
      <c r="B120" s="190"/>
      <c r="C120" s="191"/>
      <c r="D120" s="192" t="s">
        <v>155</v>
      </c>
      <c r="E120" s="193" t="s">
        <v>18</v>
      </c>
      <c r="F120" s="194" t="s">
        <v>179</v>
      </c>
      <c r="G120" s="191"/>
      <c r="H120" s="195">
        <v>0.08</v>
      </c>
      <c r="I120" s="196"/>
      <c r="J120" s="191"/>
      <c r="K120" s="191"/>
      <c r="L120" s="197"/>
      <c r="M120" s="198"/>
      <c r="N120" s="199"/>
      <c r="O120" s="199"/>
      <c r="P120" s="199"/>
      <c r="Q120" s="199"/>
      <c r="R120" s="199"/>
      <c r="S120" s="199"/>
      <c r="T120" s="200"/>
      <c r="AT120" s="201" t="s">
        <v>155</v>
      </c>
      <c r="AU120" s="201" t="s">
        <v>85</v>
      </c>
      <c r="AV120" s="13" t="s">
        <v>85</v>
      </c>
      <c r="AW120" s="13" t="s">
        <v>37</v>
      </c>
      <c r="AX120" s="13" t="s">
        <v>75</v>
      </c>
      <c r="AY120" s="201" t="s">
        <v>143</v>
      </c>
    </row>
    <row r="121" spans="1:65" s="13" customFormat="1">
      <c r="B121" s="190"/>
      <c r="C121" s="191"/>
      <c r="D121" s="192" t="s">
        <v>155</v>
      </c>
      <c r="E121" s="193" t="s">
        <v>18</v>
      </c>
      <c r="F121" s="194" t="s">
        <v>180</v>
      </c>
      <c r="G121" s="191"/>
      <c r="H121" s="195">
        <v>0.2</v>
      </c>
      <c r="I121" s="196"/>
      <c r="J121" s="191"/>
      <c r="K121" s="191"/>
      <c r="L121" s="197"/>
      <c r="M121" s="198"/>
      <c r="N121" s="199"/>
      <c r="O121" s="199"/>
      <c r="P121" s="199"/>
      <c r="Q121" s="199"/>
      <c r="R121" s="199"/>
      <c r="S121" s="199"/>
      <c r="T121" s="200"/>
      <c r="AT121" s="201" t="s">
        <v>155</v>
      </c>
      <c r="AU121" s="201" t="s">
        <v>85</v>
      </c>
      <c r="AV121" s="13" t="s">
        <v>85</v>
      </c>
      <c r="AW121" s="13" t="s">
        <v>37</v>
      </c>
      <c r="AX121" s="13" t="s">
        <v>75</v>
      </c>
      <c r="AY121" s="201" t="s">
        <v>143</v>
      </c>
    </row>
    <row r="122" spans="1:65" s="13" customFormat="1">
      <c r="B122" s="190"/>
      <c r="C122" s="191"/>
      <c r="D122" s="192" t="s">
        <v>155</v>
      </c>
      <c r="E122" s="193" t="s">
        <v>18</v>
      </c>
      <c r="F122" s="194" t="s">
        <v>181</v>
      </c>
      <c r="G122" s="191"/>
      <c r="H122" s="195">
        <v>0.24</v>
      </c>
      <c r="I122" s="196"/>
      <c r="J122" s="191"/>
      <c r="K122" s="191"/>
      <c r="L122" s="197"/>
      <c r="M122" s="198"/>
      <c r="N122" s="199"/>
      <c r="O122" s="199"/>
      <c r="P122" s="199"/>
      <c r="Q122" s="199"/>
      <c r="R122" s="199"/>
      <c r="S122" s="199"/>
      <c r="T122" s="200"/>
      <c r="AT122" s="201" t="s">
        <v>155</v>
      </c>
      <c r="AU122" s="201" t="s">
        <v>85</v>
      </c>
      <c r="AV122" s="13" t="s">
        <v>85</v>
      </c>
      <c r="AW122" s="13" t="s">
        <v>37</v>
      </c>
      <c r="AX122" s="13" t="s">
        <v>75</v>
      </c>
      <c r="AY122" s="201" t="s">
        <v>143</v>
      </c>
    </row>
    <row r="123" spans="1:65" s="13" customFormat="1">
      <c r="B123" s="190"/>
      <c r="C123" s="191"/>
      <c r="D123" s="192" t="s">
        <v>155</v>
      </c>
      <c r="E123" s="193" t="s">
        <v>18</v>
      </c>
      <c r="F123" s="194" t="s">
        <v>182</v>
      </c>
      <c r="G123" s="191"/>
      <c r="H123" s="195">
        <v>1.6</v>
      </c>
      <c r="I123" s="196"/>
      <c r="J123" s="191"/>
      <c r="K123" s="191"/>
      <c r="L123" s="197"/>
      <c r="M123" s="198"/>
      <c r="N123" s="199"/>
      <c r="O123" s="199"/>
      <c r="P123" s="199"/>
      <c r="Q123" s="199"/>
      <c r="R123" s="199"/>
      <c r="S123" s="199"/>
      <c r="T123" s="200"/>
      <c r="AT123" s="201" t="s">
        <v>155</v>
      </c>
      <c r="AU123" s="201" t="s">
        <v>85</v>
      </c>
      <c r="AV123" s="13" t="s">
        <v>85</v>
      </c>
      <c r="AW123" s="13" t="s">
        <v>37</v>
      </c>
      <c r="AX123" s="13" t="s">
        <v>75</v>
      </c>
      <c r="AY123" s="201" t="s">
        <v>143</v>
      </c>
    </row>
    <row r="124" spans="1:65" s="13" customFormat="1">
      <c r="B124" s="190"/>
      <c r="C124" s="191"/>
      <c r="D124" s="192" t="s">
        <v>155</v>
      </c>
      <c r="E124" s="193" t="s">
        <v>18</v>
      </c>
      <c r="F124" s="194" t="s">
        <v>183</v>
      </c>
      <c r="G124" s="191"/>
      <c r="H124" s="195">
        <v>0.16</v>
      </c>
      <c r="I124" s="196"/>
      <c r="J124" s="191"/>
      <c r="K124" s="191"/>
      <c r="L124" s="197"/>
      <c r="M124" s="198"/>
      <c r="N124" s="199"/>
      <c r="O124" s="199"/>
      <c r="P124" s="199"/>
      <c r="Q124" s="199"/>
      <c r="R124" s="199"/>
      <c r="S124" s="199"/>
      <c r="T124" s="200"/>
      <c r="AT124" s="201" t="s">
        <v>155</v>
      </c>
      <c r="AU124" s="201" t="s">
        <v>85</v>
      </c>
      <c r="AV124" s="13" t="s">
        <v>85</v>
      </c>
      <c r="AW124" s="13" t="s">
        <v>37</v>
      </c>
      <c r="AX124" s="13" t="s">
        <v>75</v>
      </c>
      <c r="AY124" s="201" t="s">
        <v>143</v>
      </c>
    </row>
    <row r="125" spans="1:65" s="13" customFormat="1">
      <c r="B125" s="190"/>
      <c r="C125" s="191"/>
      <c r="D125" s="192" t="s">
        <v>155</v>
      </c>
      <c r="E125" s="193" t="s">
        <v>18</v>
      </c>
      <c r="F125" s="194" t="s">
        <v>184</v>
      </c>
      <c r="G125" s="191"/>
      <c r="H125" s="195">
        <v>1.2</v>
      </c>
      <c r="I125" s="196"/>
      <c r="J125" s="191"/>
      <c r="K125" s="191"/>
      <c r="L125" s="197"/>
      <c r="M125" s="198"/>
      <c r="N125" s="199"/>
      <c r="O125" s="199"/>
      <c r="P125" s="199"/>
      <c r="Q125" s="199"/>
      <c r="R125" s="199"/>
      <c r="S125" s="199"/>
      <c r="T125" s="200"/>
      <c r="AT125" s="201" t="s">
        <v>155</v>
      </c>
      <c r="AU125" s="201" t="s">
        <v>85</v>
      </c>
      <c r="AV125" s="13" t="s">
        <v>85</v>
      </c>
      <c r="AW125" s="13" t="s">
        <v>37</v>
      </c>
      <c r="AX125" s="13" t="s">
        <v>75</v>
      </c>
      <c r="AY125" s="201" t="s">
        <v>143</v>
      </c>
    </row>
    <row r="126" spans="1:65" s="14" customFormat="1">
      <c r="B126" s="202"/>
      <c r="C126" s="203"/>
      <c r="D126" s="192" t="s">
        <v>155</v>
      </c>
      <c r="E126" s="204" t="s">
        <v>18</v>
      </c>
      <c r="F126" s="205" t="s">
        <v>160</v>
      </c>
      <c r="G126" s="203"/>
      <c r="H126" s="206">
        <v>6.32</v>
      </c>
      <c r="I126" s="207"/>
      <c r="J126" s="203"/>
      <c r="K126" s="203"/>
      <c r="L126" s="208"/>
      <c r="M126" s="209"/>
      <c r="N126" s="210"/>
      <c r="O126" s="210"/>
      <c r="P126" s="210"/>
      <c r="Q126" s="210"/>
      <c r="R126" s="210"/>
      <c r="S126" s="210"/>
      <c r="T126" s="211"/>
      <c r="AT126" s="212" t="s">
        <v>155</v>
      </c>
      <c r="AU126" s="212" t="s">
        <v>85</v>
      </c>
      <c r="AV126" s="14" t="s">
        <v>151</v>
      </c>
      <c r="AW126" s="14" t="s">
        <v>37</v>
      </c>
      <c r="AX126" s="14" t="s">
        <v>83</v>
      </c>
      <c r="AY126" s="212" t="s">
        <v>143</v>
      </c>
    </row>
    <row r="127" spans="1:65" s="2" customFormat="1" ht="37.9" customHeight="1">
      <c r="A127" s="34"/>
      <c r="B127" s="35"/>
      <c r="C127" s="173" t="s">
        <v>151</v>
      </c>
      <c r="D127" s="173" t="s">
        <v>146</v>
      </c>
      <c r="E127" s="174" t="s">
        <v>185</v>
      </c>
      <c r="F127" s="175" t="s">
        <v>186</v>
      </c>
      <c r="G127" s="176" t="s">
        <v>149</v>
      </c>
      <c r="H127" s="177">
        <v>24</v>
      </c>
      <c r="I127" s="178"/>
      <c r="J127" s="177">
        <f>ROUND((ROUND(I127,2))*(ROUND(H127,2)),2)</f>
        <v>0</v>
      </c>
      <c r="K127" s="175" t="s">
        <v>150</v>
      </c>
      <c r="L127" s="39"/>
      <c r="M127" s="179" t="s">
        <v>18</v>
      </c>
      <c r="N127" s="180" t="s">
        <v>46</v>
      </c>
      <c r="O127" s="64"/>
      <c r="P127" s="181">
        <f>O127*H127</f>
        <v>0</v>
      </c>
      <c r="Q127" s="181">
        <v>2.0200000000000001E-3</v>
      </c>
      <c r="R127" s="181">
        <f>Q127*H127</f>
        <v>4.8480000000000002E-2</v>
      </c>
      <c r="S127" s="181">
        <v>0</v>
      </c>
      <c r="T127" s="182">
        <f>S127*H127</f>
        <v>0</v>
      </c>
      <c r="U127" s="34"/>
      <c r="V127" s="34"/>
      <c r="W127" s="34"/>
      <c r="X127" s="34"/>
      <c r="Y127" s="34"/>
      <c r="Z127" s="34"/>
      <c r="AA127" s="34"/>
      <c r="AB127" s="34"/>
      <c r="AC127" s="34"/>
      <c r="AD127" s="34"/>
      <c r="AE127" s="34"/>
      <c r="AR127" s="183" t="s">
        <v>151</v>
      </c>
      <c r="AT127" s="183" t="s">
        <v>146</v>
      </c>
      <c r="AU127" s="183" t="s">
        <v>85</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151</v>
      </c>
      <c r="BM127" s="183" t="s">
        <v>187</v>
      </c>
    </row>
    <row r="128" spans="1:65" s="2" customFormat="1">
      <c r="A128" s="34"/>
      <c r="B128" s="35"/>
      <c r="C128" s="36"/>
      <c r="D128" s="185" t="s">
        <v>153</v>
      </c>
      <c r="E128" s="36"/>
      <c r="F128" s="186" t="s">
        <v>188</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153</v>
      </c>
      <c r="AU128" s="17" t="s">
        <v>85</v>
      </c>
    </row>
    <row r="129" spans="1:65" s="13" customFormat="1">
      <c r="B129" s="190"/>
      <c r="C129" s="191"/>
      <c r="D129" s="192" t="s">
        <v>155</v>
      </c>
      <c r="E129" s="193" t="s">
        <v>18</v>
      </c>
      <c r="F129" s="194" t="s">
        <v>189</v>
      </c>
      <c r="G129" s="191"/>
      <c r="H129" s="195">
        <v>12</v>
      </c>
      <c r="I129" s="196"/>
      <c r="J129" s="191"/>
      <c r="K129" s="191"/>
      <c r="L129" s="197"/>
      <c r="M129" s="198"/>
      <c r="N129" s="199"/>
      <c r="O129" s="199"/>
      <c r="P129" s="199"/>
      <c r="Q129" s="199"/>
      <c r="R129" s="199"/>
      <c r="S129" s="199"/>
      <c r="T129" s="200"/>
      <c r="AT129" s="201" t="s">
        <v>155</v>
      </c>
      <c r="AU129" s="201" t="s">
        <v>85</v>
      </c>
      <c r="AV129" s="13" t="s">
        <v>85</v>
      </c>
      <c r="AW129" s="13" t="s">
        <v>37</v>
      </c>
      <c r="AX129" s="13" t="s">
        <v>75</v>
      </c>
      <c r="AY129" s="201" t="s">
        <v>143</v>
      </c>
    </row>
    <row r="130" spans="1:65" s="13" customFormat="1">
      <c r="B130" s="190"/>
      <c r="C130" s="191"/>
      <c r="D130" s="192" t="s">
        <v>155</v>
      </c>
      <c r="E130" s="193" t="s">
        <v>18</v>
      </c>
      <c r="F130" s="194" t="s">
        <v>190</v>
      </c>
      <c r="G130" s="191"/>
      <c r="H130" s="195">
        <v>4</v>
      </c>
      <c r="I130" s="196"/>
      <c r="J130" s="191"/>
      <c r="K130" s="191"/>
      <c r="L130" s="197"/>
      <c r="M130" s="198"/>
      <c r="N130" s="199"/>
      <c r="O130" s="199"/>
      <c r="P130" s="199"/>
      <c r="Q130" s="199"/>
      <c r="R130" s="199"/>
      <c r="S130" s="199"/>
      <c r="T130" s="200"/>
      <c r="AT130" s="201" t="s">
        <v>155</v>
      </c>
      <c r="AU130" s="201" t="s">
        <v>85</v>
      </c>
      <c r="AV130" s="13" t="s">
        <v>85</v>
      </c>
      <c r="AW130" s="13" t="s">
        <v>37</v>
      </c>
      <c r="AX130" s="13" t="s">
        <v>75</v>
      </c>
      <c r="AY130" s="201" t="s">
        <v>143</v>
      </c>
    </row>
    <row r="131" spans="1:65" s="13" customFormat="1">
      <c r="B131" s="190"/>
      <c r="C131" s="191"/>
      <c r="D131" s="192" t="s">
        <v>155</v>
      </c>
      <c r="E131" s="193" t="s">
        <v>18</v>
      </c>
      <c r="F131" s="194" t="s">
        <v>191</v>
      </c>
      <c r="G131" s="191"/>
      <c r="H131" s="195">
        <v>4</v>
      </c>
      <c r="I131" s="196"/>
      <c r="J131" s="191"/>
      <c r="K131" s="191"/>
      <c r="L131" s="197"/>
      <c r="M131" s="198"/>
      <c r="N131" s="199"/>
      <c r="O131" s="199"/>
      <c r="P131" s="199"/>
      <c r="Q131" s="199"/>
      <c r="R131" s="199"/>
      <c r="S131" s="199"/>
      <c r="T131" s="200"/>
      <c r="AT131" s="201" t="s">
        <v>155</v>
      </c>
      <c r="AU131" s="201" t="s">
        <v>85</v>
      </c>
      <c r="AV131" s="13" t="s">
        <v>85</v>
      </c>
      <c r="AW131" s="13" t="s">
        <v>37</v>
      </c>
      <c r="AX131" s="13" t="s">
        <v>75</v>
      </c>
      <c r="AY131" s="201" t="s">
        <v>143</v>
      </c>
    </row>
    <row r="132" spans="1:65" s="13" customFormat="1">
      <c r="B132" s="190"/>
      <c r="C132" s="191"/>
      <c r="D132" s="192" t="s">
        <v>155</v>
      </c>
      <c r="E132" s="193" t="s">
        <v>18</v>
      </c>
      <c r="F132" s="194" t="s">
        <v>192</v>
      </c>
      <c r="G132" s="191"/>
      <c r="H132" s="195">
        <v>4</v>
      </c>
      <c r="I132" s="196"/>
      <c r="J132" s="191"/>
      <c r="K132" s="191"/>
      <c r="L132" s="197"/>
      <c r="M132" s="198"/>
      <c r="N132" s="199"/>
      <c r="O132" s="199"/>
      <c r="P132" s="199"/>
      <c r="Q132" s="199"/>
      <c r="R132" s="199"/>
      <c r="S132" s="199"/>
      <c r="T132" s="200"/>
      <c r="AT132" s="201" t="s">
        <v>155</v>
      </c>
      <c r="AU132" s="201" t="s">
        <v>85</v>
      </c>
      <c r="AV132" s="13" t="s">
        <v>85</v>
      </c>
      <c r="AW132" s="13" t="s">
        <v>37</v>
      </c>
      <c r="AX132" s="13" t="s">
        <v>75</v>
      </c>
      <c r="AY132" s="201" t="s">
        <v>143</v>
      </c>
    </row>
    <row r="133" spans="1:65" s="14" customFormat="1">
      <c r="B133" s="202"/>
      <c r="C133" s="203"/>
      <c r="D133" s="192" t="s">
        <v>155</v>
      </c>
      <c r="E133" s="204" t="s">
        <v>18</v>
      </c>
      <c r="F133" s="205" t="s">
        <v>160</v>
      </c>
      <c r="G133" s="203"/>
      <c r="H133" s="206">
        <v>24</v>
      </c>
      <c r="I133" s="207"/>
      <c r="J133" s="203"/>
      <c r="K133" s="203"/>
      <c r="L133" s="208"/>
      <c r="M133" s="209"/>
      <c r="N133" s="210"/>
      <c r="O133" s="210"/>
      <c r="P133" s="210"/>
      <c r="Q133" s="210"/>
      <c r="R133" s="210"/>
      <c r="S133" s="210"/>
      <c r="T133" s="211"/>
      <c r="AT133" s="212" t="s">
        <v>155</v>
      </c>
      <c r="AU133" s="212" t="s">
        <v>85</v>
      </c>
      <c r="AV133" s="14" t="s">
        <v>151</v>
      </c>
      <c r="AW133" s="14" t="s">
        <v>37</v>
      </c>
      <c r="AX133" s="14" t="s">
        <v>83</v>
      </c>
      <c r="AY133" s="212" t="s">
        <v>143</v>
      </c>
    </row>
    <row r="134" spans="1:65" s="2" customFormat="1" ht="37.9" customHeight="1">
      <c r="A134" s="34"/>
      <c r="B134" s="35"/>
      <c r="C134" s="173" t="s">
        <v>193</v>
      </c>
      <c r="D134" s="173" t="s">
        <v>146</v>
      </c>
      <c r="E134" s="174" t="s">
        <v>194</v>
      </c>
      <c r="F134" s="175" t="s">
        <v>195</v>
      </c>
      <c r="G134" s="176" t="s">
        <v>149</v>
      </c>
      <c r="H134" s="177">
        <v>50</v>
      </c>
      <c r="I134" s="178"/>
      <c r="J134" s="177">
        <f>ROUND((ROUND(I134,2))*(ROUND(H134,2)),2)</f>
        <v>0</v>
      </c>
      <c r="K134" s="175" t="s">
        <v>150</v>
      </c>
      <c r="L134" s="39"/>
      <c r="M134" s="179" t="s">
        <v>18</v>
      </c>
      <c r="N134" s="180" t="s">
        <v>46</v>
      </c>
      <c r="O134" s="64"/>
      <c r="P134" s="181">
        <f>O134*H134</f>
        <v>0</v>
      </c>
      <c r="Q134" s="181">
        <v>5.5700000000000003E-3</v>
      </c>
      <c r="R134" s="181">
        <f>Q134*H134</f>
        <v>0.27850000000000003</v>
      </c>
      <c r="S134" s="181">
        <v>0</v>
      </c>
      <c r="T134" s="182">
        <f>S134*H134</f>
        <v>0</v>
      </c>
      <c r="U134" s="34"/>
      <c r="V134" s="34"/>
      <c r="W134" s="34"/>
      <c r="X134" s="34"/>
      <c r="Y134" s="34"/>
      <c r="Z134" s="34"/>
      <c r="AA134" s="34"/>
      <c r="AB134" s="34"/>
      <c r="AC134" s="34"/>
      <c r="AD134" s="34"/>
      <c r="AE134" s="34"/>
      <c r="AR134" s="183" t="s">
        <v>151</v>
      </c>
      <c r="AT134" s="183" t="s">
        <v>146</v>
      </c>
      <c r="AU134" s="183" t="s">
        <v>85</v>
      </c>
      <c r="AY134" s="17" t="s">
        <v>143</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151</v>
      </c>
      <c r="BM134" s="183" t="s">
        <v>196</v>
      </c>
    </row>
    <row r="135" spans="1:65" s="2" customFormat="1">
      <c r="A135" s="34"/>
      <c r="B135" s="35"/>
      <c r="C135" s="36"/>
      <c r="D135" s="185" t="s">
        <v>153</v>
      </c>
      <c r="E135" s="36"/>
      <c r="F135" s="186" t="s">
        <v>197</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153</v>
      </c>
      <c r="AU135" s="17" t="s">
        <v>85</v>
      </c>
    </row>
    <row r="136" spans="1:65" s="13" customFormat="1">
      <c r="B136" s="190"/>
      <c r="C136" s="191"/>
      <c r="D136" s="192" t="s">
        <v>155</v>
      </c>
      <c r="E136" s="193" t="s">
        <v>18</v>
      </c>
      <c r="F136" s="194" t="s">
        <v>198</v>
      </c>
      <c r="G136" s="191"/>
      <c r="H136" s="195">
        <v>20</v>
      </c>
      <c r="I136" s="196"/>
      <c r="J136" s="191"/>
      <c r="K136" s="191"/>
      <c r="L136" s="197"/>
      <c r="M136" s="198"/>
      <c r="N136" s="199"/>
      <c r="O136" s="199"/>
      <c r="P136" s="199"/>
      <c r="Q136" s="199"/>
      <c r="R136" s="199"/>
      <c r="S136" s="199"/>
      <c r="T136" s="200"/>
      <c r="AT136" s="201" t="s">
        <v>155</v>
      </c>
      <c r="AU136" s="201" t="s">
        <v>85</v>
      </c>
      <c r="AV136" s="13" t="s">
        <v>85</v>
      </c>
      <c r="AW136" s="13" t="s">
        <v>37</v>
      </c>
      <c r="AX136" s="13" t="s">
        <v>75</v>
      </c>
      <c r="AY136" s="201" t="s">
        <v>143</v>
      </c>
    </row>
    <row r="137" spans="1:65" s="13" customFormat="1">
      <c r="B137" s="190"/>
      <c r="C137" s="191"/>
      <c r="D137" s="192" t="s">
        <v>155</v>
      </c>
      <c r="E137" s="193" t="s">
        <v>18</v>
      </c>
      <c r="F137" s="194" t="s">
        <v>199</v>
      </c>
      <c r="G137" s="191"/>
      <c r="H137" s="195">
        <v>2</v>
      </c>
      <c r="I137" s="196"/>
      <c r="J137" s="191"/>
      <c r="K137" s="191"/>
      <c r="L137" s="197"/>
      <c r="M137" s="198"/>
      <c r="N137" s="199"/>
      <c r="O137" s="199"/>
      <c r="P137" s="199"/>
      <c r="Q137" s="199"/>
      <c r="R137" s="199"/>
      <c r="S137" s="199"/>
      <c r="T137" s="200"/>
      <c r="AT137" s="201" t="s">
        <v>155</v>
      </c>
      <c r="AU137" s="201" t="s">
        <v>85</v>
      </c>
      <c r="AV137" s="13" t="s">
        <v>85</v>
      </c>
      <c r="AW137" s="13" t="s">
        <v>37</v>
      </c>
      <c r="AX137" s="13" t="s">
        <v>75</v>
      </c>
      <c r="AY137" s="201" t="s">
        <v>143</v>
      </c>
    </row>
    <row r="138" spans="1:65" s="13" customFormat="1">
      <c r="B138" s="190"/>
      <c r="C138" s="191"/>
      <c r="D138" s="192" t="s">
        <v>155</v>
      </c>
      <c r="E138" s="193" t="s">
        <v>18</v>
      </c>
      <c r="F138" s="194" t="s">
        <v>200</v>
      </c>
      <c r="G138" s="191"/>
      <c r="H138" s="195">
        <v>16</v>
      </c>
      <c r="I138" s="196"/>
      <c r="J138" s="191"/>
      <c r="K138" s="191"/>
      <c r="L138" s="197"/>
      <c r="M138" s="198"/>
      <c r="N138" s="199"/>
      <c r="O138" s="199"/>
      <c r="P138" s="199"/>
      <c r="Q138" s="199"/>
      <c r="R138" s="199"/>
      <c r="S138" s="199"/>
      <c r="T138" s="200"/>
      <c r="AT138" s="201" t="s">
        <v>155</v>
      </c>
      <c r="AU138" s="201" t="s">
        <v>85</v>
      </c>
      <c r="AV138" s="13" t="s">
        <v>85</v>
      </c>
      <c r="AW138" s="13" t="s">
        <v>37</v>
      </c>
      <c r="AX138" s="13" t="s">
        <v>75</v>
      </c>
      <c r="AY138" s="201" t="s">
        <v>143</v>
      </c>
    </row>
    <row r="139" spans="1:65" s="13" customFormat="1">
      <c r="B139" s="190"/>
      <c r="C139" s="191"/>
      <c r="D139" s="192" t="s">
        <v>155</v>
      </c>
      <c r="E139" s="193" t="s">
        <v>18</v>
      </c>
      <c r="F139" s="194" t="s">
        <v>201</v>
      </c>
      <c r="G139" s="191"/>
      <c r="H139" s="195">
        <v>12</v>
      </c>
      <c r="I139" s="196"/>
      <c r="J139" s="191"/>
      <c r="K139" s="191"/>
      <c r="L139" s="197"/>
      <c r="M139" s="198"/>
      <c r="N139" s="199"/>
      <c r="O139" s="199"/>
      <c r="P139" s="199"/>
      <c r="Q139" s="199"/>
      <c r="R139" s="199"/>
      <c r="S139" s="199"/>
      <c r="T139" s="200"/>
      <c r="AT139" s="201" t="s">
        <v>155</v>
      </c>
      <c r="AU139" s="201" t="s">
        <v>85</v>
      </c>
      <c r="AV139" s="13" t="s">
        <v>85</v>
      </c>
      <c r="AW139" s="13" t="s">
        <v>37</v>
      </c>
      <c r="AX139" s="13" t="s">
        <v>75</v>
      </c>
      <c r="AY139" s="201" t="s">
        <v>143</v>
      </c>
    </row>
    <row r="140" spans="1:65" s="14" customFormat="1">
      <c r="B140" s="202"/>
      <c r="C140" s="203"/>
      <c r="D140" s="192" t="s">
        <v>155</v>
      </c>
      <c r="E140" s="204" t="s">
        <v>18</v>
      </c>
      <c r="F140" s="205" t="s">
        <v>160</v>
      </c>
      <c r="G140" s="203"/>
      <c r="H140" s="206">
        <v>50</v>
      </c>
      <c r="I140" s="207"/>
      <c r="J140" s="203"/>
      <c r="K140" s="203"/>
      <c r="L140" s="208"/>
      <c r="M140" s="209"/>
      <c r="N140" s="210"/>
      <c r="O140" s="210"/>
      <c r="P140" s="210"/>
      <c r="Q140" s="210"/>
      <c r="R140" s="210"/>
      <c r="S140" s="210"/>
      <c r="T140" s="211"/>
      <c r="AT140" s="212" t="s">
        <v>155</v>
      </c>
      <c r="AU140" s="212" t="s">
        <v>85</v>
      </c>
      <c r="AV140" s="14" t="s">
        <v>151</v>
      </c>
      <c r="AW140" s="14" t="s">
        <v>37</v>
      </c>
      <c r="AX140" s="14" t="s">
        <v>83</v>
      </c>
      <c r="AY140" s="212" t="s">
        <v>143</v>
      </c>
    </row>
    <row r="141" spans="1:65" s="2" customFormat="1" ht="37.9" customHeight="1">
      <c r="A141" s="34"/>
      <c r="B141" s="35"/>
      <c r="C141" s="173" t="s">
        <v>169</v>
      </c>
      <c r="D141" s="173" t="s">
        <v>146</v>
      </c>
      <c r="E141" s="174" t="s">
        <v>202</v>
      </c>
      <c r="F141" s="175" t="s">
        <v>203</v>
      </c>
      <c r="G141" s="176" t="s">
        <v>173</v>
      </c>
      <c r="H141" s="177">
        <v>334</v>
      </c>
      <c r="I141" s="178"/>
      <c r="J141" s="177">
        <f>ROUND((ROUND(I141,2))*(ROUND(H141,2)),2)</f>
        <v>0</v>
      </c>
      <c r="K141" s="175" t="s">
        <v>150</v>
      </c>
      <c r="L141" s="39"/>
      <c r="M141" s="179" t="s">
        <v>18</v>
      </c>
      <c r="N141" s="180" t="s">
        <v>46</v>
      </c>
      <c r="O141" s="64"/>
      <c r="P141" s="181">
        <f>O141*H141</f>
        <v>0</v>
      </c>
      <c r="Q141" s="181">
        <v>0</v>
      </c>
      <c r="R141" s="181">
        <f>Q141*H141</f>
        <v>0</v>
      </c>
      <c r="S141" s="181">
        <v>0</v>
      </c>
      <c r="T141" s="182">
        <f>S141*H141</f>
        <v>0</v>
      </c>
      <c r="U141" s="34"/>
      <c r="V141" s="34"/>
      <c r="W141" s="34"/>
      <c r="X141" s="34"/>
      <c r="Y141" s="34"/>
      <c r="Z141" s="34"/>
      <c r="AA141" s="34"/>
      <c r="AB141" s="34"/>
      <c r="AC141" s="34"/>
      <c r="AD141" s="34"/>
      <c r="AE141" s="34"/>
      <c r="AR141" s="183" t="s">
        <v>151</v>
      </c>
      <c r="AT141" s="183" t="s">
        <v>146</v>
      </c>
      <c r="AU141" s="183" t="s">
        <v>85</v>
      </c>
      <c r="AY141" s="17" t="s">
        <v>143</v>
      </c>
      <c r="BE141" s="184">
        <f>IF(N141="základní",J141,0)</f>
        <v>0</v>
      </c>
      <c r="BF141" s="184">
        <f>IF(N141="snížená",J141,0)</f>
        <v>0</v>
      </c>
      <c r="BG141" s="184">
        <f>IF(N141="zákl. přenesená",J141,0)</f>
        <v>0</v>
      </c>
      <c r="BH141" s="184">
        <f>IF(N141="sníž. přenesená",J141,0)</f>
        <v>0</v>
      </c>
      <c r="BI141" s="184">
        <f>IF(N141="nulová",J141,0)</f>
        <v>0</v>
      </c>
      <c r="BJ141" s="17" t="s">
        <v>83</v>
      </c>
      <c r="BK141" s="184">
        <f>ROUND((ROUND(I141,2))*(ROUND(H141,2)),2)</f>
        <v>0</v>
      </c>
      <c r="BL141" s="17" t="s">
        <v>151</v>
      </c>
      <c r="BM141" s="183" t="s">
        <v>204</v>
      </c>
    </row>
    <row r="142" spans="1:65" s="2" customFormat="1">
      <c r="A142" s="34"/>
      <c r="B142" s="35"/>
      <c r="C142" s="36"/>
      <c r="D142" s="185" t="s">
        <v>153</v>
      </c>
      <c r="E142" s="36"/>
      <c r="F142" s="186" t="s">
        <v>205</v>
      </c>
      <c r="G142" s="36"/>
      <c r="H142" s="36"/>
      <c r="I142" s="187"/>
      <c r="J142" s="36"/>
      <c r="K142" s="36"/>
      <c r="L142" s="39"/>
      <c r="M142" s="188"/>
      <c r="N142" s="189"/>
      <c r="O142" s="64"/>
      <c r="P142" s="64"/>
      <c r="Q142" s="64"/>
      <c r="R142" s="64"/>
      <c r="S142" s="64"/>
      <c r="T142" s="65"/>
      <c r="U142" s="34"/>
      <c r="V142" s="34"/>
      <c r="W142" s="34"/>
      <c r="X142" s="34"/>
      <c r="Y142" s="34"/>
      <c r="Z142" s="34"/>
      <c r="AA142" s="34"/>
      <c r="AB142" s="34"/>
      <c r="AC142" s="34"/>
      <c r="AD142" s="34"/>
      <c r="AE142" s="34"/>
      <c r="AT142" s="17" t="s">
        <v>153</v>
      </c>
      <c r="AU142" s="17" t="s">
        <v>85</v>
      </c>
    </row>
    <row r="143" spans="1:65" s="2" customFormat="1" ht="37.9" customHeight="1">
      <c r="A143" s="34"/>
      <c r="B143" s="35"/>
      <c r="C143" s="173" t="s">
        <v>206</v>
      </c>
      <c r="D143" s="173" t="s">
        <v>146</v>
      </c>
      <c r="E143" s="174" t="s">
        <v>207</v>
      </c>
      <c r="F143" s="175" t="s">
        <v>208</v>
      </c>
      <c r="G143" s="176" t="s">
        <v>173</v>
      </c>
      <c r="H143" s="177">
        <v>197</v>
      </c>
      <c r="I143" s="178"/>
      <c r="J143" s="177">
        <f>ROUND((ROUND(I143,2))*(ROUND(H143,2)),2)</f>
        <v>0</v>
      </c>
      <c r="K143" s="175" t="s">
        <v>150</v>
      </c>
      <c r="L143" s="39"/>
      <c r="M143" s="179" t="s">
        <v>18</v>
      </c>
      <c r="N143" s="180" t="s">
        <v>46</v>
      </c>
      <c r="O143" s="64"/>
      <c r="P143" s="181">
        <f>O143*H143</f>
        <v>0</v>
      </c>
      <c r="Q143" s="181">
        <v>1.7639999999999999E-2</v>
      </c>
      <c r="R143" s="181">
        <f>Q143*H143</f>
        <v>3.4750799999999997</v>
      </c>
      <c r="S143" s="181">
        <v>0.02</v>
      </c>
      <c r="T143" s="182">
        <f>S143*H143</f>
        <v>3.94</v>
      </c>
      <c r="U143" s="34"/>
      <c r="V143" s="34"/>
      <c r="W143" s="34"/>
      <c r="X143" s="34"/>
      <c r="Y143" s="34"/>
      <c r="Z143" s="34"/>
      <c r="AA143" s="34"/>
      <c r="AB143" s="34"/>
      <c r="AC143" s="34"/>
      <c r="AD143" s="34"/>
      <c r="AE143" s="34"/>
      <c r="AR143" s="183" t="s">
        <v>151</v>
      </c>
      <c r="AT143" s="183" t="s">
        <v>146</v>
      </c>
      <c r="AU143" s="183" t="s">
        <v>85</v>
      </c>
      <c r="AY143" s="17" t="s">
        <v>143</v>
      </c>
      <c r="BE143" s="184">
        <f>IF(N143="základní",J143,0)</f>
        <v>0</v>
      </c>
      <c r="BF143" s="184">
        <f>IF(N143="snížená",J143,0)</f>
        <v>0</v>
      </c>
      <c r="BG143" s="184">
        <f>IF(N143="zákl. přenesená",J143,0)</f>
        <v>0</v>
      </c>
      <c r="BH143" s="184">
        <f>IF(N143="sníž. přenesená",J143,0)</f>
        <v>0</v>
      </c>
      <c r="BI143" s="184">
        <f>IF(N143="nulová",J143,0)</f>
        <v>0</v>
      </c>
      <c r="BJ143" s="17" t="s">
        <v>83</v>
      </c>
      <c r="BK143" s="184">
        <f>ROUND((ROUND(I143,2))*(ROUND(H143,2)),2)</f>
        <v>0</v>
      </c>
      <c r="BL143" s="17" t="s">
        <v>151</v>
      </c>
      <c r="BM143" s="183" t="s">
        <v>209</v>
      </c>
    </row>
    <row r="144" spans="1:65" s="2" customFormat="1">
      <c r="A144" s="34"/>
      <c r="B144" s="35"/>
      <c r="C144" s="36"/>
      <c r="D144" s="185" t="s">
        <v>153</v>
      </c>
      <c r="E144" s="36"/>
      <c r="F144" s="186" t="s">
        <v>210</v>
      </c>
      <c r="G144" s="36"/>
      <c r="H144" s="36"/>
      <c r="I144" s="187"/>
      <c r="J144" s="36"/>
      <c r="K144" s="36"/>
      <c r="L144" s="39"/>
      <c r="M144" s="188"/>
      <c r="N144" s="189"/>
      <c r="O144" s="64"/>
      <c r="P144" s="64"/>
      <c r="Q144" s="64"/>
      <c r="R144" s="64"/>
      <c r="S144" s="64"/>
      <c r="T144" s="65"/>
      <c r="U144" s="34"/>
      <c r="V144" s="34"/>
      <c r="W144" s="34"/>
      <c r="X144" s="34"/>
      <c r="Y144" s="34"/>
      <c r="Z144" s="34"/>
      <c r="AA144" s="34"/>
      <c r="AB144" s="34"/>
      <c r="AC144" s="34"/>
      <c r="AD144" s="34"/>
      <c r="AE144" s="34"/>
      <c r="AT144" s="17" t="s">
        <v>153</v>
      </c>
      <c r="AU144" s="17" t="s">
        <v>85</v>
      </c>
    </row>
    <row r="145" spans="1:65" s="13" customFormat="1">
      <c r="B145" s="190"/>
      <c r="C145" s="191"/>
      <c r="D145" s="192" t="s">
        <v>155</v>
      </c>
      <c r="E145" s="193" t="s">
        <v>18</v>
      </c>
      <c r="F145" s="194" t="s">
        <v>211</v>
      </c>
      <c r="G145" s="191"/>
      <c r="H145" s="195">
        <v>67</v>
      </c>
      <c r="I145" s="196"/>
      <c r="J145" s="191"/>
      <c r="K145" s="191"/>
      <c r="L145" s="197"/>
      <c r="M145" s="198"/>
      <c r="N145" s="199"/>
      <c r="O145" s="199"/>
      <c r="P145" s="199"/>
      <c r="Q145" s="199"/>
      <c r="R145" s="199"/>
      <c r="S145" s="199"/>
      <c r="T145" s="200"/>
      <c r="AT145" s="201" t="s">
        <v>155</v>
      </c>
      <c r="AU145" s="201" t="s">
        <v>85</v>
      </c>
      <c r="AV145" s="13" t="s">
        <v>85</v>
      </c>
      <c r="AW145" s="13" t="s">
        <v>37</v>
      </c>
      <c r="AX145" s="13" t="s">
        <v>75</v>
      </c>
      <c r="AY145" s="201" t="s">
        <v>143</v>
      </c>
    </row>
    <row r="146" spans="1:65" s="13" customFormat="1">
      <c r="B146" s="190"/>
      <c r="C146" s="191"/>
      <c r="D146" s="192" t="s">
        <v>155</v>
      </c>
      <c r="E146" s="193" t="s">
        <v>18</v>
      </c>
      <c r="F146" s="194" t="s">
        <v>212</v>
      </c>
      <c r="G146" s="191"/>
      <c r="H146" s="195">
        <v>43.5</v>
      </c>
      <c r="I146" s="196"/>
      <c r="J146" s="191"/>
      <c r="K146" s="191"/>
      <c r="L146" s="197"/>
      <c r="M146" s="198"/>
      <c r="N146" s="199"/>
      <c r="O146" s="199"/>
      <c r="P146" s="199"/>
      <c r="Q146" s="199"/>
      <c r="R146" s="199"/>
      <c r="S146" s="199"/>
      <c r="T146" s="200"/>
      <c r="AT146" s="201" t="s">
        <v>155</v>
      </c>
      <c r="AU146" s="201" t="s">
        <v>85</v>
      </c>
      <c r="AV146" s="13" t="s">
        <v>85</v>
      </c>
      <c r="AW146" s="13" t="s">
        <v>37</v>
      </c>
      <c r="AX146" s="13" t="s">
        <v>75</v>
      </c>
      <c r="AY146" s="201" t="s">
        <v>143</v>
      </c>
    </row>
    <row r="147" spans="1:65" s="13" customFormat="1">
      <c r="B147" s="190"/>
      <c r="C147" s="191"/>
      <c r="D147" s="192" t="s">
        <v>155</v>
      </c>
      <c r="E147" s="193" t="s">
        <v>18</v>
      </c>
      <c r="F147" s="194" t="s">
        <v>213</v>
      </c>
      <c r="G147" s="191"/>
      <c r="H147" s="195">
        <v>86.5</v>
      </c>
      <c r="I147" s="196"/>
      <c r="J147" s="191"/>
      <c r="K147" s="191"/>
      <c r="L147" s="197"/>
      <c r="M147" s="198"/>
      <c r="N147" s="199"/>
      <c r="O147" s="199"/>
      <c r="P147" s="199"/>
      <c r="Q147" s="199"/>
      <c r="R147" s="199"/>
      <c r="S147" s="199"/>
      <c r="T147" s="200"/>
      <c r="AT147" s="201" t="s">
        <v>155</v>
      </c>
      <c r="AU147" s="201" t="s">
        <v>85</v>
      </c>
      <c r="AV147" s="13" t="s">
        <v>85</v>
      </c>
      <c r="AW147" s="13" t="s">
        <v>37</v>
      </c>
      <c r="AX147" s="13" t="s">
        <v>75</v>
      </c>
      <c r="AY147" s="201" t="s">
        <v>143</v>
      </c>
    </row>
    <row r="148" spans="1:65" s="14" customFormat="1">
      <c r="B148" s="202"/>
      <c r="C148" s="203"/>
      <c r="D148" s="192" t="s">
        <v>155</v>
      </c>
      <c r="E148" s="204" t="s">
        <v>18</v>
      </c>
      <c r="F148" s="205" t="s">
        <v>160</v>
      </c>
      <c r="G148" s="203"/>
      <c r="H148" s="206">
        <v>197</v>
      </c>
      <c r="I148" s="207"/>
      <c r="J148" s="203"/>
      <c r="K148" s="203"/>
      <c r="L148" s="208"/>
      <c r="M148" s="209"/>
      <c r="N148" s="210"/>
      <c r="O148" s="210"/>
      <c r="P148" s="210"/>
      <c r="Q148" s="210"/>
      <c r="R148" s="210"/>
      <c r="S148" s="210"/>
      <c r="T148" s="211"/>
      <c r="AT148" s="212" t="s">
        <v>155</v>
      </c>
      <c r="AU148" s="212" t="s">
        <v>85</v>
      </c>
      <c r="AV148" s="14" t="s">
        <v>151</v>
      </c>
      <c r="AW148" s="14" t="s">
        <v>37</v>
      </c>
      <c r="AX148" s="14" t="s">
        <v>83</v>
      </c>
      <c r="AY148" s="212" t="s">
        <v>143</v>
      </c>
    </row>
    <row r="149" spans="1:65" s="2" customFormat="1" ht="37.9" customHeight="1">
      <c r="A149" s="34"/>
      <c r="B149" s="35"/>
      <c r="C149" s="173" t="s">
        <v>214</v>
      </c>
      <c r="D149" s="173" t="s">
        <v>146</v>
      </c>
      <c r="E149" s="174" t="s">
        <v>215</v>
      </c>
      <c r="F149" s="175" t="s">
        <v>216</v>
      </c>
      <c r="G149" s="176" t="s">
        <v>173</v>
      </c>
      <c r="H149" s="177">
        <v>11.04</v>
      </c>
      <c r="I149" s="178"/>
      <c r="J149" s="177">
        <f>ROUND((ROUND(I149,2))*(ROUND(H149,2)),2)</f>
        <v>0</v>
      </c>
      <c r="K149" s="175" t="s">
        <v>150</v>
      </c>
      <c r="L149" s="39"/>
      <c r="M149" s="179" t="s">
        <v>18</v>
      </c>
      <c r="N149" s="180" t="s">
        <v>46</v>
      </c>
      <c r="O149" s="64"/>
      <c r="P149" s="181">
        <f>O149*H149</f>
        <v>0</v>
      </c>
      <c r="Q149" s="181">
        <v>2.9770000000000001E-2</v>
      </c>
      <c r="R149" s="181">
        <f>Q149*H149</f>
        <v>0.32866079999999998</v>
      </c>
      <c r="S149" s="181">
        <v>2.5999999999999999E-2</v>
      </c>
      <c r="T149" s="182">
        <f>S149*H149</f>
        <v>0.28703999999999996</v>
      </c>
      <c r="U149" s="34"/>
      <c r="V149" s="34"/>
      <c r="W149" s="34"/>
      <c r="X149" s="34"/>
      <c r="Y149" s="34"/>
      <c r="Z149" s="34"/>
      <c r="AA149" s="34"/>
      <c r="AB149" s="34"/>
      <c r="AC149" s="34"/>
      <c r="AD149" s="34"/>
      <c r="AE149" s="34"/>
      <c r="AR149" s="183" t="s">
        <v>151</v>
      </c>
      <c r="AT149" s="183" t="s">
        <v>146</v>
      </c>
      <c r="AU149" s="183" t="s">
        <v>85</v>
      </c>
      <c r="AY149" s="17" t="s">
        <v>143</v>
      </c>
      <c r="BE149" s="184">
        <f>IF(N149="základní",J149,0)</f>
        <v>0</v>
      </c>
      <c r="BF149" s="184">
        <f>IF(N149="snížená",J149,0)</f>
        <v>0</v>
      </c>
      <c r="BG149" s="184">
        <f>IF(N149="zákl. přenesená",J149,0)</f>
        <v>0</v>
      </c>
      <c r="BH149" s="184">
        <f>IF(N149="sníž. přenesená",J149,0)</f>
        <v>0</v>
      </c>
      <c r="BI149" s="184">
        <f>IF(N149="nulová",J149,0)</f>
        <v>0</v>
      </c>
      <c r="BJ149" s="17" t="s">
        <v>83</v>
      </c>
      <c r="BK149" s="184">
        <f>ROUND((ROUND(I149,2))*(ROUND(H149,2)),2)</f>
        <v>0</v>
      </c>
      <c r="BL149" s="17" t="s">
        <v>151</v>
      </c>
      <c r="BM149" s="183" t="s">
        <v>217</v>
      </c>
    </row>
    <row r="150" spans="1:65" s="2" customFormat="1">
      <c r="A150" s="34"/>
      <c r="B150" s="35"/>
      <c r="C150" s="36"/>
      <c r="D150" s="185" t="s">
        <v>153</v>
      </c>
      <c r="E150" s="36"/>
      <c r="F150" s="186" t="s">
        <v>218</v>
      </c>
      <c r="G150" s="36"/>
      <c r="H150" s="36"/>
      <c r="I150" s="187"/>
      <c r="J150" s="36"/>
      <c r="K150" s="36"/>
      <c r="L150" s="39"/>
      <c r="M150" s="188"/>
      <c r="N150" s="189"/>
      <c r="O150" s="64"/>
      <c r="P150" s="64"/>
      <c r="Q150" s="64"/>
      <c r="R150" s="64"/>
      <c r="S150" s="64"/>
      <c r="T150" s="65"/>
      <c r="U150" s="34"/>
      <c r="V150" s="34"/>
      <c r="W150" s="34"/>
      <c r="X150" s="34"/>
      <c r="Y150" s="34"/>
      <c r="Z150" s="34"/>
      <c r="AA150" s="34"/>
      <c r="AB150" s="34"/>
      <c r="AC150" s="34"/>
      <c r="AD150" s="34"/>
      <c r="AE150" s="34"/>
      <c r="AT150" s="17" t="s">
        <v>153</v>
      </c>
      <c r="AU150" s="17" t="s">
        <v>85</v>
      </c>
    </row>
    <row r="151" spans="1:65" s="13" customFormat="1" ht="22.5">
      <c r="B151" s="190"/>
      <c r="C151" s="191"/>
      <c r="D151" s="192" t="s">
        <v>155</v>
      </c>
      <c r="E151" s="193" t="s">
        <v>18</v>
      </c>
      <c r="F151" s="194" t="s">
        <v>219</v>
      </c>
      <c r="G151" s="191"/>
      <c r="H151" s="195">
        <v>5.52</v>
      </c>
      <c r="I151" s="196"/>
      <c r="J151" s="191"/>
      <c r="K151" s="191"/>
      <c r="L151" s="197"/>
      <c r="M151" s="198"/>
      <c r="N151" s="199"/>
      <c r="O151" s="199"/>
      <c r="P151" s="199"/>
      <c r="Q151" s="199"/>
      <c r="R151" s="199"/>
      <c r="S151" s="199"/>
      <c r="T151" s="200"/>
      <c r="AT151" s="201" t="s">
        <v>155</v>
      </c>
      <c r="AU151" s="201" t="s">
        <v>85</v>
      </c>
      <c r="AV151" s="13" t="s">
        <v>85</v>
      </c>
      <c r="AW151" s="13" t="s">
        <v>37</v>
      </c>
      <c r="AX151" s="13" t="s">
        <v>75</v>
      </c>
      <c r="AY151" s="201" t="s">
        <v>143</v>
      </c>
    </row>
    <row r="152" spans="1:65" s="13" customFormat="1" ht="22.5">
      <c r="B152" s="190"/>
      <c r="C152" s="191"/>
      <c r="D152" s="192" t="s">
        <v>155</v>
      </c>
      <c r="E152" s="193" t="s">
        <v>18</v>
      </c>
      <c r="F152" s="194" t="s">
        <v>220</v>
      </c>
      <c r="G152" s="191"/>
      <c r="H152" s="195">
        <v>5.52</v>
      </c>
      <c r="I152" s="196"/>
      <c r="J152" s="191"/>
      <c r="K152" s="191"/>
      <c r="L152" s="197"/>
      <c r="M152" s="198"/>
      <c r="N152" s="199"/>
      <c r="O152" s="199"/>
      <c r="P152" s="199"/>
      <c r="Q152" s="199"/>
      <c r="R152" s="199"/>
      <c r="S152" s="199"/>
      <c r="T152" s="200"/>
      <c r="AT152" s="201" t="s">
        <v>155</v>
      </c>
      <c r="AU152" s="201" t="s">
        <v>85</v>
      </c>
      <c r="AV152" s="13" t="s">
        <v>85</v>
      </c>
      <c r="AW152" s="13" t="s">
        <v>37</v>
      </c>
      <c r="AX152" s="13" t="s">
        <v>75</v>
      </c>
      <c r="AY152" s="201" t="s">
        <v>143</v>
      </c>
    </row>
    <row r="153" spans="1:65" s="14" customFormat="1">
      <c r="B153" s="202"/>
      <c r="C153" s="203"/>
      <c r="D153" s="192" t="s">
        <v>155</v>
      </c>
      <c r="E153" s="204" t="s">
        <v>18</v>
      </c>
      <c r="F153" s="205" t="s">
        <v>160</v>
      </c>
      <c r="G153" s="203"/>
      <c r="H153" s="206">
        <v>11.04</v>
      </c>
      <c r="I153" s="207"/>
      <c r="J153" s="203"/>
      <c r="K153" s="203"/>
      <c r="L153" s="208"/>
      <c r="M153" s="209"/>
      <c r="N153" s="210"/>
      <c r="O153" s="210"/>
      <c r="P153" s="210"/>
      <c r="Q153" s="210"/>
      <c r="R153" s="210"/>
      <c r="S153" s="210"/>
      <c r="T153" s="211"/>
      <c r="AT153" s="212" t="s">
        <v>155</v>
      </c>
      <c r="AU153" s="212" t="s">
        <v>85</v>
      </c>
      <c r="AV153" s="14" t="s">
        <v>151</v>
      </c>
      <c r="AW153" s="14" t="s">
        <v>37</v>
      </c>
      <c r="AX153" s="14" t="s">
        <v>83</v>
      </c>
      <c r="AY153" s="212" t="s">
        <v>143</v>
      </c>
    </row>
    <row r="154" spans="1:65" s="2" customFormat="1" ht="37.9" customHeight="1">
      <c r="A154" s="34"/>
      <c r="B154" s="35"/>
      <c r="C154" s="173" t="s">
        <v>221</v>
      </c>
      <c r="D154" s="173" t="s">
        <v>146</v>
      </c>
      <c r="E154" s="174" t="s">
        <v>222</v>
      </c>
      <c r="F154" s="175" t="s">
        <v>223</v>
      </c>
      <c r="G154" s="176" t="s">
        <v>173</v>
      </c>
      <c r="H154" s="177">
        <v>531</v>
      </c>
      <c r="I154" s="178"/>
      <c r="J154" s="177">
        <f>ROUND((ROUND(I154,2))*(ROUND(H154,2)),2)</f>
        <v>0</v>
      </c>
      <c r="K154" s="175" t="s">
        <v>150</v>
      </c>
      <c r="L154" s="39"/>
      <c r="M154" s="179" t="s">
        <v>18</v>
      </c>
      <c r="N154" s="180" t="s">
        <v>46</v>
      </c>
      <c r="O154" s="64"/>
      <c r="P154" s="181">
        <f>O154*H154</f>
        <v>0</v>
      </c>
      <c r="Q154" s="181">
        <v>2.2000000000000001E-4</v>
      </c>
      <c r="R154" s="181">
        <f>Q154*H154</f>
        <v>0.11682000000000001</v>
      </c>
      <c r="S154" s="181">
        <v>2E-3</v>
      </c>
      <c r="T154" s="182">
        <f>S154*H154</f>
        <v>1.0620000000000001</v>
      </c>
      <c r="U154" s="34"/>
      <c r="V154" s="34"/>
      <c r="W154" s="34"/>
      <c r="X154" s="34"/>
      <c r="Y154" s="34"/>
      <c r="Z154" s="34"/>
      <c r="AA154" s="34"/>
      <c r="AB154" s="34"/>
      <c r="AC154" s="34"/>
      <c r="AD154" s="34"/>
      <c r="AE154" s="34"/>
      <c r="AR154" s="183" t="s">
        <v>151</v>
      </c>
      <c r="AT154" s="183" t="s">
        <v>146</v>
      </c>
      <c r="AU154" s="183" t="s">
        <v>85</v>
      </c>
      <c r="AY154" s="17" t="s">
        <v>143</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151</v>
      </c>
      <c r="BM154" s="183" t="s">
        <v>224</v>
      </c>
    </row>
    <row r="155" spans="1:65" s="2" customFormat="1">
      <c r="A155" s="34"/>
      <c r="B155" s="35"/>
      <c r="C155" s="36"/>
      <c r="D155" s="185" t="s">
        <v>153</v>
      </c>
      <c r="E155" s="36"/>
      <c r="F155" s="186" t="s">
        <v>225</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153</v>
      </c>
      <c r="AU155" s="17" t="s">
        <v>85</v>
      </c>
    </row>
    <row r="156" spans="1:65" s="13" customFormat="1">
      <c r="B156" s="190"/>
      <c r="C156" s="191"/>
      <c r="D156" s="192" t="s">
        <v>155</v>
      </c>
      <c r="E156" s="193" t="s">
        <v>18</v>
      </c>
      <c r="F156" s="194" t="s">
        <v>226</v>
      </c>
      <c r="G156" s="191"/>
      <c r="H156" s="195">
        <v>110</v>
      </c>
      <c r="I156" s="196"/>
      <c r="J156" s="191"/>
      <c r="K156" s="191"/>
      <c r="L156" s="197"/>
      <c r="M156" s="198"/>
      <c r="N156" s="199"/>
      <c r="O156" s="199"/>
      <c r="P156" s="199"/>
      <c r="Q156" s="199"/>
      <c r="R156" s="199"/>
      <c r="S156" s="199"/>
      <c r="T156" s="200"/>
      <c r="AT156" s="201" t="s">
        <v>155</v>
      </c>
      <c r="AU156" s="201" t="s">
        <v>85</v>
      </c>
      <c r="AV156" s="13" t="s">
        <v>85</v>
      </c>
      <c r="AW156" s="13" t="s">
        <v>37</v>
      </c>
      <c r="AX156" s="13" t="s">
        <v>75</v>
      </c>
      <c r="AY156" s="201" t="s">
        <v>143</v>
      </c>
    </row>
    <row r="157" spans="1:65" s="13" customFormat="1">
      <c r="B157" s="190"/>
      <c r="C157" s="191"/>
      <c r="D157" s="192" t="s">
        <v>155</v>
      </c>
      <c r="E157" s="193" t="s">
        <v>18</v>
      </c>
      <c r="F157" s="194" t="s">
        <v>227</v>
      </c>
      <c r="G157" s="191"/>
      <c r="H157" s="195">
        <v>15</v>
      </c>
      <c r="I157" s="196"/>
      <c r="J157" s="191"/>
      <c r="K157" s="191"/>
      <c r="L157" s="197"/>
      <c r="M157" s="198"/>
      <c r="N157" s="199"/>
      <c r="O157" s="199"/>
      <c r="P157" s="199"/>
      <c r="Q157" s="199"/>
      <c r="R157" s="199"/>
      <c r="S157" s="199"/>
      <c r="T157" s="200"/>
      <c r="AT157" s="201" t="s">
        <v>155</v>
      </c>
      <c r="AU157" s="201" t="s">
        <v>85</v>
      </c>
      <c r="AV157" s="13" t="s">
        <v>85</v>
      </c>
      <c r="AW157" s="13" t="s">
        <v>37</v>
      </c>
      <c r="AX157" s="13" t="s">
        <v>75</v>
      </c>
      <c r="AY157" s="201" t="s">
        <v>143</v>
      </c>
    </row>
    <row r="158" spans="1:65" s="13" customFormat="1">
      <c r="B158" s="190"/>
      <c r="C158" s="191"/>
      <c r="D158" s="192" t="s">
        <v>155</v>
      </c>
      <c r="E158" s="193" t="s">
        <v>18</v>
      </c>
      <c r="F158" s="194" t="s">
        <v>228</v>
      </c>
      <c r="G158" s="191"/>
      <c r="H158" s="195">
        <v>108</v>
      </c>
      <c r="I158" s="196"/>
      <c r="J158" s="191"/>
      <c r="K158" s="191"/>
      <c r="L158" s="197"/>
      <c r="M158" s="198"/>
      <c r="N158" s="199"/>
      <c r="O158" s="199"/>
      <c r="P158" s="199"/>
      <c r="Q158" s="199"/>
      <c r="R158" s="199"/>
      <c r="S158" s="199"/>
      <c r="T158" s="200"/>
      <c r="AT158" s="201" t="s">
        <v>155</v>
      </c>
      <c r="AU158" s="201" t="s">
        <v>85</v>
      </c>
      <c r="AV158" s="13" t="s">
        <v>85</v>
      </c>
      <c r="AW158" s="13" t="s">
        <v>37</v>
      </c>
      <c r="AX158" s="13" t="s">
        <v>75</v>
      </c>
      <c r="AY158" s="201" t="s">
        <v>143</v>
      </c>
    </row>
    <row r="159" spans="1:65" s="13" customFormat="1">
      <c r="B159" s="190"/>
      <c r="C159" s="191"/>
      <c r="D159" s="192" t="s">
        <v>155</v>
      </c>
      <c r="E159" s="193" t="s">
        <v>18</v>
      </c>
      <c r="F159" s="194" t="s">
        <v>229</v>
      </c>
      <c r="G159" s="191"/>
      <c r="H159" s="195">
        <v>50</v>
      </c>
      <c r="I159" s="196"/>
      <c r="J159" s="191"/>
      <c r="K159" s="191"/>
      <c r="L159" s="197"/>
      <c r="M159" s="198"/>
      <c r="N159" s="199"/>
      <c r="O159" s="199"/>
      <c r="P159" s="199"/>
      <c r="Q159" s="199"/>
      <c r="R159" s="199"/>
      <c r="S159" s="199"/>
      <c r="T159" s="200"/>
      <c r="AT159" s="201" t="s">
        <v>155</v>
      </c>
      <c r="AU159" s="201" t="s">
        <v>85</v>
      </c>
      <c r="AV159" s="13" t="s">
        <v>85</v>
      </c>
      <c r="AW159" s="13" t="s">
        <v>37</v>
      </c>
      <c r="AX159" s="13" t="s">
        <v>75</v>
      </c>
      <c r="AY159" s="201" t="s">
        <v>143</v>
      </c>
    </row>
    <row r="160" spans="1:65" s="13" customFormat="1">
      <c r="B160" s="190"/>
      <c r="C160" s="191"/>
      <c r="D160" s="192" t="s">
        <v>155</v>
      </c>
      <c r="E160" s="193" t="s">
        <v>18</v>
      </c>
      <c r="F160" s="194" t="s">
        <v>230</v>
      </c>
      <c r="G160" s="191"/>
      <c r="H160" s="195">
        <v>51</v>
      </c>
      <c r="I160" s="196"/>
      <c r="J160" s="191"/>
      <c r="K160" s="191"/>
      <c r="L160" s="197"/>
      <c r="M160" s="198"/>
      <c r="N160" s="199"/>
      <c r="O160" s="199"/>
      <c r="P160" s="199"/>
      <c r="Q160" s="199"/>
      <c r="R160" s="199"/>
      <c r="S160" s="199"/>
      <c r="T160" s="200"/>
      <c r="AT160" s="201" t="s">
        <v>155</v>
      </c>
      <c r="AU160" s="201" t="s">
        <v>85</v>
      </c>
      <c r="AV160" s="13" t="s">
        <v>85</v>
      </c>
      <c r="AW160" s="13" t="s">
        <v>37</v>
      </c>
      <c r="AX160" s="13" t="s">
        <v>75</v>
      </c>
      <c r="AY160" s="201" t="s">
        <v>143</v>
      </c>
    </row>
    <row r="161" spans="1:65" s="15" customFormat="1">
      <c r="B161" s="213"/>
      <c r="C161" s="214"/>
      <c r="D161" s="192" t="s">
        <v>155</v>
      </c>
      <c r="E161" s="215" t="s">
        <v>18</v>
      </c>
      <c r="F161" s="216" t="s">
        <v>231</v>
      </c>
      <c r="G161" s="214"/>
      <c r="H161" s="217">
        <v>334</v>
      </c>
      <c r="I161" s="218"/>
      <c r="J161" s="214"/>
      <c r="K161" s="214"/>
      <c r="L161" s="219"/>
      <c r="M161" s="220"/>
      <c r="N161" s="221"/>
      <c r="O161" s="221"/>
      <c r="P161" s="221"/>
      <c r="Q161" s="221"/>
      <c r="R161" s="221"/>
      <c r="S161" s="221"/>
      <c r="T161" s="222"/>
      <c r="AT161" s="223" t="s">
        <v>155</v>
      </c>
      <c r="AU161" s="223" t="s">
        <v>85</v>
      </c>
      <c r="AV161" s="15" t="s">
        <v>144</v>
      </c>
      <c r="AW161" s="15" t="s">
        <v>37</v>
      </c>
      <c r="AX161" s="15" t="s">
        <v>75</v>
      </c>
      <c r="AY161" s="223" t="s">
        <v>143</v>
      </c>
    </row>
    <row r="162" spans="1:65" s="13" customFormat="1">
      <c r="B162" s="190"/>
      <c r="C162" s="191"/>
      <c r="D162" s="192" t="s">
        <v>155</v>
      </c>
      <c r="E162" s="193" t="s">
        <v>18</v>
      </c>
      <c r="F162" s="194" t="s">
        <v>232</v>
      </c>
      <c r="G162" s="191"/>
      <c r="H162" s="195">
        <v>197</v>
      </c>
      <c r="I162" s="196"/>
      <c r="J162" s="191"/>
      <c r="K162" s="191"/>
      <c r="L162" s="197"/>
      <c r="M162" s="198"/>
      <c r="N162" s="199"/>
      <c r="O162" s="199"/>
      <c r="P162" s="199"/>
      <c r="Q162" s="199"/>
      <c r="R162" s="199"/>
      <c r="S162" s="199"/>
      <c r="T162" s="200"/>
      <c r="AT162" s="201" t="s">
        <v>155</v>
      </c>
      <c r="AU162" s="201" t="s">
        <v>85</v>
      </c>
      <c r="AV162" s="13" t="s">
        <v>85</v>
      </c>
      <c r="AW162" s="13" t="s">
        <v>37</v>
      </c>
      <c r="AX162" s="13" t="s">
        <v>75</v>
      </c>
      <c r="AY162" s="201" t="s">
        <v>143</v>
      </c>
    </row>
    <row r="163" spans="1:65" s="14" customFormat="1">
      <c r="B163" s="202"/>
      <c r="C163" s="203"/>
      <c r="D163" s="192" t="s">
        <v>155</v>
      </c>
      <c r="E163" s="204" t="s">
        <v>18</v>
      </c>
      <c r="F163" s="205" t="s">
        <v>160</v>
      </c>
      <c r="G163" s="203"/>
      <c r="H163" s="206">
        <v>531</v>
      </c>
      <c r="I163" s="207"/>
      <c r="J163" s="203"/>
      <c r="K163" s="203"/>
      <c r="L163" s="208"/>
      <c r="M163" s="209"/>
      <c r="N163" s="210"/>
      <c r="O163" s="210"/>
      <c r="P163" s="210"/>
      <c r="Q163" s="210"/>
      <c r="R163" s="210"/>
      <c r="S163" s="210"/>
      <c r="T163" s="211"/>
      <c r="AT163" s="212" t="s">
        <v>155</v>
      </c>
      <c r="AU163" s="212" t="s">
        <v>85</v>
      </c>
      <c r="AV163" s="14" t="s">
        <v>151</v>
      </c>
      <c r="AW163" s="14" t="s">
        <v>37</v>
      </c>
      <c r="AX163" s="14" t="s">
        <v>83</v>
      </c>
      <c r="AY163" s="212" t="s">
        <v>143</v>
      </c>
    </row>
    <row r="164" spans="1:65" s="2" customFormat="1" ht="16.5" customHeight="1">
      <c r="A164" s="34"/>
      <c r="B164" s="35"/>
      <c r="C164" s="173" t="s">
        <v>233</v>
      </c>
      <c r="D164" s="173" t="s">
        <v>146</v>
      </c>
      <c r="E164" s="174" t="s">
        <v>234</v>
      </c>
      <c r="F164" s="175" t="s">
        <v>235</v>
      </c>
      <c r="G164" s="176" t="s">
        <v>236</v>
      </c>
      <c r="H164" s="177">
        <v>6</v>
      </c>
      <c r="I164" s="178"/>
      <c r="J164" s="177">
        <f>ROUND((ROUND(I164,2))*(ROUND(H164,2)),2)</f>
        <v>0</v>
      </c>
      <c r="K164" s="175" t="s">
        <v>237</v>
      </c>
      <c r="L164" s="39"/>
      <c r="M164" s="179" t="s">
        <v>18</v>
      </c>
      <c r="N164" s="180" t="s">
        <v>46</v>
      </c>
      <c r="O164" s="64"/>
      <c r="P164" s="181">
        <f>O164*H164</f>
        <v>0</v>
      </c>
      <c r="Q164" s="181">
        <v>1.4400000000000001E-3</v>
      </c>
      <c r="R164" s="181">
        <f>Q164*H164</f>
        <v>8.6400000000000001E-3</v>
      </c>
      <c r="S164" s="181">
        <v>0</v>
      </c>
      <c r="T164" s="182">
        <f>S164*H164</f>
        <v>0</v>
      </c>
      <c r="U164" s="34"/>
      <c r="V164" s="34"/>
      <c r="W164" s="34"/>
      <c r="X164" s="34"/>
      <c r="Y164" s="34"/>
      <c r="Z164" s="34"/>
      <c r="AA164" s="34"/>
      <c r="AB164" s="34"/>
      <c r="AC164" s="34"/>
      <c r="AD164" s="34"/>
      <c r="AE164" s="34"/>
      <c r="AR164" s="183" t="s">
        <v>151</v>
      </c>
      <c r="AT164" s="183" t="s">
        <v>146</v>
      </c>
      <c r="AU164" s="183" t="s">
        <v>85</v>
      </c>
      <c r="AY164" s="17" t="s">
        <v>143</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151</v>
      </c>
      <c r="BM164" s="183" t="s">
        <v>238</v>
      </c>
    </row>
    <row r="165" spans="1:65" s="2" customFormat="1" ht="37.9" customHeight="1">
      <c r="A165" s="34"/>
      <c r="B165" s="35"/>
      <c r="C165" s="173" t="s">
        <v>239</v>
      </c>
      <c r="D165" s="173" t="s">
        <v>146</v>
      </c>
      <c r="E165" s="174" t="s">
        <v>240</v>
      </c>
      <c r="F165" s="175" t="s">
        <v>241</v>
      </c>
      <c r="G165" s="176" t="s">
        <v>149</v>
      </c>
      <c r="H165" s="177">
        <v>4</v>
      </c>
      <c r="I165" s="178"/>
      <c r="J165" s="177">
        <f>ROUND((ROUND(I165,2))*(ROUND(H165,2)),2)</f>
        <v>0</v>
      </c>
      <c r="K165" s="175" t="s">
        <v>150</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151</v>
      </c>
      <c r="AT165" s="183" t="s">
        <v>146</v>
      </c>
      <c r="AU165" s="183" t="s">
        <v>85</v>
      </c>
      <c r="AY165" s="17" t="s">
        <v>143</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151</v>
      </c>
      <c r="BM165" s="183" t="s">
        <v>242</v>
      </c>
    </row>
    <row r="166" spans="1:65" s="2" customFormat="1">
      <c r="A166" s="34"/>
      <c r="B166" s="35"/>
      <c r="C166" s="36"/>
      <c r="D166" s="185" t="s">
        <v>153</v>
      </c>
      <c r="E166" s="36"/>
      <c r="F166" s="186" t="s">
        <v>243</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153</v>
      </c>
      <c r="AU166" s="17" t="s">
        <v>85</v>
      </c>
    </row>
    <row r="167" spans="1:65" s="13" customFormat="1">
      <c r="B167" s="190"/>
      <c r="C167" s="191"/>
      <c r="D167" s="192" t="s">
        <v>155</v>
      </c>
      <c r="E167" s="193" t="s">
        <v>18</v>
      </c>
      <c r="F167" s="194" t="s">
        <v>244</v>
      </c>
      <c r="G167" s="191"/>
      <c r="H167" s="195">
        <v>1</v>
      </c>
      <c r="I167" s="196"/>
      <c r="J167" s="191"/>
      <c r="K167" s="191"/>
      <c r="L167" s="197"/>
      <c r="M167" s="198"/>
      <c r="N167" s="199"/>
      <c r="O167" s="199"/>
      <c r="P167" s="199"/>
      <c r="Q167" s="199"/>
      <c r="R167" s="199"/>
      <c r="S167" s="199"/>
      <c r="T167" s="200"/>
      <c r="AT167" s="201" t="s">
        <v>155</v>
      </c>
      <c r="AU167" s="201" t="s">
        <v>85</v>
      </c>
      <c r="AV167" s="13" t="s">
        <v>85</v>
      </c>
      <c r="AW167" s="13" t="s">
        <v>37</v>
      </c>
      <c r="AX167" s="13" t="s">
        <v>75</v>
      </c>
      <c r="AY167" s="201" t="s">
        <v>143</v>
      </c>
    </row>
    <row r="168" spans="1:65" s="13" customFormat="1">
      <c r="B168" s="190"/>
      <c r="C168" s="191"/>
      <c r="D168" s="192" t="s">
        <v>155</v>
      </c>
      <c r="E168" s="193" t="s">
        <v>18</v>
      </c>
      <c r="F168" s="194" t="s">
        <v>245</v>
      </c>
      <c r="G168" s="191"/>
      <c r="H168" s="195">
        <v>1</v>
      </c>
      <c r="I168" s="196"/>
      <c r="J168" s="191"/>
      <c r="K168" s="191"/>
      <c r="L168" s="197"/>
      <c r="M168" s="198"/>
      <c r="N168" s="199"/>
      <c r="O168" s="199"/>
      <c r="P168" s="199"/>
      <c r="Q168" s="199"/>
      <c r="R168" s="199"/>
      <c r="S168" s="199"/>
      <c r="T168" s="200"/>
      <c r="AT168" s="201" t="s">
        <v>155</v>
      </c>
      <c r="AU168" s="201" t="s">
        <v>85</v>
      </c>
      <c r="AV168" s="13" t="s">
        <v>85</v>
      </c>
      <c r="AW168" s="13" t="s">
        <v>37</v>
      </c>
      <c r="AX168" s="13" t="s">
        <v>75</v>
      </c>
      <c r="AY168" s="201" t="s">
        <v>143</v>
      </c>
    </row>
    <row r="169" spans="1:65" s="13" customFormat="1">
      <c r="B169" s="190"/>
      <c r="C169" s="191"/>
      <c r="D169" s="192" t="s">
        <v>155</v>
      </c>
      <c r="E169" s="193" t="s">
        <v>18</v>
      </c>
      <c r="F169" s="194" t="s">
        <v>246</v>
      </c>
      <c r="G169" s="191"/>
      <c r="H169" s="195">
        <v>2</v>
      </c>
      <c r="I169" s="196"/>
      <c r="J169" s="191"/>
      <c r="K169" s="191"/>
      <c r="L169" s="197"/>
      <c r="M169" s="198"/>
      <c r="N169" s="199"/>
      <c r="O169" s="199"/>
      <c r="P169" s="199"/>
      <c r="Q169" s="199"/>
      <c r="R169" s="199"/>
      <c r="S169" s="199"/>
      <c r="T169" s="200"/>
      <c r="AT169" s="201" t="s">
        <v>155</v>
      </c>
      <c r="AU169" s="201" t="s">
        <v>85</v>
      </c>
      <c r="AV169" s="13" t="s">
        <v>85</v>
      </c>
      <c r="AW169" s="13" t="s">
        <v>37</v>
      </c>
      <c r="AX169" s="13" t="s">
        <v>75</v>
      </c>
      <c r="AY169" s="201" t="s">
        <v>143</v>
      </c>
    </row>
    <row r="170" spans="1:65" s="14" customFormat="1">
      <c r="B170" s="202"/>
      <c r="C170" s="203"/>
      <c r="D170" s="192" t="s">
        <v>155</v>
      </c>
      <c r="E170" s="204" t="s">
        <v>18</v>
      </c>
      <c r="F170" s="205" t="s">
        <v>160</v>
      </c>
      <c r="G170" s="203"/>
      <c r="H170" s="206">
        <v>4</v>
      </c>
      <c r="I170" s="207"/>
      <c r="J170" s="203"/>
      <c r="K170" s="203"/>
      <c r="L170" s="208"/>
      <c r="M170" s="209"/>
      <c r="N170" s="210"/>
      <c r="O170" s="210"/>
      <c r="P170" s="210"/>
      <c r="Q170" s="210"/>
      <c r="R170" s="210"/>
      <c r="S170" s="210"/>
      <c r="T170" s="211"/>
      <c r="AT170" s="212" t="s">
        <v>155</v>
      </c>
      <c r="AU170" s="212" t="s">
        <v>85</v>
      </c>
      <c r="AV170" s="14" t="s">
        <v>151</v>
      </c>
      <c r="AW170" s="14" t="s">
        <v>37</v>
      </c>
      <c r="AX170" s="14" t="s">
        <v>83</v>
      </c>
      <c r="AY170" s="212" t="s">
        <v>143</v>
      </c>
    </row>
    <row r="171" spans="1:65" s="2" customFormat="1" ht="37.9" customHeight="1">
      <c r="A171" s="34"/>
      <c r="B171" s="35"/>
      <c r="C171" s="224" t="s">
        <v>247</v>
      </c>
      <c r="D171" s="224" t="s">
        <v>248</v>
      </c>
      <c r="E171" s="225" t="s">
        <v>249</v>
      </c>
      <c r="F171" s="226" t="s">
        <v>250</v>
      </c>
      <c r="G171" s="227" t="s">
        <v>149</v>
      </c>
      <c r="H171" s="228">
        <v>4</v>
      </c>
      <c r="I171" s="229"/>
      <c r="J171" s="228">
        <f>ROUND((ROUND(I171,2))*(ROUND(H171,2)),2)</f>
        <v>0</v>
      </c>
      <c r="K171" s="226" t="s">
        <v>150</v>
      </c>
      <c r="L171" s="230"/>
      <c r="M171" s="231" t="s">
        <v>18</v>
      </c>
      <c r="N171" s="232"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214</v>
      </c>
      <c r="AT171" s="183" t="s">
        <v>248</v>
      </c>
      <c r="AU171" s="183" t="s">
        <v>85</v>
      </c>
      <c r="AY171" s="17" t="s">
        <v>143</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151</v>
      </c>
      <c r="BM171" s="183" t="s">
        <v>251</v>
      </c>
    </row>
    <row r="172" spans="1:65" s="12" customFormat="1" ht="22.9" customHeight="1">
      <c r="B172" s="157"/>
      <c r="C172" s="158"/>
      <c r="D172" s="159" t="s">
        <v>74</v>
      </c>
      <c r="E172" s="171" t="s">
        <v>221</v>
      </c>
      <c r="F172" s="171" t="s">
        <v>252</v>
      </c>
      <c r="G172" s="158"/>
      <c r="H172" s="158"/>
      <c r="I172" s="161"/>
      <c r="J172" s="172">
        <f>BK172</f>
        <v>0</v>
      </c>
      <c r="K172" s="158"/>
      <c r="L172" s="163"/>
      <c r="M172" s="164"/>
      <c r="N172" s="165"/>
      <c r="O172" s="165"/>
      <c r="P172" s="166">
        <f>SUM(P173:P222)</f>
        <v>0</v>
      </c>
      <c r="Q172" s="165"/>
      <c r="R172" s="166">
        <f>SUM(R173:R222)</f>
        <v>3.4125000000000003E-2</v>
      </c>
      <c r="S172" s="165"/>
      <c r="T172" s="167">
        <f>SUM(T173:T222)</f>
        <v>4.6708600000000002</v>
      </c>
      <c r="AR172" s="168" t="s">
        <v>83</v>
      </c>
      <c r="AT172" s="169" t="s">
        <v>74</v>
      </c>
      <c r="AU172" s="169" t="s">
        <v>83</v>
      </c>
      <c r="AY172" s="168" t="s">
        <v>143</v>
      </c>
      <c r="BK172" s="170">
        <f>SUM(BK173:BK222)</f>
        <v>0</v>
      </c>
    </row>
    <row r="173" spans="1:65" s="2" customFormat="1" ht="24.2" customHeight="1">
      <c r="A173" s="34"/>
      <c r="B173" s="35"/>
      <c r="C173" s="173" t="s">
        <v>253</v>
      </c>
      <c r="D173" s="173" t="s">
        <v>146</v>
      </c>
      <c r="E173" s="174" t="s">
        <v>254</v>
      </c>
      <c r="F173" s="175" t="s">
        <v>255</v>
      </c>
      <c r="G173" s="176" t="s">
        <v>236</v>
      </c>
      <c r="H173" s="177">
        <v>6.5</v>
      </c>
      <c r="I173" s="178"/>
      <c r="J173" s="177">
        <f>ROUND((ROUND(I173,2))*(ROUND(H173,2)),2)</f>
        <v>0</v>
      </c>
      <c r="K173" s="175" t="s">
        <v>237</v>
      </c>
      <c r="L173" s="39"/>
      <c r="M173" s="179" t="s">
        <v>18</v>
      </c>
      <c r="N173" s="180" t="s">
        <v>46</v>
      </c>
      <c r="O173" s="64"/>
      <c r="P173" s="181">
        <f>O173*H173</f>
        <v>0</v>
      </c>
      <c r="Q173" s="181">
        <v>5.5999999999999995E-4</v>
      </c>
      <c r="R173" s="181">
        <f>Q173*H173</f>
        <v>3.6399999999999996E-3</v>
      </c>
      <c r="S173" s="181">
        <v>0</v>
      </c>
      <c r="T173" s="182">
        <f>S173*H173</f>
        <v>0</v>
      </c>
      <c r="U173" s="34"/>
      <c r="V173" s="34"/>
      <c r="W173" s="34"/>
      <c r="X173" s="34"/>
      <c r="Y173" s="34"/>
      <c r="Z173" s="34"/>
      <c r="AA173" s="34"/>
      <c r="AB173" s="34"/>
      <c r="AC173" s="34"/>
      <c r="AD173" s="34"/>
      <c r="AE173" s="34"/>
      <c r="AR173" s="183" t="s">
        <v>151</v>
      </c>
      <c r="AT173" s="183" t="s">
        <v>146</v>
      </c>
      <c r="AU173" s="183" t="s">
        <v>85</v>
      </c>
      <c r="AY173" s="17" t="s">
        <v>143</v>
      </c>
      <c r="BE173" s="184">
        <f>IF(N173="základní",J173,0)</f>
        <v>0</v>
      </c>
      <c r="BF173" s="184">
        <f>IF(N173="snížená",J173,0)</f>
        <v>0</v>
      </c>
      <c r="BG173" s="184">
        <f>IF(N173="zákl. přenesená",J173,0)</f>
        <v>0</v>
      </c>
      <c r="BH173" s="184">
        <f>IF(N173="sníž. přenesená",J173,0)</f>
        <v>0</v>
      </c>
      <c r="BI173" s="184">
        <f>IF(N173="nulová",J173,0)</f>
        <v>0</v>
      </c>
      <c r="BJ173" s="17" t="s">
        <v>83</v>
      </c>
      <c r="BK173" s="184">
        <f>ROUND((ROUND(I173,2))*(ROUND(H173,2)),2)</f>
        <v>0</v>
      </c>
      <c r="BL173" s="17" t="s">
        <v>151</v>
      </c>
      <c r="BM173" s="183" t="s">
        <v>256</v>
      </c>
    </row>
    <row r="174" spans="1:65" s="2" customFormat="1" ht="24.2" customHeight="1">
      <c r="A174" s="34"/>
      <c r="B174" s="35"/>
      <c r="C174" s="173" t="s">
        <v>257</v>
      </c>
      <c r="D174" s="173" t="s">
        <v>146</v>
      </c>
      <c r="E174" s="174" t="s">
        <v>258</v>
      </c>
      <c r="F174" s="175" t="s">
        <v>255</v>
      </c>
      <c r="G174" s="176" t="s">
        <v>236</v>
      </c>
      <c r="H174" s="177">
        <v>6.5</v>
      </c>
      <c r="I174" s="178"/>
      <c r="J174" s="177">
        <f>ROUND((ROUND(I174,2))*(ROUND(H174,2)),2)</f>
        <v>0</v>
      </c>
      <c r="K174" s="175" t="s">
        <v>237</v>
      </c>
      <c r="L174" s="39"/>
      <c r="M174" s="179" t="s">
        <v>18</v>
      </c>
      <c r="N174" s="180" t="s">
        <v>46</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151</v>
      </c>
      <c r="AT174" s="183" t="s">
        <v>146</v>
      </c>
      <c r="AU174" s="183" t="s">
        <v>85</v>
      </c>
      <c r="AY174" s="17" t="s">
        <v>143</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151</v>
      </c>
      <c r="BM174" s="183" t="s">
        <v>259</v>
      </c>
    </row>
    <row r="175" spans="1:65" s="2" customFormat="1" ht="37.9" customHeight="1">
      <c r="A175" s="34"/>
      <c r="B175" s="35"/>
      <c r="C175" s="173" t="s">
        <v>8</v>
      </c>
      <c r="D175" s="173" t="s">
        <v>146</v>
      </c>
      <c r="E175" s="174" t="s">
        <v>260</v>
      </c>
      <c r="F175" s="175" t="s">
        <v>261</v>
      </c>
      <c r="G175" s="176" t="s">
        <v>236</v>
      </c>
      <c r="H175" s="177">
        <v>6.5</v>
      </c>
      <c r="I175" s="178"/>
      <c r="J175" s="177">
        <f>ROUND((ROUND(I175,2))*(ROUND(H175,2)),2)</f>
        <v>0</v>
      </c>
      <c r="K175" s="175" t="s">
        <v>237</v>
      </c>
      <c r="L175" s="39"/>
      <c r="M175" s="179" t="s">
        <v>18</v>
      </c>
      <c r="N175" s="180" t="s">
        <v>46</v>
      </c>
      <c r="O175" s="64"/>
      <c r="P175" s="181">
        <f>O175*H175</f>
        <v>0</v>
      </c>
      <c r="Q175" s="181">
        <v>2.9999999999999997E-4</v>
      </c>
      <c r="R175" s="181">
        <f>Q175*H175</f>
        <v>1.9499999999999999E-3</v>
      </c>
      <c r="S175" s="181">
        <v>0</v>
      </c>
      <c r="T175" s="182">
        <f>S175*H175</f>
        <v>0</v>
      </c>
      <c r="U175" s="34"/>
      <c r="V175" s="34"/>
      <c r="W175" s="34"/>
      <c r="X175" s="34"/>
      <c r="Y175" s="34"/>
      <c r="Z175" s="34"/>
      <c r="AA175" s="34"/>
      <c r="AB175" s="34"/>
      <c r="AC175" s="34"/>
      <c r="AD175" s="34"/>
      <c r="AE175" s="34"/>
      <c r="AR175" s="183" t="s">
        <v>151</v>
      </c>
      <c r="AT175" s="183" t="s">
        <v>146</v>
      </c>
      <c r="AU175" s="183" t="s">
        <v>85</v>
      </c>
      <c r="AY175" s="17" t="s">
        <v>143</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151</v>
      </c>
      <c r="BM175" s="183" t="s">
        <v>262</v>
      </c>
    </row>
    <row r="176" spans="1:65" s="13" customFormat="1">
      <c r="B176" s="190"/>
      <c r="C176" s="191"/>
      <c r="D176" s="192" t="s">
        <v>155</v>
      </c>
      <c r="E176" s="193" t="s">
        <v>18</v>
      </c>
      <c r="F176" s="194" t="s">
        <v>263</v>
      </c>
      <c r="G176" s="191"/>
      <c r="H176" s="195">
        <v>2.5</v>
      </c>
      <c r="I176" s="196"/>
      <c r="J176" s="191"/>
      <c r="K176" s="191"/>
      <c r="L176" s="197"/>
      <c r="M176" s="198"/>
      <c r="N176" s="199"/>
      <c r="O176" s="199"/>
      <c r="P176" s="199"/>
      <c r="Q176" s="199"/>
      <c r="R176" s="199"/>
      <c r="S176" s="199"/>
      <c r="T176" s="200"/>
      <c r="AT176" s="201" t="s">
        <v>155</v>
      </c>
      <c r="AU176" s="201" t="s">
        <v>85</v>
      </c>
      <c r="AV176" s="13" t="s">
        <v>85</v>
      </c>
      <c r="AW176" s="13" t="s">
        <v>37</v>
      </c>
      <c r="AX176" s="13" t="s">
        <v>75</v>
      </c>
      <c r="AY176" s="201" t="s">
        <v>143</v>
      </c>
    </row>
    <row r="177" spans="1:65" s="13" customFormat="1">
      <c r="B177" s="190"/>
      <c r="C177" s="191"/>
      <c r="D177" s="192" t="s">
        <v>155</v>
      </c>
      <c r="E177" s="193" t="s">
        <v>18</v>
      </c>
      <c r="F177" s="194" t="s">
        <v>264</v>
      </c>
      <c r="G177" s="191"/>
      <c r="H177" s="195">
        <v>1.5</v>
      </c>
      <c r="I177" s="196"/>
      <c r="J177" s="191"/>
      <c r="K177" s="191"/>
      <c r="L177" s="197"/>
      <c r="M177" s="198"/>
      <c r="N177" s="199"/>
      <c r="O177" s="199"/>
      <c r="P177" s="199"/>
      <c r="Q177" s="199"/>
      <c r="R177" s="199"/>
      <c r="S177" s="199"/>
      <c r="T177" s="200"/>
      <c r="AT177" s="201" t="s">
        <v>155</v>
      </c>
      <c r="AU177" s="201" t="s">
        <v>85</v>
      </c>
      <c r="AV177" s="13" t="s">
        <v>85</v>
      </c>
      <c r="AW177" s="13" t="s">
        <v>37</v>
      </c>
      <c r="AX177" s="13" t="s">
        <v>75</v>
      </c>
      <c r="AY177" s="201" t="s">
        <v>143</v>
      </c>
    </row>
    <row r="178" spans="1:65" s="13" customFormat="1">
      <c r="B178" s="190"/>
      <c r="C178" s="191"/>
      <c r="D178" s="192" t="s">
        <v>155</v>
      </c>
      <c r="E178" s="193" t="s">
        <v>18</v>
      </c>
      <c r="F178" s="194" t="s">
        <v>265</v>
      </c>
      <c r="G178" s="191"/>
      <c r="H178" s="195">
        <v>2.5</v>
      </c>
      <c r="I178" s="196"/>
      <c r="J178" s="191"/>
      <c r="K178" s="191"/>
      <c r="L178" s="197"/>
      <c r="M178" s="198"/>
      <c r="N178" s="199"/>
      <c r="O178" s="199"/>
      <c r="P178" s="199"/>
      <c r="Q178" s="199"/>
      <c r="R178" s="199"/>
      <c r="S178" s="199"/>
      <c r="T178" s="200"/>
      <c r="AT178" s="201" t="s">
        <v>155</v>
      </c>
      <c r="AU178" s="201" t="s">
        <v>85</v>
      </c>
      <c r="AV178" s="13" t="s">
        <v>85</v>
      </c>
      <c r="AW178" s="13" t="s">
        <v>37</v>
      </c>
      <c r="AX178" s="13" t="s">
        <v>75</v>
      </c>
      <c r="AY178" s="201" t="s">
        <v>143</v>
      </c>
    </row>
    <row r="179" spans="1:65" s="14" customFormat="1">
      <c r="B179" s="202"/>
      <c r="C179" s="203"/>
      <c r="D179" s="192" t="s">
        <v>155</v>
      </c>
      <c r="E179" s="204" t="s">
        <v>18</v>
      </c>
      <c r="F179" s="205" t="s">
        <v>160</v>
      </c>
      <c r="G179" s="203"/>
      <c r="H179" s="206">
        <v>6.5</v>
      </c>
      <c r="I179" s="207"/>
      <c r="J179" s="203"/>
      <c r="K179" s="203"/>
      <c r="L179" s="208"/>
      <c r="M179" s="209"/>
      <c r="N179" s="210"/>
      <c r="O179" s="210"/>
      <c r="P179" s="210"/>
      <c r="Q179" s="210"/>
      <c r="R179" s="210"/>
      <c r="S179" s="210"/>
      <c r="T179" s="211"/>
      <c r="AT179" s="212" t="s">
        <v>155</v>
      </c>
      <c r="AU179" s="212" t="s">
        <v>85</v>
      </c>
      <c r="AV179" s="14" t="s">
        <v>151</v>
      </c>
      <c r="AW179" s="14" t="s">
        <v>37</v>
      </c>
      <c r="AX179" s="14" t="s">
        <v>83</v>
      </c>
      <c r="AY179" s="212" t="s">
        <v>143</v>
      </c>
    </row>
    <row r="180" spans="1:65" s="2" customFormat="1" ht="37.9" customHeight="1">
      <c r="A180" s="34"/>
      <c r="B180" s="35"/>
      <c r="C180" s="173" t="s">
        <v>266</v>
      </c>
      <c r="D180" s="173" t="s">
        <v>146</v>
      </c>
      <c r="E180" s="174" t="s">
        <v>267</v>
      </c>
      <c r="F180" s="175" t="s">
        <v>261</v>
      </c>
      <c r="G180" s="176" t="s">
        <v>236</v>
      </c>
      <c r="H180" s="177">
        <v>6.5</v>
      </c>
      <c r="I180" s="178"/>
      <c r="J180" s="177">
        <f>ROUND((ROUND(I180,2))*(ROUND(H180,2)),2)</f>
        <v>0</v>
      </c>
      <c r="K180" s="175" t="s">
        <v>237</v>
      </c>
      <c r="L180" s="39"/>
      <c r="M180" s="179" t="s">
        <v>18</v>
      </c>
      <c r="N180" s="180" t="s">
        <v>46</v>
      </c>
      <c r="O180" s="64"/>
      <c r="P180" s="181">
        <f>O180*H180</f>
        <v>0</v>
      </c>
      <c r="Q180" s="181">
        <v>0</v>
      </c>
      <c r="R180" s="181">
        <f>Q180*H180</f>
        <v>0</v>
      </c>
      <c r="S180" s="181">
        <v>0</v>
      </c>
      <c r="T180" s="182">
        <f>S180*H180</f>
        <v>0</v>
      </c>
      <c r="U180" s="34"/>
      <c r="V180" s="34"/>
      <c r="W180" s="34"/>
      <c r="X180" s="34"/>
      <c r="Y180" s="34"/>
      <c r="Z180" s="34"/>
      <c r="AA180" s="34"/>
      <c r="AB180" s="34"/>
      <c r="AC180" s="34"/>
      <c r="AD180" s="34"/>
      <c r="AE180" s="34"/>
      <c r="AR180" s="183" t="s">
        <v>151</v>
      </c>
      <c r="AT180" s="183" t="s">
        <v>146</v>
      </c>
      <c r="AU180" s="183" t="s">
        <v>85</v>
      </c>
      <c r="AY180" s="17" t="s">
        <v>143</v>
      </c>
      <c r="BE180" s="184">
        <f>IF(N180="základní",J180,0)</f>
        <v>0</v>
      </c>
      <c r="BF180" s="184">
        <f>IF(N180="snížená",J180,0)</f>
        <v>0</v>
      </c>
      <c r="BG180" s="184">
        <f>IF(N180="zákl. přenesená",J180,0)</f>
        <v>0</v>
      </c>
      <c r="BH180" s="184">
        <f>IF(N180="sníž. přenesená",J180,0)</f>
        <v>0</v>
      </c>
      <c r="BI180" s="184">
        <f>IF(N180="nulová",J180,0)</f>
        <v>0</v>
      </c>
      <c r="BJ180" s="17" t="s">
        <v>83</v>
      </c>
      <c r="BK180" s="184">
        <f>ROUND((ROUND(I180,2))*(ROUND(H180,2)),2)</f>
        <v>0</v>
      </c>
      <c r="BL180" s="17" t="s">
        <v>151</v>
      </c>
      <c r="BM180" s="183" t="s">
        <v>268</v>
      </c>
    </row>
    <row r="181" spans="1:65" s="2" customFormat="1" ht="33" customHeight="1">
      <c r="A181" s="34"/>
      <c r="B181" s="35"/>
      <c r="C181" s="173" t="s">
        <v>269</v>
      </c>
      <c r="D181" s="173" t="s">
        <v>146</v>
      </c>
      <c r="E181" s="174" t="s">
        <v>270</v>
      </c>
      <c r="F181" s="175" t="s">
        <v>271</v>
      </c>
      <c r="G181" s="176" t="s">
        <v>272</v>
      </c>
      <c r="H181" s="177">
        <v>1</v>
      </c>
      <c r="I181" s="178"/>
      <c r="J181" s="177">
        <f>ROUND((ROUND(I181,2))*(ROUND(H181,2)),2)</f>
        <v>0</v>
      </c>
      <c r="K181" s="175" t="s">
        <v>237</v>
      </c>
      <c r="L181" s="39"/>
      <c r="M181" s="179" t="s">
        <v>18</v>
      </c>
      <c r="N181" s="180" t="s">
        <v>46</v>
      </c>
      <c r="O181" s="64"/>
      <c r="P181" s="181">
        <f>O181*H181</f>
        <v>0</v>
      </c>
      <c r="Q181" s="181">
        <v>0</v>
      </c>
      <c r="R181" s="181">
        <f>Q181*H181</f>
        <v>0</v>
      </c>
      <c r="S181" s="181">
        <v>0</v>
      </c>
      <c r="T181" s="182">
        <f>S181*H181</f>
        <v>0</v>
      </c>
      <c r="U181" s="34"/>
      <c r="V181" s="34"/>
      <c r="W181" s="34"/>
      <c r="X181" s="34"/>
      <c r="Y181" s="34"/>
      <c r="Z181" s="34"/>
      <c r="AA181" s="34"/>
      <c r="AB181" s="34"/>
      <c r="AC181" s="34"/>
      <c r="AD181" s="34"/>
      <c r="AE181" s="34"/>
      <c r="AR181" s="183" t="s">
        <v>151</v>
      </c>
      <c r="AT181" s="183" t="s">
        <v>146</v>
      </c>
      <c r="AU181" s="183" t="s">
        <v>85</v>
      </c>
      <c r="AY181" s="17" t="s">
        <v>143</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151</v>
      </c>
      <c r="BM181" s="183" t="s">
        <v>273</v>
      </c>
    </row>
    <row r="182" spans="1:65" s="2" customFormat="1" ht="37.9" customHeight="1">
      <c r="A182" s="34"/>
      <c r="B182" s="35"/>
      <c r="C182" s="173" t="s">
        <v>274</v>
      </c>
      <c r="D182" s="173" t="s">
        <v>146</v>
      </c>
      <c r="E182" s="174" t="s">
        <v>275</v>
      </c>
      <c r="F182" s="175" t="s">
        <v>276</v>
      </c>
      <c r="G182" s="176" t="s">
        <v>173</v>
      </c>
      <c r="H182" s="177">
        <v>166</v>
      </c>
      <c r="I182" s="178"/>
      <c r="J182" s="177">
        <f>ROUND((ROUND(I182,2))*(ROUND(H182,2)),2)</f>
        <v>0</v>
      </c>
      <c r="K182" s="175" t="s">
        <v>150</v>
      </c>
      <c r="L182" s="39"/>
      <c r="M182" s="179" t="s">
        <v>18</v>
      </c>
      <c r="N182" s="180" t="s">
        <v>46</v>
      </c>
      <c r="O182" s="64"/>
      <c r="P182" s="181">
        <f>O182*H182</f>
        <v>0</v>
      </c>
      <c r="Q182" s="181">
        <v>1.2999999999999999E-4</v>
      </c>
      <c r="R182" s="181">
        <f>Q182*H182</f>
        <v>2.1579999999999998E-2</v>
      </c>
      <c r="S182" s="181">
        <v>0</v>
      </c>
      <c r="T182" s="182">
        <f>S182*H182</f>
        <v>0</v>
      </c>
      <c r="U182" s="34"/>
      <c r="V182" s="34"/>
      <c r="W182" s="34"/>
      <c r="X182" s="34"/>
      <c r="Y182" s="34"/>
      <c r="Z182" s="34"/>
      <c r="AA182" s="34"/>
      <c r="AB182" s="34"/>
      <c r="AC182" s="34"/>
      <c r="AD182" s="34"/>
      <c r="AE182" s="34"/>
      <c r="AR182" s="183" t="s">
        <v>151</v>
      </c>
      <c r="AT182" s="183" t="s">
        <v>146</v>
      </c>
      <c r="AU182" s="183" t="s">
        <v>85</v>
      </c>
      <c r="AY182" s="17" t="s">
        <v>143</v>
      </c>
      <c r="BE182" s="184">
        <f>IF(N182="základní",J182,0)</f>
        <v>0</v>
      </c>
      <c r="BF182" s="184">
        <f>IF(N182="snížená",J182,0)</f>
        <v>0</v>
      </c>
      <c r="BG182" s="184">
        <f>IF(N182="zákl. přenesená",J182,0)</f>
        <v>0</v>
      </c>
      <c r="BH182" s="184">
        <f>IF(N182="sníž. přenesená",J182,0)</f>
        <v>0</v>
      </c>
      <c r="BI182" s="184">
        <f>IF(N182="nulová",J182,0)</f>
        <v>0</v>
      </c>
      <c r="BJ182" s="17" t="s">
        <v>83</v>
      </c>
      <c r="BK182" s="184">
        <f>ROUND((ROUND(I182,2))*(ROUND(H182,2)),2)</f>
        <v>0</v>
      </c>
      <c r="BL182" s="17" t="s">
        <v>151</v>
      </c>
      <c r="BM182" s="183" t="s">
        <v>277</v>
      </c>
    </row>
    <row r="183" spans="1:65" s="2" customFormat="1">
      <c r="A183" s="34"/>
      <c r="B183" s="35"/>
      <c r="C183" s="36"/>
      <c r="D183" s="185" t="s">
        <v>153</v>
      </c>
      <c r="E183" s="36"/>
      <c r="F183" s="186" t="s">
        <v>278</v>
      </c>
      <c r="G183" s="36"/>
      <c r="H183" s="36"/>
      <c r="I183" s="187"/>
      <c r="J183" s="36"/>
      <c r="K183" s="36"/>
      <c r="L183" s="39"/>
      <c r="M183" s="188"/>
      <c r="N183" s="189"/>
      <c r="O183" s="64"/>
      <c r="P183" s="64"/>
      <c r="Q183" s="64"/>
      <c r="R183" s="64"/>
      <c r="S183" s="64"/>
      <c r="T183" s="65"/>
      <c r="U183" s="34"/>
      <c r="V183" s="34"/>
      <c r="W183" s="34"/>
      <c r="X183" s="34"/>
      <c r="Y183" s="34"/>
      <c r="Z183" s="34"/>
      <c r="AA183" s="34"/>
      <c r="AB183" s="34"/>
      <c r="AC183" s="34"/>
      <c r="AD183" s="34"/>
      <c r="AE183" s="34"/>
      <c r="AT183" s="17" t="s">
        <v>153</v>
      </c>
      <c r="AU183" s="17" t="s">
        <v>85</v>
      </c>
    </row>
    <row r="184" spans="1:65" s="13" customFormat="1">
      <c r="B184" s="190"/>
      <c r="C184" s="191"/>
      <c r="D184" s="192" t="s">
        <v>155</v>
      </c>
      <c r="E184" s="193" t="s">
        <v>18</v>
      </c>
      <c r="F184" s="194" t="s">
        <v>279</v>
      </c>
      <c r="G184" s="191"/>
      <c r="H184" s="195">
        <v>65</v>
      </c>
      <c r="I184" s="196"/>
      <c r="J184" s="191"/>
      <c r="K184" s="191"/>
      <c r="L184" s="197"/>
      <c r="M184" s="198"/>
      <c r="N184" s="199"/>
      <c r="O184" s="199"/>
      <c r="P184" s="199"/>
      <c r="Q184" s="199"/>
      <c r="R184" s="199"/>
      <c r="S184" s="199"/>
      <c r="T184" s="200"/>
      <c r="AT184" s="201" t="s">
        <v>155</v>
      </c>
      <c r="AU184" s="201" t="s">
        <v>85</v>
      </c>
      <c r="AV184" s="13" t="s">
        <v>85</v>
      </c>
      <c r="AW184" s="13" t="s">
        <v>37</v>
      </c>
      <c r="AX184" s="13" t="s">
        <v>75</v>
      </c>
      <c r="AY184" s="201" t="s">
        <v>143</v>
      </c>
    </row>
    <row r="185" spans="1:65" s="13" customFormat="1">
      <c r="B185" s="190"/>
      <c r="C185" s="191"/>
      <c r="D185" s="192" t="s">
        <v>155</v>
      </c>
      <c r="E185" s="193" t="s">
        <v>18</v>
      </c>
      <c r="F185" s="194" t="s">
        <v>280</v>
      </c>
      <c r="G185" s="191"/>
      <c r="H185" s="195">
        <v>46</v>
      </c>
      <c r="I185" s="196"/>
      <c r="J185" s="191"/>
      <c r="K185" s="191"/>
      <c r="L185" s="197"/>
      <c r="M185" s="198"/>
      <c r="N185" s="199"/>
      <c r="O185" s="199"/>
      <c r="P185" s="199"/>
      <c r="Q185" s="199"/>
      <c r="R185" s="199"/>
      <c r="S185" s="199"/>
      <c r="T185" s="200"/>
      <c r="AT185" s="201" t="s">
        <v>155</v>
      </c>
      <c r="AU185" s="201" t="s">
        <v>85</v>
      </c>
      <c r="AV185" s="13" t="s">
        <v>85</v>
      </c>
      <c r="AW185" s="13" t="s">
        <v>37</v>
      </c>
      <c r="AX185" s="13" t="s">
        <v>75</v>
      </c>
      <c r="AY185" s="201" t="s">
        <v>143</v>
      </c>
    </row>
    <row r="186" spans="1:65" s="13" customFormat="1">
      <c r="B186" s="190"/>
      <c r="C186" s="191"/>
      <c r="D186" s="192" t="s">
        <v>155</v>
      </c>
      <c r="E186" s="193" t="s">
        <v>18</v>
      </c>
      <c r="F186" s="194" t="s">
        <v>281</v>
      </c>
      <c r="G186" s="191"/>
      <c r="H186" s="195">
        <v>40</v>
      </c>
      <c r="I186" s="196"/>
      <c r="J186" s="191"/>
      <c r="K186" s="191"/>
      <c r="L186" s="197"/>
      <c r="M186" s="198"/>
      <c r="N186" s="199"/>
      <c r="O186" s="199"/>
      <c r="P186" s="199"/>
      <c r="Q186" s="199"/>
      <c r="R186" s="199"/>
      <c r="S186" s="199"/>
      <c r="T186" s="200"/>
      <c r="AT186" s="201" t="s">
        <v>155</v>
      </c>
      <c r="AU186" s="201" t="s">
        <v>85</v>
      </c>
      <c r="AV186" s="13" t="s">
        <v>85</v>
      </c>
      <c r="AW186" s="13" t="s">
        <v>37</v>
      </c>
      <c r="AX186" s="13" t="s">
        <v>75</v>
      </c>
      <c r="AY186" s="201" t="s">
        <v>143</v>
      </c>
    </row>
    <row r="187" spans="1:65" s="13" customFormat="1">
      <c r="B187" s="190"/>
      <c r="C187" s="191"/>
      <c r="D187" s="192" t="s">
        <v>155</v>
      </c>
      <c r="E187" s="193" t="s">
        <v>18</v>
      </c>
      <c r="F187" s="194" t="s">
        <v>282</v>
      </c>
      <c r="G187" s="191"/>
      <c r="H187" s="195">
        <v>15</v>
      </c>
      <c r="I187" s="196"/>
      <c r="J187" s="191"/>
      <c r="K187" s="191"/>
      <c r="L187" s="197"/>
      <c r="M187" s="198"/>
      <c r="N187" s="199"/>
      <c r="O187" s="199"/>
      <c r="P187" s="199"/>
      <c r="Q187" s="199"/>
      <c r="R187" s="199"/>
      <c r="S187" s="199"/>
      <c r="T187" s="200"/>
      <c r="AT187" s="201" t="s">
        <v>155</v>
      </c>
      <c r="AU187" s="201" t="s">
        <v>85</v>
      </c>
      <c r="AV187" s="13" t="s">
        <v>85</v>
      </c>
      <c r="AW187" s="13" t="s">
        <v>37</v>
      </c>
      <c r="AX187" s="13" t="s">
        <v>75</v>
      </c>
      <c r="AY187" s="201" t="s">
        <v>143</v>
      </c>
    </row>
    <row r="188" spans="1:65" s="14" customFormat="1">
      <c r="B188" s="202"/>
      <c r="C188" s="203"/>
      <c r="D188" s="192" t="s">
        <v>155</v>
      </c>
      <c r="E188" s="204" t="s">
        <v>18</v>
      </c>
      <c r="F188" s="205" t="s">
        <v>160</v>
      </c>
      <c r="G188" s="203"/>
      <c r="H188" s="206">
        <v>166</v>
      </c>
      <c r="I188" s="207"/>
      <c r="J188" s="203"/>
      <c r="K188" s="203"/>
      <c r="L188" s="208"/>
      <c r="M188" s="209"/>
      <c r="N188" s="210"/>
      <c r="O188" s="210"/>
      <c r="P188" s="210"/>
      <c r="Q188" s="210"/>
      <c r="R188" s="210"/>
      <c r="S188" s="210"/>
      <c r="T188" s="211"/>
      <c r="AT188" s="212" t="s">
        <v>155</v>
      </c>
      <c r="AU188" s="212" t="s">
        <v>85</v>
      </c>
      <c r="AV188" s="14" t="s">
        <v>151</v>
      </c>
      <c r="AW188" s="14" t="s">
        <v>37</v>
      </c>
      <c r="AX188" s="14" t="s">
        <v>83</v>
      </c>
      <c r="AY188" s="212" t="s">
        <v>143</v>
      </c>
    </row>
    <row r="189" spans="1:65" s="2" customFormat="1" ht="37.9" customHeight="1">
      <c r="A189" s="34"/>
      <c r="B189" s="35"/>
      <c r="C189" s="173" t="s">
        <v>283</v>
      </c>
      <c r="D189" s="173" t="s">
        <v>146</v>
      </c>
      <c r="E189" s="174" t="s">
        <v>284</v>
      </c>
      <c r="F189" s="175" t="s">
        <v>285</v>
      </c>
      <c r="G189" s="176" t="s">
        <v>173</v>
      </c>
      <c r="H189" s="177">
        <v>166</v>
      </c>
      <c r="I189" s="178"/>
      <c r="J189" s="177">
        <f>ROUND((ROUND(I189,2))*(ROUND(H189,2)),2)</f>
        <v>0</v>
      </c>
      <c r="K189" s="175" t="s">
        <v>150</v>
      </c>
      <c r="L189" s="39"/>
      <c r="M189" s="179" t="s">
        <v>18</v>
      </c>
      <c r="N189" s="180" t="s">
        <v>46</v>
      </c>
      <c r="O189" s="64"/>
      <c r="P189" s="181">
        <f>O189*H189</f>
        <v>0</v>
      </c>
      <c r="Q189" s="181">
        <v>4.0000000000000003E-5</v>
      </c>
      <c r="R189" s="181">
        <f>Q189*H189</f>
        <v>6.6400000000000009E-3</v>
      </c>
      <c r="S189" s="181">
        <v>0</v>
      </c>
      <c r="T189" s="182">
        <f>S189*H189</f>
        <v>0</v>
      </c>
      <c r="U189" s="34"/>
      <c r="V189" s="34"/>
      <c r="W189" s="34"/>
      <c r="X189" s="34"/>
      <c r="Y189" s="34"/>
      <c r="Z189" s="34"/>
      <c r="AA189" s="34"/>
      <c r="AB189" s="34"/>
      <c r="AC189" s="34"/>
      <c r="AD189" s="34"/>
      <c r="AE189" s="34"/>
      <c r="AR189" s="183" t="s">
        <v>151</v>
      </c>
      <c r="AT189" s="183" t="s">
        <v>146</v>
      </c>
      <c r="AU189" s="183" t="s">
        <v>85</v>
      </c>
      <c r="AY189" s="17" t="s">
        <v>143</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151</v>
      </c>
      <c r="BM189" s="183" t="s">
        <v>286</v>
      </c>
    </row>
    <row r="190" spans="1:65" s="2" customFormat="1">
      <c r="A190" s="34"/>
      <c r="B190" s="35"/>
      <c r="C190" s="36"/>
      <c r="D190" s="185" t="s">
        <v>153</v>
      </c>
      <c r="E190" s="36"/>
      <c r="F190" s="186" t="s">
        <v>287</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153</v>
      </c>
      <c r="AU190" s="17" t="s">
        <v>85</v>
      </c>
    </row>
    <row r="191" spans="1:65" s="2" customFormat="1" ht="55.5" customHeight="1">
      <c r="A191" s="34"/>
      <c r="B191" s="35"/>
      <c r="C191" s="173" t="s">
        <v>288</v>
      </c>
      <c r="D191" s="173" t="s">
        <v>146</v>
      </c>
      <c r="E191" s="174" t="s">
        <v>289</v>
      </c>
      <c r="F191" s="175" t="s">
        <v>290</v>
      </c>
      <c r="G191" s="176" t="s">
        <v>149</v>
      </c>
      <c r="H191" s="177">
        <v>4</v>
      </c>
      <c r="I191" s="178"/>
      <c r="J191" s="177">
        <f>ROUND((ROUND(I191,2))*(ROUND(H191,2)),2)</f>
        <v>0</v>
      </c>
      <c r="K191" s="175" t="s">
        <v>150</v>
      </c>
      <c r="L191" s="39"/>
      <c r="M191" s="179" t="s">
        <v>18</v>
      </c>
      <c r="N191" s="180" t="s">
        <v>46</v>
      </c>
      <c r="O191" s="64"/>
      <c r="P191" s="181">
        <f>O191*H191</f>
        <v>0</v>
      </c>
      <c r="Q191" s="181">
        <v>0</v>
      </c>
      <c r="R191" s="181">
        <f>Q191*H191</f>
        <v>0</v>
      </c>
      <c r="S191" s="181">
        <v>2.5000000000000001E-2</v>
      </c>
      <c r="T191" s="182">
        <f>S191*H191</f>
        <v>0.1</v>
      </c>
      <c r="U191" s="34"/>
      <c r="V191" s="34"/>
      <c r="W191" s="34"/>
      <c r="X191" s="34"/>
      <c r="Y191" s="34"/>
      <c r="Z191" s="34"/>
      <c r="AA191" s="34"/>
      <c r="AB191" s="34"/>
      <c r="AC191" s="34"/>
      <c r="AD191" s="34"/>
      <c r="AE191" s="34"/>
      <c r="AR191" s="183" t="s">
        <v>151</v>
      </c>
      <c r="AT191" s="183" t="s">
        <v>146</v>
      </c>
      <c r="AU191" s="183" t="s">
        <v>85</v>
      </c>
      <c r="AY191" s="17" t="s">
        <v>143</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151</v>
      </c>
      <c r="BM191" s="183" t="s">
        <v>291</v>
      </c>
    </row>
    <row r="192" spans="1:65" s="2" customFormat="1">
      <c r="A192" s="34"/>
      <c r="B192" s="35"/>
      <c r="C192" s="36"/>
      <c r="D192" s="185" t="s">
        <v>153</v>
      </c>
      <c r="E192" s="36"/>
      <c r="F192" s="186" t="s">
        <v>292</v>
      </c>
      <c r="G192" s="36"/>
      <c r="H192" s="36"/>
      <c r="I192" s="187"/>
      <c r="J192" s="36"/>
      <c r="K192" s="36"/>
      <c r="L192" s="39"/>
      <c r="M192" s="188"/>
      <c r="N192" s="189"/>
      <c r="O192" s="64"/>
      <c r="P192" s="64"/>
      <c r="Q192" s="64"/>
      <c r="R192" s="64"/>
      <c r="S192" s="64"/>
      <c r="T192" s="65"/>
      <c r="U192" s="34"/>
      <c r="V192" s="34"/>
      <c r="W192" s="34"/>
      <c r="X192" s="34"/>
      <c r="Y192" s="34"/>
      <c r="Z192" s="34"/>
      <c r="AA192" s="34"/>
      <c r="AB192" s="34"/>
      <c r="AC192" s="34"/>
      <c r="AD192" s="34"/>
      <c r="AE192" s="34"/>
      <c r="AT192" s="17" t="s">
        <v>153</v>
      </c>
      <c r="AU192" s="17" t="s">
        <v>85</v>
      </c>
    </row>
    <row r="193" spans="1:65" s="13" customFormat="1">
      <c r="B193" s="190"/>
      <c r="C193" s="191"/>
      <c r="D193" s="192" t="s">
        <v>155</v>
      </c>
      <c r="E193" s="193" t="s">
        <v>18</v>
      </c>
      <c r="F193" s="194" t="s">
        <v>166</v>
      </c>
      <c r="G193" s="191"/>
      <c r="H193" s="195">
        <v>1</v>
      </c>
      <c r="I193" s="196"/>
      <c r="J193" s="191"/>
      <c r="K193" s="191"/>
      <c r="L193" s="197"/>
      <c r="M193" s="198"/>
      <c r="N193" s="199"/>
      <c r="O193" s="199"/>
      <c r="P193" s="199"/>
      <c r="Q193" s="199"/>
      <c r="R193" s="199"/>
      <c r="S193" s="199"/>
      <c r="T193" s="200"/>
      <c r="AT193" s="201" t="s">
        <v>155</v>
      </c>
      <c r="AU193" s="201" t="s">
        <v>85</v>
      </c>
      <c r="AV193" s="13" t="s">
        <v>85</v>
      </c>
      <c r="AW193" s="13" t="s">
        <v>37</v>
      </c>
      <c r="AX193" s="13" t="s">
        <v>75</v>
      </c>
      <c r="AY193" s="201" t="s">
        <v>143</v>
      </c>
    </row>
    <row r="194" spans="1:65" s="13" customFormat="1">
      <c r="B194" s="190"/>
      <c r="C194" s="191"/>
      <c r="D194" s="192" t="s">
        <v>155</v>
      </c>
      <c r="E194" s="193" t="s">
        <v>18</v>
      </c>
      <c r="F194" s="194" t="s">
        <v>293</v>
      </c>
      <c r="G194" s="191"/>
      <c r="H194" s="195">
        <v>1</v>
      </c>
      <c r="I194" s="196"/>
      <c r="J194" s="191"/>
      <c r="K194" s="191"/>
      <c r="L194" s="197"/>
      <c r="M194" s="198"/>
      <c r="N194" s="199"/>
      <c r="O194" s="199"/>
      <c r="P194" s="199"/>
      <c r="Q194" s="199"/>
      <c r="R194" s="199"/>
      <c r="S194" s="199"/>
      <c r="T194" s="200"/>
      <c r="AT194" s="201" t="s">
        <v>155</v>
      </c>
      <c r="AU194" s="201" t="s">
        <v>85</v>
      </c>
      <c r="AV194" s="13" t="s">
        <v>85</v>
      </c>
      <c r="AW194" s="13" t="s">
        <v>37</v>
      </c>
      <c r="AX194" s="13" t="s">
        <v>75</v>
      </c>
      <c r="AY194" s="201" t="s">
        <v>143</v>
      </c>
    </row>
    <row r="195" spans="1:65" s="13" customFormat="1">
      <c r="B195" s="190"/>
      <c r="C195" s="191"/>
      <c r="D195" s="192" t="s">
        <v>155</v>
      </c>
      <c r="E195" s="193" t="s">
        <v>18</v>
      </c>
      <c r="F195" s="194" t="s">
        <v>159</v>
      </c>
      <c r="G195" s="191"/>
      <c r="H195" s="195">
        <v>2</v>
      </c>
      <c r="I195" s="196"/>
      <c r="J195" s="191"/>
      <c r="K195" s="191"/>
      <c r="L195" s="197"/>
      <c r="M195" s="198"/>
      <c r="N195" s="199"/>
      <c r="O195" s="199"/>
      <c r="P195" s="199"/>
      <c r="Q195" s="199"/>
      <c r="R195" s="199"/>
      <c r="S195" s="199"/>
      <c r="T195" s="200"/>
      <c r="AT195" s="201" t="s">
        <v>155</v>
      </c>
      <c r="AU195" s="201" t="s">
        <v>85</v>
      </c>
      <c r="AV195" s="13" t="s">
        <v>85</v>
      </c>
      <c r="AW195" s="13" t="s">
        <v>37</v>
      </c>
      <c r="AX195" s="13" t="s">
        <v>75</v>
      </c>
      <c r="AY195" s="201" t="s">
        <v>143</v>
      </c>
    </row>
    <row r="196" spans="1:65" s="14" customFormat="1">
      <c r="B196" s="202"/>
      <c r="C196" s="203"/>
      <c r="D196" s="192" t="s">
        <v>155</v>
      </c>
      <c r="E196" s="204" t="s">
        <v>18</v>
      </c>
      <c r="F196" s="205" t="s">
        <v>160</v>
      </c>
      <c r="G196" s="203"/>
      <c r="H196" s="206">
        <v>4</v>
      </c>
      <c r="I196" s="207"/>
      <c r="J196" s="203"/>
      <c r="K196" s="203"/>
      <c r="L196" s="208"/>
      <c r="M196" s="209"/>
      <c r="N196" s="210"/>
      <c r="O196" s="210"/>
      <c r="P196" s="210"/>
      <c r="Q196" s="210"/>
      <c r="R196" s="210"/>
      <c r="S196" s="210"/>
      <c r="T196" s="211"/>
      <c r="AT196" s="212" t="s">
        <v>155</v>
      </c>
      <c r="AU196" s="212" t="s">
        <v>85</v>
      </c>
      <c r="AV196" s="14" t="s">
        <v>151</v>
      </c>
      <c r="AW196" s="14" t="s">
        <v>37</v>
      </c>
      <c r="AX196" s="14" t="s">
        <v>83</v>
      </c>
      <c r="AY196" s="212" t="s">
        <v>143</v>
      </c>
    </row>
    <row r="197" spans="1:65" s="2" customFormat="1" ht="55.5" customHeight="1">
      <c r="A197" s="34"/>
      <c r="B197" s="35"/>
      <c r="C197" s="173" t="s">
        <v>7</v>
      </c>
      <c r="D197" s="173" t="s">
        <v>146</v>
      </c>
      <c r="E197" s="174" t="s">
        <v>294</v>
      </c>
      <c r="F197" s="175" t="s">
        <v>295</v>
      </c>
      <c r="G197" s="176" t="s">
        <v>149</v>
      </c>
      <c r="H197" s="177">
        <v>8</v>
      </c>
      <c r="I197" s="178"/>
      <c r="J197" s="177">
        <f>ROUND((ROUND(I197,2))*(ROUND(H197,2)),2)</f>
        <v>0</v>
      </c>
      <c r="K197" s="175" t="s">
        <v>150</v>
      </c>
      <c r="L197" s="39"/>
      <c r="M197" s="179" t="s">
        <v>18</v>
      </c>
      <c r="N197" s="180" t="s">
        <v>46</v>
      </c>
      <c r="O197" s="64"/>
      <c r="P197" s="181">
        <f>O197*H197</f>
        <v>0</v>
      </c>
      <c r="Q197" s="181">
        <v>0</v>
      </c>
      <c r="R197" s="181">
        <f>Q197*H197</f>
        <v>0</v>
      </c>
      <c r="S197" s="181">
        <v>5.3999999999999999E-2</v>
      </c>
      <c r="T197" s="182">
        <f>S197*H197</f>
        <v>0.432</v>
      </c>
      <c r="U197" s="34"/>
      <c r="V197" s="34"/>
      <c r="W197" s="34"/>
      <c r="X197" s="34"/>
      <c r="Y197" s="34"/>
      <c r="Z197" s="34"/>
      <c r="AA197" s="34"/>
      <c r="AB197" s="34"/>
      <c r="AC197" s="34"/>
      <c r="AD197" s="34"/>
      <c r="AE197" s="34"/>
      <c r="AR197" s="183" t="s">
        <v>151</v>
      </c>
      <c r="AT197" s="183" t="s">
        <v>146</v>
      </c>
      <c r="AU197" s="183" t="s">
        <v>85</v>
      </c>
      <c r="AY197" s="17" t="s">
        <v>143</v>
      </c>
      <c r="BE197" s="184">
        <f>IF(N197="základní",J197,0)</f>
        <v>0</v>
      </c>
      <c r="BF197" s="184">
        <f>IF(N197="snížená",J197,0)</f>
        <v>0</v>
      </c>
      <c r="BG197" s="184">
        <f>IF(N197="zákl. přenesená",J197,0)</f>
        <v>0</v>
      </c>
      <c r="BH197" s="184">
        <f>IF(N197="sníž. přenesená",J197,0)</f>
        <v>0</v>
      </c>
      <c r="BI197" s="184">
        <f>IF(N197="nulová",J197,0)</f>
        <v>0</v>
      </c>
      <c r="BJ197" s="17" t="s">
        <v>83</v>
      </c>
      <c r="BK197" s="184">
        <f>ROUND((ROUND(I197,2))*(ROUND(H197,2)),2)</f>
        <v>0</v>
      </c>
      <c r="BL197" s="17" t="s">
        <v>151</v>
      </c>
      <c r="BM197" s="183" t="s">
        <v>296</v>
      </c>
    </row>
    <row r="198" spans="1:65" s="2" customFormat="1">
      <c r="A198" s="34"/>
      <c r="B198" s="35"/>
      <c r="C198" s="36"/>
      <c r="D198" s="185" t="s">
        <v>153</v>
      </c>
      <c r="E198" s="36"/>
      <c r="F198" s="186" t="s">
        <v>297</v>
      </c>
      <c r="G198" s="36"/>
      <c r="H198" s="36"/>
      <c r="I198" s="187"/>
      <c r="J198" s="36"/>
      <c r="K198" s="36"/>
      <c r="L198" s="39"/>
      <c r="M198" s="188"/>
      <c r="N198" s="189"/>
      <c r="O198" s="64"/>
      <c r="P198" s="64"/>
      <c r="Q198" s="64"/>
      <c r="R198" s="64"/>
      <c r="S198" s="64"/>
      <c r="T198" s="65"/>
      <c r="U198" s="34"/>
      <c r="V198" s="34"/>
      <c r="W198" s="34"/>
      <c r="X198" s="34"/>
      <c r="Y198" s="34"/>
      <c r="Z198" s="34"/>
      <c r="AA198" s="34"/>
      <c r="AB198" s="34"/>
      <c r="AC198" s="34"/>
      <c r="AD198" s="34"/>
      <c r="AE198" s="34"/>
      <c r="AT198" s="17" t="s">
        <v>153</v>
      </c>
      <c r="AU198" s="17" t="s">
        <v>85</v>
      </c>
    </row>
    <row r="199" spans="1:65" s="13" customFormat="1">
      <c r="B199" s="190"/>
      <c r="C199" s="191"/>
      <c r="D199" s="192" t="s">
        <v>155</v>
      </c>
      <c r="E199" s="193" t="s">
        <v>18</v>
      </c>
      <c r="F199" s="194" t="s">
        <v>156</v>
      </c>
      <c r="G199" s="191"/>
      <c r="H199" s="195">
        <v>6</v>
      </c>
      <c r="I199" s="196"/>
      <c r="J199" s="191"/>
      <c r="K199" s="191"/>
      <c r="L199" s="197"/>
      <c r="M199" s="198"/>
      <c r="N199" s="199"/>
      <c r="O199" s="199"/>
      <c r="P199" s="199"/>
      <c r="Q199" s="199"/>
      <c r="R199" s="199"/>
      <c r="S199" s="199"/>
      <c r="T199" s="200"/>
      <c r="AT199" s="201" t="s">
        <v>155</v>
      </c>
      <c r="AU199" s="201" t="s">
        <v>85</v>
      </c>
      <c r="AV199" s="13" t="s">
        <v>85</v>
      </c>
      <c r="AW199" s="13" t="s">
        <v>37</v>
      </c>
      <c r="AX199" s="13" t="s">
        <v>75</v>
      </c>
      <c r="AY199" s="201" t="s">
        <v>143</v>
      </c>
    </row>
    <row r="200" spans="1:65" s="13" customFormat="1">
      <c r="B200" s="190"/>
      <c r="C200" s="191"/>
      <c r="D200" s="192" t="s">
        <v>155</v>
      </c>
      <c r="E200" s="193" t="s">
        <v>18</v>
      </c>
      <c r="F200" s="194" t="s">
        <v>166</v>
      </c>
      <c r="G200" s="191"/>
      <c r="H200" s="195">
        <v>1</v>
      </c>
      <c r="I200" s="196"/>
      <c r="J200" s="191"/>
      <c r="K200" s="191"/>
      <c r="L200" s="197"/>
      <c r="M200" s="198"/>
      <c r="N200" s="199"/>
      <c r="O200" s="199"/>
      <c r="P200" s="199"/>
      <c r="Q200" s="199"/>
      <c r="R200" s="199"/>
      <c r="S200" s="199"/>
      <c r="T200" s="200"/>
      <c r="AT200" s="201" t="s">
        <v>155</v>
      </c>
      <c r="AU200" s="201" t="s">
        <v>85</v>
      </c>
      <c r="AV200" s="13" t="s">
        <v>85</v>
      </c>
      <c r="AW200" s="13" t="s">
        <v>37</v>
      </c>
      <c r="AX200" s="13" t="s">
        <v>75</v>
      </c>
      <c r="AY200" s="201" t="s">
        <v>143</v>
      </c>
    </row>
    <row r="201" spans="1:65" s="13" customFormat="1">
      <c r="B201" s="190"/>
      <c r="C201" s="191"/>
      <c r="D201" s="192" t="s">
        <v>155</v>
      </c>
      <c r="E201" s="193" t="s">
        <v>18</v>
      </c>
      <c r="F201" s="194" t="s">
        <v>293</v>
      </c>
      <c r="G201" s="191"/>
      <c r="H201" s="195">
        <v>1</v>
      </c>
      <c r="I201" s="196"/>
      <c r="J201" s="191"/>
      <c r="K201" s="191"/>
      <c r="L201" s="197"/>
      <c r="M201" s="198"/>
      <c r="N201" s="199"/>
      <c r="O201" s="199"/>
      <c r="P201" s="199"/>
      <c r="Q201" s="199"/>
      <c r="R201" s="199"/>
      <c r="S201" s="199"/>
      <c r="T201" s="200"/>
      <c r="AT201" s="201" t="s">
        <v>155</v>
      </c>
      <c r="AU201" s="201" t="s">
        <v>85</v>
      </c>
      <c r="AV201" s="13" t="s">
        <v>85</v>
      </c>
      <c r="AW201" s="13" t="s">
        <v>37</v>
      </c>
      <c r="AX201" s="13" t="s">
        <v>75</v>
      </c>
      <c r="AY201" s="201" t="s">
        <v>143</v>
      </c>
    </row>
    <row r="202" spans="1:65" s="14" customFormat="1">
      <c r="B202" s="202"/>
      <c r="C202" s="203"/>
      <c r="D202" s="192" t="s">
        <v>155</v>
      </c>
      <c r="E202" s="204" t="s">
        <v>18</v>
      </c>
      <c r="F202" s="205" t="s">
        <v>160</v>
      </c>
      <c r="G202" s="203"/>
      <c r="H202" s="206">
        <v>8</v>
      </c>
      <c r="I202" s="207"/>
      <c r="J202" s="203"/>
      <c r="K202" s="203"/>
      <c r="L202" s="208"/>
      <c r="M202" s="209"/>
      <c r="N202" s="210"/>
      <c r="O202" s="210"/>
      <c r="P202" s="210"/>
      <c r="Q202" s="210"/>
      <c r="R202" s="210"/>
      <c r="S202" s="210"/>
      <c r="T202" s="211"/>
      <c r="AT202" s="212" t="s">
        <v>155</v>
      </c>
      <c r="AU202" s="212" t="s">
        <v>85</v>
      </c>
      <c r="AV202" s="14" t="s">
        <v>151</v>
      </c>
      <c r="AW202" s="14" t="s">
        <v>37</v>
      </c>
      <c r="AX202" s="14" t="s">
        <v>83</v>
      </c>
      <c r="AY202" s="212" t="s">
        <v>143</v>
      </c>
    </row>
    <row r="203" spans="1:65" s="2" customFormat="1" ht="55.5" customHeight="1">
      <c r="A203" s="34"/>
      <c r="B203" s="35"/>
      <c r="C203" s="173" t="s">
        <v>298</v>
      </c>
      <c r="D203" s="173" t="s">
        <v>146</v>
      </c>
      <c r="E203" s="174" t="s">
        <v>299</v>
      </c>
      <c r="F203" s="175" t="s">
        <v>300</v>
      </c>
      <c r="G203" s="176" t="s">
        <v>149</v>
      </c>
      <c r="H203" s="177">
        <v>7</v>
      </c>
      <c r="I203" s="178"/>
      <c r="J203" s="177">
        <f>ROUND((ROUND(I203,2))*(ROUND(H203,2)),2)</f>
        <v>0</v>
      </c>
      <c r="K203" s="175" t="s">
        <v>150</v>
      </c>
      <c r="L203" s="39"/>
      <c r="M203" s="179" t="s">
        <v>18</v>
      </c>
      <c r="N203" s="180" t="s">
        <v>46</v>
      </c>
      <c r="O203" s="64"/>
      <c r="P203" s="181">
        <f>O203*H203</f>
        <v>0</v>
      </c>
      <c r="Q203" s="181">
        <v>0</v>
      </c>
      <c r="R203" s="181">
        <f>Q203*H203</f>
        <v>0</v>
      </c>
      <c r="S203" s="181">
        <v>6.9000000000000006E-2</v>
      </c>
      <c r="T203" s="182">
        <f>S203*H203</f>
        <v>0.48300000000000004</v>
      </c>
      <c r="U203" s="34"/>
      <c r="V203" s="34"/>
      <c r="W203" s="34"/>
      <c r="X203" s="34"/>
      <c r="Y203" s="34"/>
      <c r="Z203" s="34"/>
      <c r="AA203" s="34"/>
      <c r="AB203" s="34"/>
      <c r="AC203" s="34"/>
      <c r="AD203" s="34"/>
      <c r="AE203" s="34"/>
      <c r="AR203" s="183" t="s">
        <v>151</v>
      </c>
      <c r="AT203" s="183" t="s">
        <v>146</v>
      </c>
      <c r="AU203" s="183" t="s">
        <v>85</v>
      </c>
      <c r="AY203" s="17" t="s">
        <v>143</v>
      </c>
      <c r="BE203" s="184">
        <f>IF(N203="základní",J203,0)</f>
        <v>0</v>
      </c>
      <c r="BF203" s="184">
        <f>IF(N203="snížená",J203,0)</f>
        <v>0</v>
      </c>
      <c r="BG203" s="184">
        <f>IF(N203="zákl. přenesená",J203,0)</f>
        <v>0</v>
      </c>
      <c r="BH203" s="184">
        <f>IF(N203="sníž. přenesená",J203,0)</f>
        <v>0</v>
      </c>
      <c r="BI203" s="184">
        <f>IF(N203="nulová",J203,0)</f>
        <v>0</v>
      </c>
      <c r="BJ203" s="17" t="s">
        <v>83</v>
      </c>
      <c r="BK203" s="184">
        <f>ROUND((ROUND(I203,2))*(ROUND(H203,2)),2)</f>
        <v>0</v>
      </c>
      <c r="BL203" s="17" t="s">
        <v>151</v>
      </c>
      <c r="BM203" s="183" t="s">
        <v>301</v>
      </c>
    </row>
    <row r="204" spans="1:65" s="2" customFormat="1">
      <c r="A204" s="34"/>
      <c r="B204" s="35"/>
      <c r="C204" s="36"/>
      <c r="D204" s="185" t="s">
        <v>153</v>
      </c>
      <c r="E204" s="36"/>
      <c r="F204" s="186" t="s">
        <v>302</v>
      </c>
      <c r="G204" s="36"/>
      <c r="H204" s="36"/>
      <c r="I204" s="187"/>
      <c r="J204" s="36"/>
      <c r="K204" s="36"/>
      <c r="L204" s="39"/>
      <c r="M204" s="188"/>
      <c r="N204" s="189"/>
      <c r="O204" s="64"/>
      <c r="P204" s="64"/>
      <c r="Q204" s="64"/>
      <c r="R204" s="64"/>
      <c r="S204" s="64"/>
      <c r="T204" s="65"/>
      <c r="U204" s="34"/>
      <c r="V204" s="34"/>
      <c r="W204" s="34"/>
      <c r="X204" s="34"/>
      <c r="Y204" s="34"/>
      <c r="Z204" s="34"/>
      <c r="AA204" s="34"/>
      <c r="AB204" s="34"/>
      <c r="AC204" s="34"/>
      <c r="AD204" s="34"/>
      <c r="AE204" s="34"/>
      <c r="AT204" s="17" t="s">
        <v>153</v>
      </c>
      <c r="AU204" s="17" t="s">
        <v>85</v>
      </c>
    </row>
    <row r="205" spans="1:65" s="13" customFormat="1">
      <c r="B205" s="190"/>
      <c r="C205" s="191"/>
      <c r="D205" s="192" t="s">
        <v>155</v>
      </c>
      <c r="E205" s="193" t="s">
        <v>18</v>
      </c>
      <c r="F205" s="194" t="s">
        <v>166</v>
      </c>
      <c r="G205" s="191"/>
      <c r="H205" s="195">
        <v>1</v>
      </c>
      <c r="I205" s="196"/>
      <c r="J205" s="191"/>
      <c r="K205" s="191"/>
      <c r="L205" s="197"/>
      <c r="M205" s="198"/>
      <c r="N205" s="199"/>
      <c r="O205" s="199"/>
      <c r="P205" s="199"/>
      <c r="Q205" s="199"/>
      <c r="R205" s="199"/>
      <c r="S205" s="199"/>
      <c r="T205" s="200"/>
      <c r="AT205" s="201" t="s">
        <v>155</v>
      </c>
      <c r="AU205" s="201" t="s">
        <v>85</v>
      </c>
      <c r="AV205" s="13" t="s">
        <v>85</v>
      </c>
      <c r="AW205" s="13" t="s">
        <v>37</v>
      </c>
      <c r="AX205" s="13" t="s">
        <v>75</v>
      </c>
      <c r="AY205" s="201" t="s">
        <v>143</v>
      </c>
    </row>
    <row r="206" spans="1:65" s="13" customFormat="1">
      <c r="B206" s="190"/>
      <c r="C206" s="191"/>
      <c r="D206" s="192" t="s">
        <v>155</v>
      </c>
      <c r="E206" s="193" t="s">
        <v>18</v>
      </c>
      <c r="F206" s="194" t="s">
        <v>168</v>
      </c>
      <c r="G206" s="191"/>
      <c r="H206" s="195">
        <v>6</v>
      </c>
      <c r="I206" s="196"/>
      <c r="J206" s="191"/>
      <c r="K206" s="191"/>
      <c r="L206" s="197"/>
      <c r="M206" s="198"/>
      <c r="N206" s="199"/>
      <c r="O206" s="199"/>
      <c r="P206" s="199"/>
      <c r="Q206" s="199"/>
      <c r="R206" s="199"/>
      <c r="S206" s="199"/>
      <c r="T206" s="200"/>
      <c r="AT206" s="201" t="s">
        <v>155</v>
      </c>
      <c r="AU206" s="201" t="s">
        <v>85</v>
      </c>
      <c r="AV206" s="13" t="s">
        <v>85</v>
      </c>
      <c r="AW206" s="13" t="s">
        <v>37</v>
      </c>
      <c r="AX206" s="13" t="s">
        <v>75</v>
      </c>
      <c r="AY206" s="201" t="s">
        <v>143</v>
      </c>
    </row>
    <row r="207" spans="1:65" s="14" customFormat="1">
      <c r="B207" s="202"/>
      <c r="C207" s="203"/>
      <c r="D207" s="192" t="s">
        <v>155</v>
      </c>
      <c r="E207" s="204" t="s">
        <v>18</v>
      </c>
      <c r="F207" s="205" t="s">
        <v>160</v>
      </c>
      <c r="G207" s="203"/>
      <c r="H207" s="206">
        <v>7</v>
      </c>
      <c r="I207" s="207"/>
      <c r="J207" s="203"/>
      <c r="K207" s="203"/>
      <c r="L207" s="208"/>
      <c r="M207" s="209"/>
      <c r="N207" s="210"/>
      <c r="O207" s="210"/>
      <c r="P207" s="210"/>
      <c r="Q207" s="210"/>
      <c r="R207" s="210"/>
      <c r="S207" s="210"/>
      <c r="T207" s="211"/>
      <c r="AT207" s="212" t="s">
        <v>155</v>
      </c>
      <c r="AU207" s="212" t="s">
        <v>85</v>
      </c>
      <c r="AV207" s="14" t="s">
        <v>151</v>
      </c>
      <c r="AW207" s="14" t="s">
        <v>37</v>
      </c>
      <c r="AX207" s="14" t="s">
        <v>83</v>
      </c>
      <c r="AY207" s="212" t="s">
        <v>143</v>
      </c>
    </row>
    <row r="208" spans="1:65" s="2" customFormat="1" ht="55.5" customHeight="1">
      <c r="A208" s="34"/>
      <c r="B208" s="35"/>
      <c r="C208" s="173" t="s">
        <v>303</v>
      </c>
      <c r="D208" s="173" t="s">
        <v>146</v>
      </c>
      <c r="E208" s="174" t="s">
        <v>304</v>
      </c>
      <c r="F208" s="175" t="s">
        <v>305</v>
      </c>
      <c r="G208" s="176" t="s">
        <v>149</v>
      </c>
      <c r="H208" s="177">
        <v>18</v>
      </c>
      <c r="I208" s="178"/>
      <c r="J208" s="177">
        <f>ROUND((ROUND(I208,2))*(ROUND(H208,2)),2)</f>
        <v>0</v>
      </c>
      <c r="K208" s="175" t="s">
        <v>150</v>
      </c>
      <c r="L208" s="39"/>
      <c r="M208" s="179" t="s">
        <v>18</v>
      </c>
      <c r="N208" s="180" t="s">
        <v>46</v>
      </c>
      <c r="O208" s="64"/>
      <c r="P208" s="181">
        <f>O208*H208</f>
        <v>0</v>
      </c>
      <c r="Q208" s="181">
        <v>0</v>
      </c>
      <c r="R208" s="181">
        <f>Q208*H208</f>
        <v>0</v>
      </c>
      <c r="S208" s="181">
        <v>0.13800000000000001</v>
      </c>
      <c r="T208" s="182">
        <f>S208*H208</f>
        <v>2.484</v>
      </c>
      <c r="U208" s="34"/>
      <c r="V208" s="34"/>
      <c r="W208" s="34"/>
      <c r="X208" s="34"/>
      <c r="Y208" s="34"/>
      <c r="Z208" s="34"/>
      <c r="AA208" s="34"/>
      <c r="AB208" s="34"/>
      <c r="AC208" s="34"/>
      <c r="AD208" s="34"/>
      <c r="AE208" s="34"/>
      <c r="AR208" s="183" t="s">
        <v>151</v>
      </c>
      <c r="AT208" s="183" t="s">
        <v>146</v>
      </c>
      <c r="AU208" s="183" t="s">
        <v>85</v>
      </c>
      <c r="AY208" s="17" t="s">
        <v>143</v>
      </c>
      <c r="BE208" s="184">
        <f>IF(N208="základní",J208,0)</f>
        <v>0</v>
      </c>
      <c r="BF208" s="184">
        <f>IF(N208="snížená",J208,0)</f>
        <v>0</v>
      </c>
      <c r="BG208" s="184">
        <f>IF(N208="zákl. přenesená",J208,0)</f>
        <v>0</v>
      </c>
      <c r="BH208" s="184">
        <f>IF(N208="sníž. přenesená",J208,0)</f>
        <v>0</v>
      </c>
      <c r="BI208" s="184">
        <f>IF(N208="nulová",J208,0)</f>
        <v>0</v>
      </c>
      <c r="BJ208" s="17" t="s">
        <v>83</v>
      </c>
      <c r="BK208" s="184">
        <f>ROUND((ROUND(I208,2))*(ROUND(H208,2)),2)</f>
        <v>0</v>
      </c>
      <c r="BL208" s="17" t="s">
        <v>151</v>
      </c>
      <c r="BM208" s="183" t="s">
        <v>306</v>
      </c>
    </row>
    <row r="209" spans="1:65" s="2" customFormat="1">
      <c r="A209" s="34"/>
      <c r="B209" s="35"/>
      <c r="C209" s="36"/>
      <c r="D209" s="185" t="s">
        <v>153</v>
      </c>
      <c r="E209" s="36"/>
      <c r="F209" s="186" t="s">
        <v>307</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153</v>
      </c>
      <c r="AU209" s="17" t="s">
        <v>85</v>
      </c>
    </row>
    <row r="210" spans="1:65" s="13" customFormat="1">
      <c r="B210" s="190"/>
      <c r="C210" s="191"/>
      <c r="D210" s="192" t="s">
        <v>155</v>
      </c>
      <c r="E210" s="193" t="s">
        <v>18</v>
      </c>
      <c r="F210" s="194" t="s">
        <v>165</v>
      </c>
      <c r="G210" s="191"/>
      <c r="H210" s="195">
        <v>10</v>
      </c>
      <c r="I210" s="196"/>
      <c r="J210" s="191"/>
      <c r="K210" s="191"/>
      <c r="L210" s="197"/>
      <c r="M210" s="198"/>
      <c r="N210" s="199"/>
      <c r="O210" s="199"/>
      <c r="P210" s="199"/>
      <c r="Q210" s="199"/>
      <c r="R210" s="199"/>
      <c r="S210" s="199"/>
      <c r="T210" s="200"/>
      <c r="AT210" s="201" t="s">
        <v>155</v>
      </c>
      <c r="AU210" s="201" t="s">
        <v>85</v>
      </c>
      <c r="AV210" s="13" t="s">
        <v>85</v>
      </c>
      <c r="AW210" s="13" t="s">
        <v>37</v>
      </c>
      <c r="AX210" s="13" t="s">
        <v>75</v>
      </c>
      <c r="AY210" s="201" t="s">
        <v>143</v>
      </c>
    </row>
    <row r="211" spans="1:65" s="13" customFormat="1">
      <c r="B211" s="190"/>
      <c r="C211" s="191"/>
      <c r="D211" s="192" t="s">
        <v>155</v>
      </c>
      <c r="E211" s="193" t="s">
        <v>18</v>
      </c>
      <c r="F211" s="194" t="s">
        <v>167</v>
      </c>
      <c r="G211" s="191"/>
      <c r="H211" s="195">
        <v>8</v>
      </c>
      <c r="I211" s="196"/>
      <c r="J211" s="191"/>
      <c r="K211" s="191"/>
      <c r="L211" s="197"/>
      <c r="M211" s="198"/>
      <c r="N211" s="199"/>
      <c r="O211" s="199"/>
      <c r="P211" s="199"/>
      <c r="Q211" s="199"/>
      <c r="R211" s="199"/>
      <c r="S211" s="199"/>
      <c r="T211" s="200"/>
      <c r="AT211" s="201" t="s">
        <v>155</v>
      </c>
      <c r="AU211" s="201" t="s">
        <v>85</v>
      </c>
      <c r="AV211" s="13" t="s">
        <v>85</v>
      </c>
      <c r="AW211" s="13" t="s">
        <v>37</v>
      </c>
      <c r="AX211" s="13" t="s">
        <v>75</v>
      </c>
      <c r="AY211" s="201" t="s">
        <v>143</v>
      </c>
    </row>
    <row r="212" spans="1:65" s="14" customFormat="1">
      <c r="B212" s="202"/>
      <c r="C212" s="203"/>
      <c r="D212" s="192" t="s">
        <v>155</v>
      </c>
      <c r="E212" s="204" t="s">
        <v>18</v>
      </c>
      <c r="F212" s="205" t="s">
        <v>160</v>
      </c>
      <c r="G212" s="203"/>
      <c r="H212" s="206">
        <v>18</v>
      </c>
      <c r="I212" s="207"/>
      <c r="J212" s="203"/>
      <c r="K212" s="203"/>
      <c r="L212" s="208"/>
      <c r="M212" s="209"/>
      <c r="N212" s="210"/>
      <c r="O212" s="210"/>
      <c r="P212" s="210"/>
      <c r="Q212" s="210"/>
      <c r="R212" s="210"/>
      <c r="S212" s="210"/>
      <c r="T212" s="211"/>
      <c r="AT212" s="212" t="s">
        <v>155</v>
      </c>
      <c r="AU212" s="212" t="s">
        <v>85</v>
      </c>
      <c r="AV212" s="14" t="s">
        <v>151</v>
      </c>
      <c r="AW212" s="14" t="s">
        <v>37</v>
      </c>
      <c r="AX212" s="14" t="s">
        <v>83</v>
      </c>
      <c r="AY212" s="212" t="s">
        <v>143</v>
      </c>
    </row>
    <row r="213" spans="1:65" s="2" customFormat="1" ht="49.15" customHeight="1">
      <c r="A213" s="34"/>
      <c r="B213" s="35"/>
      <c r="C213" s="173" t="s">
        <v>308</v>
      </c>
      <c r="D213" s="173" t="s">
        <v>146</v>
      </c>
      <c r="E213" s="174" t="s">
        <v>309</v>
      </c>
      <c r="F213" s="175" t="s">
        <v>310</v>
      </c>
      <c r="G213" s="176" t="s">
        <v>311</v>
      </c>
      <c r="H213" s="177">
        <v>0.6</v>
      </c>
      <c r="I213" s="178"/>
      <c r="J213" s="177">
        <f>ROUND((ROUND(I213,2))*(ROUND(H213,2)),2)</f>
        <v>0</v>
      </c>
      <c r="K213" s="175" t="s">
        <v>150</v>
      </c>
      <c r="L213" s="39"/>
      <c r="M213" s="179" t="s">
        <v>18</v>
      </c>
      <c r="N213" s="180" t="s">
        <v>46</v>
      </c>
      <c r="O213" s="64"/>
      <c r="P213" s="181">
        <f>O213*H213</f>
        <v>0</v>
      </c>
      <c r="Q213" s="181">
        <v>0</v>
      </c>
      <c r="R213" s="181">
        <f>Q213*H213</f>
        <v>0</v>
      </c>
      <c r="S213" s="181">
        <v>1.95</v>
      </c>
      <c r="T213" s="182">
        <f>S213*H213</f>
        <v>1.17</v>
      </c>
      <c r="U213" s="34"/>
      <c r="V213" s="34"/>
      <c r="W213" s="34"/>
      <c r="X213" s="34"/>
      <c r="Y213" s="34"/>
      <c r="Z213" s="34"/>
      <c r="AA213" s="34"/>
      <c r="AB213" s="34"/>
      <c r="AC213" s="34"/>
      <c r="AD213" s="34"/>
      <c r="AE213" s="34"/>
      <c r="AR213" s="183" t="s">
        <v>151</v>
      </c>
      <c r="AT213" s="183" t="s">
        <v>146</v>
      </c>
      <c r="AU213" s="183" t="s">
        <v>85</v>
      </c>
      <c r="AY213" s="17" t="s">
        <v>143</v>
      </c>
      <c r="BE213" s="184">
        <f>IF(N213="základní",J213,0)</f>
        <v>0</v>
      </c>
      <c r="BF213" s="184">
        <f>IF(N213="snížená",J213,0)</f>
        <v>0</v>
      </c>
      <c r="BG213" s="184">
        <f>IF(N213="zákl. přenesená",J213,0)</f>
        <v>0</v>
      </c>
      <c r="BH213" s="184">
        <f>IF(N213="sníž. přenesená",J213,0)</f>
        <v>0</v>
      </c>
      <c r="BI213" s="184">
        <f>IF(N213="nulová",J213,0)</f>
        <v>0</v>
      </c>
      <c r="BJ213" s="17" t="s">
        <v>83</v>
      </c>
      <c r="BK213" s="184">
        <f>ROUND((ROUND(I213,2))*(ROUND(H213,2)),2)</f>
        <v>0</v>
      </c>
      <c r="BL213" s="17" t="s">
        <v>151</v>
      </c>
      <c r="BM213" s="183" t="s">
        <v>312</v>
      </c>
    </row>
    <row r="214" spans="1:65" s="2" customFormat="1">
      <c r="A214" s="34"/>
      <c r="B214" s="35"/>
      <c r="C214" s="36"/>
      <c r="D214" s="185" t="s">
        <v>153</v>
      </c>
      <c r="E214" s="36"/>
      <c r="F214" s="186" t="s">
        <v>313</v>
      </c>
      <c r="G214" s="36"/>
      <c r="H214" s="36"/>
      <c r="I214" s="187"/>
      <c r="J214" s="36"/>
      <c r="K214" s="36"/>
      <c r="L214" s="39"/>
      <c r="M214" s="188"/>
      <c r="N214" s="189"/>
      <c r="O214" s="64"/>
      <c r="P214" s="64"/>
      <c r="Q214" s="64"/>
      <c r="R214" s="64"/>
      <c r="S214" s="64"/>
      <c r="T214" s="65"/>
      <c r="U214" s="34"/>
      <c r="V214" s="34"/>
      <c r="W214" s="34"/>
      <c r="X214" s="34"/>
      <c r="Y214" s="34"/>
      <c r="Z214" s="34"/>
      <c r="AA214" s="34"/>
      <c r="AB214" s="34"/>
      <c r="AC214" s="34"/>
      <c r="AD214" s="34"/>
      <c r="AE214" s="34"/>
      <c r="AT214" s="17" t="s">
        <v>153</v>
      </c>
      <c r="AU214" s="17" t="s">
        <v>85</v>
      </c>
    </row>
    <row r="215" spans="1:65" s="13" customFormat="1">
      <c r="B215" s="190"/>
      <c r="C215" s="191"/>
      <c r="D215" s="192" t="s">
        <v>155</v>
      </c>
      <c r="E215" s="193" t="s">
        <v>18</v>
      </c>
      <c r="F215" s="194" t="s">
        <v>314</v>
      </c>
      <c r="G215" s="191"/>
      <c r="H215" s="195">
        <v>0.3</v>
      </c>
      <c r="I215" s="196"/>
      <c r="J215" s="191"/>
      <c r="K215" s="191"/>
      <c r="L215" s="197"/>
      <c r="M215" s="198"/>
      <c r="N215" s="199"/>
      <c r="O215" s="199"/>
      <c r="P215" s="199"/>
      <c r="Q215" s="199"/>
      <c r="R215" s="199"/>
      <c r="S215" s="199"/>
      <c r="T215" s="200"/>
      <c r="AT215" s="201" t="s">
        <v>155</v>
      </c>
      <c r="AU215" s="201" t="s">
        <v>85</v>
      </c>
      <c r="AV215" s="13" t="s">
        <v>85</v>
      </c>
      <c r="AW215" s="13" t="s">
        <v>37</v>
      </c>
      <c r="AX215" s="13" t="s">
        <v>75</v>
      </c>
      <c r="AY215" s="201" t="s">
        <v>143</v>
      </c>
    </row>
    <row r="216" spans="1:65" s="13" customFormat="1">
      <c r="B216" s="190"/>
      <c r="C216" s="191"/>
      <c r="D216" s="192" t="s">
        <v>155</v>
      </c>
      <c r="E216" s="193" t="s">
        <v>18</v>
      </c>
      <c r="F216" s="194" t="s">
        <v>315</v>
      </c>
      <c r="G216" s="191"/>
      <c r="H216" s="195">
        <v>0.3</v>
      </c>
      <c r="I216" s="196"/>
      <c r="J216" s="191"/>
      <c r="K216" s="191"/>
      <c r="L216" s="197"/>
      <c r="M216" s="198"/>
      <c r="N216" s="199"/>
      <c r="O216" s="199"/>
      <c r="P216" s="199"/>
      <c r="Q216" s="199"/>
      <c r="R216" s="199"/>
      <c r="S216" s="199"/>
      <c r="T216" s="200"/>
      <c r="AT216" s="201" t="s">
        <v>155</v>
      </c>
      <c r="AU216" s="201" t="s">
        <v>85</v>
      </c>
      <c r="AV216" s="13" t="s">
        <v>85</v>
      </c>
      <c r="AW216" s="13" t="s">
        <v>37</v>
      </c>
      <c r="AX216" s="13" t="s">
        <v>75</v>
      </c>
      <c r="AY216" s="201" t="s">
        <v>143</v>
      </c>
    </row>
    <row r="217" spans="1:65" s="14" customFormat="1">
      <c r="B217" s="202"/>
      <c r="C217" s="203"/>
      <c r="D217" s="192" t="s">
        <v>155</v>
      </c>
      <c r="E217" s="204" t="s">
        <v>18</v>
      </c>
      <c r="F217" s="205" t="s">
        <v>160</v>
      </c>
      <c r="G217" s="203"/>
      <c r="H217" s="206">
        <v>0.6</v>
      </c>
      <c r="I217" s="207"/>
      <c r="J217" s="203"/>
      <c r="K217" s="203"/>
      <c r="L217" s="208"/>
      <c r="M217" s="209"/>
      <c r="N217" s="210"/>
      <c r="O217" s="210"/>
      <c r="P217" s="210"/>
      <c r="Q217" s="210"/>
      <c r="R217" s="210"/>
      <c r="S217" s="210"/>
      <c r="T217" s="211"/>
      <c r="AT217" s="212" t="s">
        <v>155</v>
      </c>
      <c r="AU217" s="212" t="s">
        <v>85</v>
      </c>
      <c r="AV217" s="14" t="s">
        <v>151</v>
      </c>
      <c r="AW217" s="14" t="s">
        <v>37</v>
      </c>
      <c r="AX217" s="14" t="s">
        <v>83</v>
      </c>
      <c r="AY217" s="212" t="s">
        <v>143</v>
      </c>
    </row>
    <row r="218" spans="1:65" s="2" customFormat="1" ht="44.25" customHeight="1">
      <c r="A218" s="34"/>
      <c r="B218" s="35"/>
      <c r="C218" s="173" t="s">
        <v>316</v>
      </c>
      <c r="D218" s="173" t="s">
        <v>146</v>
      </c>
      <c r="E218" s="174" t="s">
        <v>317</v>
      </c>
      <c r="F218" s="175" t="s">
        <v>318</v>
      </c>
      <c r="G218" s="176" t="s">
        <v>236</v>
      </c>
      <c r="H218" s="177">
        <v>0.3</v>
      </c>
      <c r="I218" s="178"/>
      <c r="J218" s="177">
        <f>ROUND((ROUND(I218,2))*(ROUND(H218,2)),2)</f>
        <v>0</v>
      </c>
      <c r="K218" s="175" t="s">
        <v>150</v>
      </c>
      <c r="L218" s="39"/>
      <c r="M218" s="179" t="s">
        <v>18</v>
      </c>
      <c r="N218" s="180" t="s">
        <v>46</v>
      </c>
      <c r="O218" s="64"/>
      <c r="P218" s="181">
        <f>O218*H218</f>
        <v>0</v>
      </c>
      <c r="Q218" s="181">
        <v>1.0499999999999999E-3</v>
      </c>
      <c r="R218" s="181">
        <f>Q218*H218</f>
        <v>3.1499999999999996E-4</v>
      </c>
      <c r="S218" s="181">
        <v>6.1999999999999998E-3</v>
      </c>
      <c r="T218" s="182">
        <f>S218*H218</f>
        <v>1.8599999999999999E-3</v>
      </c>
      <c r="U218" s="34"/>
      <c r="V218" s="34"/>
      <c r="W218" s="34"/>
      <c r="X218" s="34"/>
      <c r="Y218" s="34"/>
      <c r="Z218" s="34"/>
      <c r="AA218" s="34"/>
      <c r="AB218" s="34"/>
      <c r="AC218" s="34"/>
      <c r="AD218" s="34"/>
      <c r="AE218" s="34"/>
      <c r="AR218" s="183" t="s">
        <v>151</v>
      </c>
      <c r="AT218" s="183" t="s">
        <v>146</v>
      </c>
      <c r="AU218" s="183" t="s">
        <v>85</v>
      </c>
      <c r="AY218" s="17" t="s">
        <v>143</v>
      </c>
      <c r="BE218" s="184">
        <f>IF(N218="základní",J218,0)</f>
        <v>0</v>
      </c>
      <c r="BF218" s="184">
        <f>IF(N218="snížená",J218,0)</f>
        <v>0</v>
      </c>
      <c r="BG218" s="184">
        <f>IF(N218="zákl. přenesená",J218,0)</f>
        <v>0</v>
      </c>
      <c r="BH218" s="184">
        <f>IF(N218="sníž. přenesená",J218,0)</f>
        <v>0</v>
      </c>
      <c r="BI218" s="184">
        <f>IF(N218="nulová",J218,0)</f>
        <v>0</v>
      </c>
      <c r="BJ218" s="17" t="s">
        <v>83</v>
      </c>
      <c r="BK218" s="184">
        <f>ROUND((ROUND(I218,2))*(ROUND(H218,2)),2)</f>
        <v>0</v>
      </c>
      <c r="BL218" s="17" t="s">
        <v>151</v>
      </c>
      <c r="BM218" s="183" t="s">
        <v>319</v>
      </c>
    </row>
    <row r="219" spans="1:65" s="2" customFormat="1">
      <c r="A219" s="34"/>
      <c r="B219" s="35"/>
      <c r="C219" s="36"/>
      <c r="D219" s="185" t="s">
        <v>153</v>
      </c>
      <c r="E219" s="36"/>
      <c r="F219" s="186" t="s">
        <v>320</v>
      </c>
      <c r="G219" s="36"/>
      <c r="H219" s="36"/>
      <c r="I219" s="187"/>
      <c r="J219" s="36"/>
      <c r="K219" s="36"/>
      <c r="L219" s="39"/>
      <c r="M219" s="188"/>
      <c r="N219" s="189"/>
      <c r="O219" s="64"/>
      <c r="P219" s="64"/>
      <c r="Q219" s="64"/>
      <c r="R219" s="64"/>
      <c r="S219" s="64"/>
      <c r="T219" s="65"/>
      <c r="U219" s="34"/>
      <c r="V219" s="34"/>
      <c r="W219" s="34"/>
      <c r="X219" s="34"/>
      <c r="Y219" s="34"/>
      <c r="Z219" s="34"/>
      <c r="AA219" s="34"/>
      <c r="AB219" s="34"/>
      <c r="AC219" s="34"/>
      <c r="AD219" s="34"/>
      <c r="AE219" s="34"/>
      <c r="AT219" s="17" t="s">
        <v>153</v>
      </c>
      <c r="AU219" s="17" t="s">
        <v>85</v>
      </c>
    </row>
    <row r="220" spans="1:65" s="13" customFormat="1">
      <c r="B220" s="190"/>
      <c r="C220" s="191"/>
      <c r="D220" s="192" t="s">
        <v>155</v>
      </c>
      <c r="E220" s="193" t="s">
        <v>18</v>
      </c>
      <c r="F220" s="194" t="s">
        <v>321</v>
      </c>
      <c r="G220" s="191"/>
      <c r="H220" s="195">
        <v>0.15</v>
      </c>
      <c r="I220" s="196"/>
      <c r="J220" s="191"/>
      <c r="K220" s="191"/>
      <c r="L220" s="197"/>
      <c r="M220" s="198"/>
      <c r="N220" s="199"/>
      <c r="O220" s="199"/>
      <c r="P220" s="199"/>
      <c r="Q220" s="199"/>
      <c r="R220" s="199"/>
      <c r="S220" s="199"/>
      <c r="T220" s="200"/>
      <c r="AT220" s="201" t="s">
        <v>155</v>
      </c>
      <c r="AU220" s="201" t="s">
        <v>85</v>
      </c>
      <c r="AV220" s="13" t="s">
        <v>85</v>
      </c>
      <c r="AW220" s="13" t="s">
        <v>37</v>
      </c>
      <c r="AX220" s="13" t="s">
        <v>75</v>
      </c>
      <c r="AY220" s="201" t="s">
        <v>143</v>
      </c>
    </row>
    <row r="221" spans="1:65" s="13" customFormat="1">
      <c r="B221" s="190"/>
      <c r="C221" s="191"/>
      <c r="D221" s="192" t="s">
        <v>155</v>
      </c>
      <c r="E221" s="193" t="s">
        <v>18</v>
      </c>
      <c r="F221" s="194" t="s">
        <v>322</v>
      </c>
      <c r="G221" s="191"/>
      <c r="H221" s="195">
        <v>0.15</v>
      </c>
      <c r="I221" s="196"/>
      <c r="J221" s="191"/>
      <c r="K221" s="191"/>
      <c r="L221" s="197"/>
      <c r="M221" s="198"/>
      <c r="N221" s="199"/>
      <c r="O221" s="199"/>
      <c r="P221" s="199"/>
      <c r="Q221" s="199"/>
      <c r="R221" s="199"/>
      <c r="S221" s="199"/>
      <c r="T221" s="200"/>
      <c r="AT221" s="201" t="s">
        <v>155</v>
      </c>
      <c r="AU221" s="201" t="s">
        <v>85</v>
      </c>
      <c r="AV221" s="13" t="s">
        <v>85</v>
      </c>
      <c r="AW221" s="13" t="s">
        <v>37</v>
      </c>
      <c r="AX221" s="13" t="s">
        <v>75</v>
      </c>
      <c r="AY221" s="201" t="s">
        <v>143</v>
      </c>
    </row>
    <row r="222" spans="1:65" s="14" customFormat="1">
      <c r="B222" s="202"/>
      <c r="C222" s="203"/>
      <c r="D222" s="192" t="s">
        <v>155</v>
      </c>
      <c r="E222" s="204" t="s">
        <v>18</v>
      </c>
      <c r="F222" s="205" t="s">
        <v>160</v>
      </c>
      <c r="G222" s="203"/>
      <c r="H222" s="206">
        <v>0.3</v>
      </c>
      <c r="I222" s="207"/>
      <c r="J222" s="203"/>
      <c r="K222" s="203"/>
      <c r="L222" s="208"/>
      <c r="M222" s="209"/>
      <c r="N222" s="210"/>
      <c r="O222" s="210"/>
      <c r="P222" s="210"/>
      <c r="Q222" s="210"/>
      <c r="R222" s="210"/>
      <c r="S222" s="210"/>
      <c r="T222" s="211"/>
      <c r="AT222" s="212" t="s">
        <v>155</v>
      </c>
      <c r="AU222" s="212" t="s">
        <v>85</v>
      </c>
      <c r="AV222" s="14" t="s">
        <v>151</v>
      </c>
      <c r="AW222" s="14" t="s">
        <v>37</v>
      </c>
      <c r="AX222" s="14" t="s">
        <v>83</v>
      </c>
      <c r="AY222" s="212" t="s">
        <v>143</v>
      </c>
    </row>
    <row r="223" spans="1:65" s="12" customFormat="1" ht="22.9" customHeight="1">
      <c r="B223" s="157"/>
      <c r="C223" s="158"/>
      <c r="D223" s="159" t="s">
        <v>74</v>
      </c>
      <c r="E223" s="171" t="s">
        <v>323</v>
      </c>
      <c r="F223" s="171" t="s">
        <v>324</v>
      </c>
      <c r="G223" s="158"/>
      <c r="H223" s="158"/>
      <c r="I223" s="161"/>
      <c r="J223" s="172">
        <f>BK223</f>
        <v>0</v>
      </c>
      <c r="K223" s="158"/>
      <c r="L223" s="163"/>
      <c r="M223" s="164"/>
      <c r="N223" s="165"/>
      <c r="O223" s="165"/>
      <c r="P223" s="166">
        <f>SUM(P224:P234)</f>
        <v>0</v>
      </c>
      <c r="Q223" s="165"/>
      <c r="R223" s="166">
        <f>SUM(R224:R234)</f>
        <v>0</v>
      </c>
      <c r="S223" s="165"/>
      <c r="T223" s="167">
        <f>SUM(T224:T234)</f>
        <v>0</v>
      </c>
      <c r="AR223" s="168" t="s">
        <v>83</v>
      </c>
      <c r="AT223" s="169" t="s">
        <v>74</v>
      </c>
      <c r="AU223" s="169" t="s">
        <v>83</v>
      </c>
      <c r="AY223" s="168" t="s">
        <v>143</v>
      </c>
      <c r="BK223" s="170">
        <f>SUM(BK224:BK234)</f>
        <v>0</v>
      </c>
    </row>
    <row r="224" spans="1:65" s="2" customFormat="1" ht="37.9" customHeight="1">
      <c r="A224" s="34"/>
      <c r="B224" s="35"/>
      <c r="C224" s="173" t="s">
        <v>325</v>
      </c>
      <c r="D224" s="173" t="s">
        <v>146</v>
      </c>
      <c r="E224" s="174" t="s">
        <v>326</v>
      </c>
      <c r="F224" s="175" t="s">
        <v>327</v>
      </c>
      <c r="G224" s="176" t="s">
        <v>328</v>
      </c>
      <c r="H224" s="177">
        <v>12.99</v>
      </c>
      <c r="I224" s="178"/>
      <c r="J224" s="177">
        <f>ROUND((ROUND(I224,2))*(ROUND(H224,2)),2)</f>
        <v>0</v>
      </c>
      <c r="K224" s="175" t="s">
        <v>150</v>
      </c>
      <c r="L224" s="39"/>
      <c r="M224" s="179" t="s">
        <v>18</v>
      </c>
      <c r="N224" s="180" t="s">
        <v>46</v>
      </c>
      <c r="O224" s="64"/>
      <c r="P224" s="181">
        <f>O224*H224</f>
        <v>0</v>
      </c>
      <c r="Q224" s="181">
        <v>0</v>
      </c>
      <c r="R224" s="181">
        <f>Q224*H224</f>
        <v>0</v>
      </c>
      <c r="S224" s="181">
        <v>0</v>
      </c>
      <c r="T224" s="182">
        <f>S224*H224</f>
        <v>0</v>
      </c>
      <c r="U224" s="34"/>
      <c r="V224" s="34"/>
      <c r="W224" s="34"/>
      <c r="X224" s="34"/>
      <c r="Y224" s="34"/>
      <c r="Z224" s="34"/>
      <c r="AA224" s="34"/>
      <c r="AB224" s="34"/>
      <c r="AC224" s="34"/>
      <c r="AD224" s="34"/>
      <c r="AE224" s="34"/>
      <c r="AR224" s="183" t="s">
        <v>151</v>
      </c>
      <c r="AT224" s="183" t="s">
        <v>146</v>
      </c>
      <c r="AU224" s="183" t="s">
        <v>85</v>
      </c>
      <c r="AY224" s="17" t="s">
        <v>143</v>
      </c>
      <c r="BE224" s="184">
        <f>IF(N224="základní",J224,0)</f>
        <v>0</v>
      </c>
      <c r="BF224" s="184">
        <f>IF(N224="snížená",J224,0)</f>
        <v>0</v>
      </c>
      <c r="BG224" s="184">
        <f>IF(N224="zákl. přenesená",J224,0)</f>
        <v>0</v>
      </c>
      <c r="BH224" s="184">
        <f>IF(N224="sníž. přenesená",J224,0)</f>
        <v>0</v>
      </c>
      <c r="BI224" s="184">
        <f>IF(N224="nulová",J224,0)</f>
        <v>0</v>
      </c>
      <c r="BJ224" s="17" t="s">
        <v>83</v>
      </c>
      <c r="BK224" s="184">
        <f>ROUND((ROUND(I224,2))*(ROUND(H224,2)),2)</f>
        <v>0</v>
      </c>
      <c r="BL224" s="17" t="s">
        <v>151</v>
      </c>
      <c r="BM224" s="183" t="s">
        <v>329</v>
      </c>
    </row>
    <row r="225" spans="1:65" s="2" customFormat="1">
      <c r="A225" s="34"/>
      <c r="B225" s="35"/>
      <c r="C225" s="36"/>
      <c r="D225" s="185" t="s">
        <v>153</v>
      </c>
      <c r="E225" s="36"/>
      <c r="F225" s="186" t="s">
        <v>330</v>
      </c>
      <c r="G225" s="36"/>
      <c r="H225" s="36"/>
      <c r="I225" s="187"/>
      <c r="J225" s="36"/>
      <c r="K225" s="36"/>
      <c r="L225" s="39"/>
      <c r="M225" s="188"/>
      <c r="N225" s="189"/>
      <c r="O225" s="64"/>
      <c r="P225" s="64"/>
      <c r="Q225" s="64"/>
      <c r="R225" s="64"/>
      <c r="S225" s="64"/>
      <c r="T225" s="65"/>
      <c r="U225" s="34"/>
      <c r="V225" s="34"/>
      <c r="W225" s="34"/>
      <c r="X225" s="34"/>
      <c r="Y225" s="34"/>
      <c r="Z225" s="34"/>
      <c r="AA225" s="34"/>
      <c r="AB225" s="34"/>
      <c r="AC225" s="34"/>
      <c r="AD225" s="34"/>
      <c r="AE225" s="34"/>
      <c r="AT225" s="17" t="s">
        <v>153</v>
      </c>
      <c r="AU225" s="17" t="s">
        <v>85</v>
      </c>
    </row>
    <row r="226" spans="1:65" s="2" customFormat="1" ht="62.65" customHeight="1">
      <c r="A226" s="34"/>
      <c r="B226" s="35"/>
      <c r="C226" s="173" t="s">
        <v>331</v>
      </c>
      <c r="D226" s="173" t="s">
        <v>146</v>
      </c>
      <c r="E226" s="174" t="s">
        <v>332</v>
      </c>
      <c r="F226" s="175" t="s">
        <v>333</v>
      </c>
      <c r="G226" s="176" t="s">
        <v>328</v>
      </c>
      <c r="H226" s="177">
        <v>12.99</v>
      </c>
      <c r="I226" s="178"/>
      <c r="J226" s="177">
        <f>ROUND((ROUND(I226,2))*(ROUND(H226,2)),2)</f>
        <v>0</v>
      </c>
      <c r="K226" s="175" t="s">
        <v>150</v>
      </c>
      <c r="L226" s="39"/>
      <c r="M226" s="179" t="s">
        <v>18</v>
      </c>
      <c r="N226" s="180" t="s">
        <v>46</v>
      </c>
      <c r="O226" s="64"/>
      <c r="P226" s="181">
        <f>O226*H226</f>
        <v>0</v>
      </c>
      <c r="Q226" s="181">
        <v>0</v>
      </c>
      <c r="R226" s="181">
        <f>Q226*H226</f>
        <v>0</v>
      </c>
      <c r="S226" s="181">
        <v>0</v>
      </c>
      <c r="T226" s="182">
        <f>S226*H226</f>
        <v>0</v>
      </c>
      <c r="U226" s="34"/>
      <c r="V226" s="34"/>
      <c r="W226" s="34"/>
      <c r="X226" s="34"/>
      <c r="Y226" s="34"/>
      <c r="Z226" s="34"/>
      <c r="AA226" s="34"/>
      <c r="AB226" s="34"/>
      <c r="AC226" s="34"/>
      <c r="AD226" s="34"/>
      <c r="AE226" s="34"/>
      <c r="AR226" s="183" t="s">
        <v>151</v>
      </c>
      <c r="AT226" s="183" t="s">
        <v>146</v>
      </c>
      <c r="AU226" s="183" t="s">
        <v>85</v>
      </c>
      <c r="AY226" s="17" t="s">
        <v>143</v>
      </c>
      <c r="BE226" s="184">
        <f>IF(N226="základní",J226,0)</f>
        <v>0</v>
      </c>
      <c r="BF226" s="184">
        <f>IF(N226="snížená",J226,0)</f>
        <v>0</v>
      </c>
      <c r="BG226" s="184">
        <f>IF(N226="zákl. přenesená",J226,0)</f>
        <v>0</v>
      </c>
      <c r="BH226" s="184">
        <f>IF(N226="sníž. přenesená",J226,0)</f>
        <v>0</v>
      </c>
      <c r="BI226" s="184">
        <f>IF(N226="nulová",J226,0)</f>
        <v>0</v>
      </c>
      <c r="BJ226" s="17" t="s">
        <v>83</v>
      </c>
      <c r="BK226" s="184">
        <f>ROUND((ROUND(I226,2))*(ROUND(H226,2)),2)</f>
        <v>0</v>
      </c>
      <c r="BL226" s="17" t="s">
        <v>151</v>
      </c>
      <c r="BM226" s="183" t="s">
        <v>334</v>
      </c>
    </row>
    <row r="227" spans="1:65" s="2" customFormat="1">
      <c r="A227" s="34"/>
      <c r="B227" s="35"/>
      <c r="C227" s="36"/>
      <c r="D227" s="185" t="s">
        <v>153</v>
      </c>
      <c r="E227" s="36"/>
      <c r="F227" s="186" t="s">
        <v>335</v>
      </c>
      <c r="G227" s="36"/>
      <c r="H227" s="36"/>
      <c r="I227" s="187"/>
      <c r="J227" s="36"/>
      <c r="K227" s="36"/>
      <c r="L227" s="39"/>
      <c r="M227" s="188"/>
      <c r="N227" s="189"/>
      <c r="O227" s="64"/>
      <c r="P227" s="64"/>
      <c r="Q227" s="64"/>
      <c r="R227" s="64"/>
      <c r="S227" s="64"/>
      <c r="T227" s="65"/>
      <c r="U227" s="34"/>
      <c r="V227" s="34"/>
      <c r="W227" s="34"/>
      <c r="X227" s="34"/>
      <c r="Y227" s="34"/>
      <c r="Z227" s="34"/>
      <c r="AA227" s="34"/>
      <c r="AB227" s="34"/>
      <c r="AC227" s="34"/>
      <c r="AD227" s="34"/>
      <c r="AE227" s="34"/>
      <c r="AT227" s="17" t="s">
        <v>153</v>
      </c>
      <c r="AU227" s="17" t="s">
        <v>85</v>
      </c>
    </row>
    <row r="228" spans="1:65" s="2" customFormat="1" ht="44.25" customHeight="1">
      <c r="A228" s="34"/>
      <c r="B228" s="35"/>
      <c r="C228" s="173" t="s">
        <v>336</v>
      </c>
      <c r="D228" s="173" t="s">
        <v>146</v>
      </c>
      <c r="E228" s="174" t="s">
        <v>337</v>
      </c>
      <c r="F228" s="175" t="s">
        <v>338</v>
      </c>
      <c r="G228" s="176" t="s">
        <v>328</v>
      </c>
      <c r="H228" s="177">
        <v>194.85</v>
      </c>
      <c r="I228" s="178"/>
      <c r="J228" s="177">
        <f>ROUND((ROUND(I228,2))*(ROUND(H228,2)),2)</f>
        <v>0</v>
      </c>
      <c r="K228" s="175" t="s">
        <v>150</v>
      </c>
      <c r="L228" s="39"/>
      <c r="M228" s="179" t="s">
        <v>18</v>
      </c>
      <c r="N228" s="180" t="s">
        <v>46</v>
      </c>
      <c r="O228" s="64"/>
      <c r="P228" s="181">
        <f>O228*H228</f>
        <v>0</v>
      </c>
      <c r="Q228" s="181">
        <v>0</v>
      </c>
      <c r="R228" s="181">
        <f>Q228*H228</f>
        <v>0</v>
      </c>
      <c r="S228" s="181">
        <v>0</v>
      </c>
      <c r="T228" s="182">
        <f>S228*H228</f>
        <v>0</v>
      </c>
      <c r="U228" s="34"/>
      <c r="V228" s="34"/>
      <c r="W228" s="34"/>
      <c r="X228" s="34"/>
      <c r="Y228" s="34"/>
      <c r="Z228" s="34"/>
      <c r="AA228" s="34"/>
      <c r="AB228" s="34"/>
      <c r="AC228" s="34"/>
      <c r="AD228" s="34"/>
      <c r="AE228" s="34"/>
      <c r="AR228" s="183" t="s">
        <v>151</v>
      </c>
      <c r="AT228" s="183" t="s">
        <v>146</v>
      </c>
      <c r="AU228" s="183" t="s">
        <v>85</v>
      </c>
      <c r="AY228" s="17" t="s">
        <v>143</v>
      </c>
      <c r="BE228" s="184">
        <f>IF(N228="základní",J228,0)</f>
        <v>0</v>
      </c>
      <c r="BF228" s="184">
        <f>IF(N228="snížená",J228,0)</f>
        <v>0</v>
      </c>
      <c r="BG228" s="184">
        <f>IF(N228="zákl. přenesená",J228,0)</f>
        <v>0</v>
      </c>
      <c r="BH228" s="184">
        <f>IF(N228="sníž. přenesená",J228,0)</f>
        <v>0</v>
      </c>
      <c r="BI228" s="184">
        <f>IF(N228="nulová",J228,0)</f>
        <v>0</v>
      </c>
      <c r="BJ228" s="17" t="s">
        <v>83</v>
      </c>
      <c r="BK228" s="184">
        <f>ROUND((ROUND(I228,2))*(ROUND(H228,2)),2)</f>
        <v>0</v>
      </c>
      <c r="BL228" s="17" t="s">
        <v>151</v>
      </c>
      <c r="BM228" s="183" t="s">
        <v>339</v>
      </c>
    </row>
    <row r="229" spans="1:65" s="2" customFormat="1">
      <c r="A229" s="34"/>
      <c r="B229" s="35"/>
      <c r="C229" s="36"/>
      <c r="D229" s="185" t="s">
        <v>153</v>
      </c>
      <c r="E229" s="36"/>
      <c r="F229" s="186" t="s">
        <v>340</v>
      </c>
      <c r="G229" s="36"/>
      <c r="H229" s="36"/>
      <c r="I229" s="187"/>
      <c r="J229" s="36"/>
      <c r="K229" s="36"/>
      <c r="L229" s="39"/>
      <c r="M229" s="188"/>
      <c r="N229" s="189"/>
      <c r="O229" s="64"/>
      <c r="P229" s="64"/>
      <c r="Q229" s="64"/>
      <c r="R229" s="64"/>
      <c r="S229" s="64"/>
      <c r="T229" s="65"/>
      <c r="U229" s="34"/>
      <c r="V229" s="34"/>
      <c r="W229" s="34"/>
      <c r="X229" s="34"/>
      <c r="Y229" s="34"/>
      <c r="Z229" s="34"/>
      <c r="AA229" s="34"/>
      <c r="AB229" s="34"/>
      <c r="AC229" s="34"/>
      <c r="AD229" s="34"/>
      <c r="AE229" s="34"/>
      <c r="AT229" s="17" t="s">
        <v>153</v>
      </c>
      <c r="AU229" s="17" t="s">
        <v>85</v>
      </c>
    </row>
    <row r="230" spans="1:65" s="13" customFormat="1">
      <c r="B230" s="190"/>
      <c r="C230" s="191"/>
      <c r="D230" s="192" t="s">
        <v>155</v>
      </c>
      <c r="E230" s="191"/>
      <c r="F230" s="194" t="s">
        <v>341</v>
      </c>
      <c r="G230" s="191"/>
      <c r="H230" s="195">
        <v>194.85</v>
      </c>
      <c r="I230" s="196"/>
      <c r="J230" s="191"/>
      <c r="K230" s="191"/>
      <c r="L230" s="197"/>
      <c r="M230" s="198"/>
      <c r="N230" s="199"/>
      <c r="O230" s="199"/>
      <c r="P230" s="199"/>
      <c r="Q230" s="199"/>
      <c r="R230" s="199"/>
      <c r="S230" s="199"/>
      <c r="T230" s="200"/>
      <c r="AT230" s="201" t="s">
        <v>155</v>
      </c>
      <c r="AU230" s="201" t="s">
        <v>85</v>
      </c>
      <c r="AV230" s="13" t="s">
        <v>85</v>
      </c>
      <c r="AW230" s="13" t="s">
        <v>4</v>
      </c>
      <c r="AX230" s="13" t="s">
        <v>83</v>
      </c>
      <c r="AY230" s="201" t="s">
        <v>143</v>
      </c>
    </row>
    <row r="231" spans="1:65" s="2" customFormat="1" ht="37.9" customHeight="1">
      <c r="A231" s="34"/>
      <c r="B231" s="35"/>
      <c r="C231" s="173" t="s">
        <v>342</v>
      </c>
      <c r="D231" s="173" t="s">
        <v>146</v>
      </c>
      <c r="E231" s="174" t="s">
        <v>343</v>
      </c>
      <c r="F231" s="175" t="s">
        <v>344</v>
      </c>
      <c r="G231" s="176" t="s">
        <v>328</v>
      </c>
      <c r="H231" s="177">
        <v>12.99</v>
      </c>
      <c r="I231" s="178"/>
      <c r="J231" s="177">
        <f>ROUND((ROUND(I231,2))*(ROUND(H231,2)),2)</f>
        <v>0</v>
      </c>
      <c r="K231" s="175" t="s">
        <v>150</v>
      </c>
      <c r="L231" s="39"/>
      <c r="M231" s="179" t="s">
        <v>18</v>
      </c>
      <c r="N231" s="180" t="s">
        <v>46</v>
      </c>
      <c r="O231" s="64"/>
      <c r="P231" s="181">
        <f>O231*H231</f>
        <v>0</v>
      </c>
      <c r="Q231" s="181">
        <v>0</v>
      </c>
      <c r="R231" s="181">
        <f>Q231*H231</f>
        <v>0</v>
      </c>
      <c r="S231" s="181">
        <v>0</v>
      </c>
      <c r="T231" s="182">
        <f>S231*H231</f>
        <v>0</v>
      </c>
      <c r="U231" s="34"/>
      <c r="V231" s="34"/>
      <c r="W231" s="34"/>
      <c r="X231" s="34"/>
      <c r="Y231" s="34"/>
      <c r="Z231" s="34"/>
      <c r="AA231" s="34"/>
      <c r="AB231" s="34"/>
      <c r="AC231" s="34"/>
      <c r="AD231" s="34"/>
      <c r="AE231" s="34"/>
      <c r="AR231" s="183" t="s">
        <v>151</v>
      </c>
      <c r="AT231" s="183" t="s">
        <v>146</v>
      </c>
      <c r="AU231" s="183" t="s">
        <v>85</v>
      </c>
      <c r="AY231" s="17" t="s">
        <v>143</v>
      </c>
      <c r="BE231" s="184">
        <f>IF(N231="základní",J231,0)</f>
        <v>0</v>
      </c>
      <c r="BF231" s="184">
        <f>IF(N231="snížená",J231,0)</f>
        <v>0</v>
      </c>
      <c r="BG231" s="184">
        <f>IF(N231="zákl. přenesená",J231,0)</f>
        <v>0</v>
      </c>
      <c r="BH231" s="184">
        <f>IF(N231="sníž. přenesená",J231,0)</f>
        <v>0</v>
      </c>
      <c r="BI231" s="184">
        <f>IF(N231="nulová",J231,0)</f>
        <v>0</v>
      </c>
      <c r="BJ231" s="17" t="s">
        <v>83</v>
      </c>
      <c r="BK231" s="184">
        <f>ROUND((ROUND(I231,2))*(ROUND(H231,2)),2)</f>
        <v>0</v>
      </c>
      <c r="BL231" s="17" t="s">
        <v>151</v>
      </c>
      <c r="BM231" s="183" t="s">
        <v>345</v>
      </c>
    </row>
    <row r="232" spans="1:65" s="2" customFormat="1">
      <c r="A232" s="34"/>
      <c r="B232" s="35"/>
      <c r="C232" s="36"/>
      <c r="D232" s="185" t="s">
        <v>153</v>
      </c>
      <c r="E232" s="36"/>
      <c r="F232" s="186" t="s">
        <v>346</v>
      </c>
      <c r="G232" s="36"/>
      <c r="H232" s="36"/>
      <c r="I232" s="187"/>
      <c r="J232" s="36"/>
      <c r="K232" s="36"/>
      <c r="L232" s="39"/>
      <c r="M232" s="188"/>
      <c r="N232" s="189"/>
      <c r="O232" s="64"/>
      <c r="P232" s="64"/>
      <c r="Q232" s="64"/>
      <c r="R232" s="64"/>
      <c r="S232" s="64"/>
      <c r="T232" s="65"/>
      <c r="U232" s="34"/>
      <c r="V232" s="34"/>
      <c r="W232" s="34"/>
      <c r="X232" s="34"/>
      <c r="Y232" s="34"/>
      <c r="Z232" s="34"/>
      <c r="AA232" s="34"/>
      <c r="AB232" s="34"/>
      <c r="AC232" s="34"/>
      <c r="AD232" s="34"/>
      <c r="AE232" s="34"/>
      <c r="AT232" s="17" t="s">
        <v>153</v>
      </c>
      <c r="AU232" s="17" t="s">
        <v>85</v>
      </c>
    </row>
    <row r="233" spans="1:65" s="2" customFormat="1" ht="44.25" customHeight="1">
      <c r="A233" s="34"/>
      <c r="B233" s="35"/>
      <c r="C233" s="173" t="s">
        <v>347</v>
      </c>
      <c r="D233" s="173" t="s">
        <v>146</v>
      </c>
      <c r="E233" s="174" t="s">
        <v>348</v>
      </c>
      <c r="F233" s="175" t="s">
        <v>349</v>
      </c>
      <c r="G233" s="176" t="s">
        <v>328</v>
      </c>
      <c r="H233" s="177">
        <v>12.99</v>
      </c>
      <c r="I233" s="178"/>
      <c r="J233" s="177">
        <f>ROUND((ROUND(I233,2))*(ROUND(H233,2)),2)</f>
        <v>0</v>
      </c>
      <c r="K233" s="175" t="s">
        <v>150</v>
      </c>
      <c r="L233" s="39"/>
      <c r="M233" s="179" t="s">
        <v>18</v>
      </c>
      <c r="N233" s="180" t="s">
        <v>46</v>
      </c>
      <c r="O233" s="64"/>
      <c r="P233" s="181">
        <f>O233*H233</f>
        <v>0</v>
      </c>
      <c r="Q233" s="181">
        <v>0</v>
      </c>
      <c r="R233" s="181">
        <f>Q233*H233</f>
        <v>0</v>
      </c>
      <c r="S233" s="181">
        <v>0</v>
      </c>
      <c r="T233" s="182">
        <f>S233*H233</f>
        <v>0</v>
      </c>
      <c r="U233" s="34"/>
      <c r="V233" s="34"/>
      <c r="W233" s="34"/>
      <c r="X233" s="34"/>
      <c r="Y233" s="34"/>
      <c r="Z233" s="34"/>
      <c r="AA233" s="34"/>
      <c r="AB233" s="34"/>
      <c r="AC233" s="34"/>
      <c r="AD233" s="34"/>
      <c r="AE233" s="34"/>
      <c r="AR233" s="183" t="s">
        <v>151</v>
      </c>
      <c r="AT233" s="183" t="s">
        <v>146</v>
      </c>
      <c r="AU233" s="183" t="s">
        <v>85</v>
      </c>
      <c r="AY233" s="17" t="s">
        <v>143</v>
      </c>
      <c r="BE233" s="184">
        <f>IF(N233="základní",J233,0)</f>
        <v>0</v>
      </c>
      <c r="BF233" s="184">
        <f>IF(N233="snížená",J233,0)</f>
        <v>0</v>
      </c>
      <c r="BG233" s="184">
        <f>IF(N233="zákl. přenesená",J233,0)</f>
        <v>0</v>
      </c>
      <c r="BH233" s="184">
        <f>IF(N233="sníž. přenesená",J233,0)</f>
        <v>0</v>
      </c>
      <c r="BI233" s="184">
        <f>IF(N233="nulová",J233,0)</f>
        <v>0</v>
      </c>
      <c r="BJ233" s="17" t="s">
        <v>83</v>
      </c>
      <c r="BK233" s="184">
        <f>ROUND((ROUND(I233,2))*(ROUND(H233,2)),2)</f>
        <v>0</v>
      </c>
      <c r="BL233" s="17" t="s">
        <v>151</v>
      </c>
      <c r="BM233" s="183" t="s">
        <v>350</v>
      </c>
    </row>
    <row r="234" spans="1:65" s="2" customFormat="1">
      <c r="A234" s="34"/>
      <c r="B234" s="35"/>
      <c r="C234" s="36"/>
      <c r="D234" s="185" t="s">
        <v>153</v>
      </c>
      <c r="E234" s="36"/>
      <c r="F234" s="186" t="s">
        <v>351</v>
      </c>
      <c r="G234" s="36"/>
      <c r="H234" s="36"/>
      <c r="I234" s="187"/>
      <c r="J234" s="36"/>
      <c r="K234" s="36"/>
      <c r="L234" s="39"/>
      <c r="M234" s="188"/>
      <c r="N234" s="189"/>
      <c r="O234" s="64"/>
      <c r="P234" s="64"/>
      <c r="Q234" s="64"/>
      <c r="R234" s="64"/>
      <c r="S234" s="64"/>
      <c r="T234" s="65"/>
      <c r="U234" s="34"/>
      <c r="V234" s="34"/>
      <c r="W234" s="34"/>
      <c r="X234" s="34"/>
      <c r="Y234" s="34"/>
      <c r="Z234" s="34"/>
      <c r="AA234" s="34"/>
      <c r="AB234" s="34"/>
      <c r="AC234" s="34"/>
      <c r="AD234" s="34"/>
      <c r="AE234" s="34"/>
      <c r="AT234" s="17" t="s">
        <v>153</v>
      </c>
      <c r="AU234" s="17" t="s">
        <v>85</v>
      </c>
    </row>
    <row r="235" spans="1:65" s="12" customFormat="1" ht="22.9" customHeight="1">
      <c r="B235" s="157"/>
      <c r="C235" s="158"/>
      <c r="D235" s="159" t="s">
        <v>74</v>
      </c>
      <c r="E235" s="171" t="s">
        <v>352</v>
      </c>
      <c r="F235" s="171" t="s">
        <v>353</v>
      </c>
      <c r="G235" s="158"/>
      <c r="H235" s="158"/>
      <c r="I235" s="161"/>
      <c r="J235" s="172">
        <f>BK235</f>
        <v>0</v>
      </c>
      <c r="K235" s="158"/>
      <c r="L235" s="163"/>
      <c r="M235" s="164"/>
      <c r="N235" s="165"/>
      <c r="O235" s="165"/>
      <c r="P235" s="166">
        <f>SUM(P236:P237)</f>
        <v>0</v>
      </c>
      <c r="Q235" s="165"/>
      <c r="R235" s="166">
        <f>SUM(R236:R237)</f>
        <v>0</v>
      </c>
      <c r="S235" s="165"/>
      <c r="T235" s="167">
        <f>SUM(T236:T237)</f>
        <v>0</v>
      </c>
      <c r="AR235" s="168" t="s">
        <v>83</v>
      </c>
      <c r="AT235" s="169" t="s">
        <v>74</v>
      </c>
      <c r="AU235" s="169" t="s">
        <v>83</v>
      </c>
      <c r="AY235" s="168" t="s">
        <v>143</v>
      </c>
      <c r="BK235" s="170">
        <f>SUM(BK236:BK237)</f>
        <v>0</v>
      </c>
    </row>
    <row r="236" spans="1:65" s="2" customFormat="1" ht="55.5" customHeight="1">
      <c r="A236" s="34"/>
      <c r="B236" s="35"/>
      <c r="C236" s="173" t="s">
        <v>354</v>
      </c>
      <c r="D236" s="173" t="s">
        <v>146</v>
      </c>
      <c r="E236" s="174" t="s">
        <v>355</v>
      </c>
      <c r="F236" s="175" t="s">
        <v>356</v>
      </c>
      <c r="G236" s="176" t="s">
        <v>328</v>
      </c>
      <c r="H236" s="177">
        <v>5.8</v>
      </c>
      <c r="I236" s="178"/>
      <c r="J236" s="177">
        <f>ROUND((ROUND(I236,2))*(ROUND(H236,2)),2)</f>
        <v>0</v>
      </c>
      <c r="K236" s="175" t="s">
        <v>150</v>
      </c>
      <c r="L236" s="39"/>
      <c r="M236" s="179" t="s">
        <v>18</v>
      </c>
      <c r="N236" s="180" t="s">
        <v>46</v>
      </c>
      <c r="O236" s="64"/>
      <c r="P236" s="181">
        <f>O236*H236</f>
        <v>0</v>
      </c>
      <c r="Q236" s="181">
        <v>0</v>
      </c>
      <c r="R236" s="181">
        <f>Q236*H236</f>
        <v>0</v>
      </c>
      <c r="S236" s="181">
        <v>0</v>
      </c>
      <c r="T236" s="182">
        <f>S236*H236</f>
        <v>0</v>
      </c>
      <c r="U236" s="34"/>
      <c r="V236" s="34"/>
      <c r="W236" s="34"/>
      <c r="X236" s="34"/>
      <c r="Y236" s="34"/>
      <c r="Z236" s="34"/>
      <c r="AA236" s="34"/>
      <c r="AB236" s="34"/>
      <c r="AC236" s="34"/>
      <c r="AD236" s="34"/>
      <c r="AE236" s="34"/>
      <c r="AR236" s="183" t="s">
        <v>151</v>
      </c>
      <c r="AT236" s="183" t="s">
        <v>146</v>
      </c>
      <c r="AU236" s="183" t="s">
        <v>85</v>
      </c>
      <c r="AY236" s="17" t="s">
        <v>143</v>
      </c>
      <c r="BE236" s="184">
        <f>IF(N236="základní",J236,0)</f>
        <v>0</v>
      </c>
      <c r="BF236" s="184">
        <f>IF(N236="snížená",J236,0)</f>
        <v>0</v>
      </c>
      <c r="BG236" s="184">
        <f>IF(N236="zákl. přenesená",J236,0)</f>
        <v>0</v>
      </c>
      <c r="BH236" s="184">
        <f>IF(N236="sníž. přenesená",J236,0)</f>
        <v>0</v>
      </c>
      <c r="BI236" s="184">
        <f>IF(N236="nulová",J236,0)</f>
        <v>0</v>
      </c>
      <c r="BJ236" s="17" t="s">
        <v>83</v>
      </c>
      <c r="BK236" s="184">
        <f>ROUND((ROUND(I236,2))*(ROUND(H236,2)),2)</f>
        <v>0</v>
      </c>
      <c r="BL236" s="17" t="s">
        <v>151</v>
      </c>
      <c r="BM236" s="183" t="s">
        <v>357</v>
      </c>
    </row>
    <row r="237" spans="1:65" s="2" customFormat="1">
      <c r="A237" s="34"/>
      <c r="B237" s="35"/>
      <c r="C237" s="36"/>
      <c r="D237" s="185" t="s">
        <v>153</v>
      </c>
      <c r="E237" s="36"/>
      <c r="F237" s="186" t="s">
        <v>358</v>
      </c>
      <c r="G237" s="36"/>
      <c r="H237" s="36"/>
      <c r="I237" s="187"/>
      <c r="J237" s="36"/>
      <c r="K237" s="36"/>
      <c r="L237" s="39"/>
      <c r="M237" s="188"/>
      <c r="N237" s="189"/>
      <c r="O237" s="64"/>
      <c r="P237" s="64"/>
      <c r="Q237" s="64"/>
      <c r="R237" s="64"/>
      <c r="S237" s="64"/>
      <c r="T237" s="65"/>
      <c r="U237" s="34"/>
      <c r="V237" s="34"/>
      <c r="W237" s="34"/>
      <c r="X237" s="34"/>
      <c r="Y237" s="34"/>
      <c r="Z237" s="34"/>
      <c r="AA237" s="34"/>
      <c r="AB237" s="34"/>
      <c r="AC237" s="34"/>
      <c r="AD237" s="34"/>
      <c r="AE237" s="34"/>
      <c r="AT237" s="17" t="s">
        <v>153</v>
      </c>
      <c r="AU237" s="17" t="s">
        <v>85</v>
      </c>
    </row>
    <row r="238" spans="1:65" s="12" customFormat="1" ht="25.9" customHeight="1">
      <c r="B238" s="157"/>
      <c r="C238" s="158"/>
      <c r="D238" s="159" t="s">
        <v>74</v>
      </c>
      <c r="E238" s="160" t="s">
        <v>359</v>
      </c>
      <c r="F238" s="160" t="s">
        <v>360</v>
      </c>
      <c r="G238" s="158"/>
      <c r="H238" s="158"/>
      <c r="I238" s="161"/>
      <c r="J238" s="162">
        <f>BK238</f>
        <v>0</v>
      </c>
      <c r="K238" s="158"/>
      <c r="L238" s="163"/>
      <c r="M238" s="164"/>
      <c r="N238" s="165"/>
      <c r="O238" s="165"/>
      <c r="P238" s="166">
        <f>P239+P247+P308+P355+P375</f>
        <v>0</v>
      </c>
      <c r="Q238" s="165"/>
      <c r="R238" s="166">
        <f>R239+R247+R308+R355+R375</f>
        <v>3.1608999</v>
      </c>
      <c r="S238" s="165"/>
      <c r="T238" s="167">
        <f>T239+T247+T308+T355+T375</f>
        <v>3.0343870000000002</v>
      </c>
      <c r="AR238" s="168" t="s">
        <v>85</v>
      </c>
      <c r="AT238" s="169" t="s">
        <v>74</v>
      </c>
      <c r="AU238" s="169" t="s">
        <v>75</v>
      </c>
      <c r="AY238" s="168" t="s">
        <v>143</v>
      </c>
      <c r="BK238" s="170">
        <f>BK239+BK247+BK308+BK355+BK375</f>
        <v>0</v>
      </c>
    </row>
    <row r="239" spans="1:65" s="12" customFormat="1" ht="22.9" customHeight="1">
      <c r="B239" s="157"/>
      <c r="C239" s="158"/>
      <c r="D239" s="159" t="s">
        <v>74</v>
      </c>
      <c r="E239" s="171" t="s">
        <v>361</v>
      </c>
      <c r="F239" s="171" t="s">
        <v>362</v>
      </c>
      <c r="G239" s="158"/>
      <c r="H239" s="158"/>
      <c r="I239" s="161"/>
      <c r="J239" s="172">
        <f>BK239</f>
        <v>0</v>
      </c>
      <c r="K239" s="158"/>
      <c r="L239" s="163"/>
      <c r="M239" s="164"/>
      <c r="N239" s="165"/>
      <c r="O239" s="165"/>
      <c r="P239" s="166">
        <f>SUM(P240:P246)</f>
        <v>0</v>
      </c>
      <c r="Q239" s="165"/>
      <c r="R239" s="166">
        <f>SUM(R240:R246)</f>
        <v>1.0200000000000001E-3</v>
      </c>
      <c r="S239" s="165"/>
      <c r="T239" s="167">
        <f>SUM(T240:T246)</f>
        <v>0</v>
      </c>
      <c r="AR239" s="168" t="s">
        <v>85</v>
      </c>
      <c r="AT239" s="169" t="s">
        <v>74</v>
      </c>
      <c r="AU239" s="169" t="s">
        <v>83</v>
      </c>
      <c r="AY239" s="168" t="s">
        <v>143</v>
      </c>
      <c r="BK239" s="170">
        <f>SUM(BK240:BK246)</f>
        <v>0</v>
      </c>
    </row>
    <row r="240" spans="1:65" s="2" customFormat="1" ht="33" customHeight="1">
      <c r="A240" s="34"/>
      <c r="B240" s="35"/>
      <c r="C240" s="173" t="s">
        <v>363</v>
      </c>
      <c r="D240" s="173" t="s">
        <v>146</v>
      </c>
      <c r="E240" s="174" t="s">
        <v>364</v>
      </c>
      <c r="F240" s="175" t="s">
        <v>365</v>
      </c>
      <c r="G240" s="176" t="s">
        <v>149</v>
      </c>
      <c r="H240" s="177">
        <v>6</v>
      </c>
      <c r="I240" s="178"/>
      <c r="J240" s="177">
        <f>ROUND((ROUND(I240,2))*(ROUND(H240,2)),2)</f>
        <v>0</v>
      </c>
      <c r="K240" s="175" t="s">
        <v>237</v>
      </c>
      <c r="L240" s="39"/>
      <c r="M240" s="179" t="s">
        <v>18</v>
      </c>
      <c r="N240" s="180" t="s">
        <v>46</v>
      </c>
      <c r="O240" s="64"/>
      <c r="P240" s="181">
        <f>O240*H240</f>
        <v>0</v>
      </c>
      <c r="Q240" s="181">
        <v>1.7000000000000001E-4</v>
      </c>
      <c r="R240" s="181">
        <f>Q240*H240</f>
        <v>1.0200000000000001E-3</v>
      </c>
      <c r="S240" s="181">
        <v>0</v>
      </c>
      <c r="T240" s="182">
        <f>S240*H240</f>
        <v>0</v>
      </c>
      <c r="U240" s="34"/>
      <c r="V240" s="34"/>
      <c r="W240" s="34"/>
      <c r="X240" s="34"/>
      <c r="Y240" s="34"/>
      <c r="Z240" s="34"/>
      <c r="AA240" s="34"/>
      <c r="AB240" s="34"/>
      <c r="AC240" s="34"/>
      <c r="AD240" s="34"/>
      <c r="AE240" s="34"/>
      <c r="AR240" s="183" t="s">
        <v>266</v>
      </c>
      <c r="AT240" s="183" t="s">
        <v>146</v>
      </c>
      <c r="AU240" s="183" t="s">
        <v>85</v>
      </c>
      <c r="AY240" s="17" t="s">
        <v>143</v>
      </c>
      <c r="BE240" s="184">
        <f>IF(N240="základní",J240,0)</f>
        <v>0</v>
      </c>
      <c r="BF240" s="184">
        <f>IF(N240="snížená",J240,0)</f>
        <v>0</v>
      </c>
      <c r="BG240" s="184">
        <f>IF(N240="zákl. přenesená",J240,0)</f>
        <v>0</v>
      </c>
      <c r="BH240" s="184">
        <f>IF(N240="sníž. přenesená",J240,0)</f>
        <v>0</v>
      </c>
      <c r="BI240" s="184">
        <f>IF(N240="nulová",J240,0)</f>
        <v>0</v>
      </c>
      <c r="BJ240" s="17" t="s">
        <v>83</v>
      </c>
      <c r="BK240" s="184">
        <f>ROUND((ROUND(I240,2))*(ROUND(H240,2)),2)</f>
        <v>0</v>
      </c>
      <c r="BL240" s="17" t="s">
        <v>266</v>
      </c>
      <c r="BM240" s="183" t="s">
        <v>366</v>
      </c>
    </row>
    <row r="241" spans="1:65" s="13" customFormat="1">
      <c r="B241" s="190"/>
      <c r="C241" s="191"/>
      <c r="D241" s="192" t="s">
        <v>155</v>
      </c>
      <c r="E241" s="193" t="s">
        <v>18</v>
      </c>
      <c r="F241" s="194" t="s">
        <v>367</v>
      </c>
      <c r="G241" s="191"/>
      <c r="H241" s="195">
        <v>4</v>
      </c>
      <c r="I241" s="196"/>
      <c r="J241" s="191"/>
      <c r="K241" s="191"/>
      <c r="L241" s="197"/>
      <c r="M241" s="198"/>
      <c r="N241" s="199"/>
      <c r="O241" s="199"/>
      <c r="P241" s="199"/>
      <c r="Q241" s="199"/>
      <c r="R241" s="199"/>
      <c r="S241" s="199"/>
      <c r="T241" s="200"/>
      <c r="AT241" s="201" t="s">
        <v>155</v>
      </c>
      <c r="AU241" s="201" t="s">
        <v>85</v>
      </c>
      <c r="AV241" s="13" t="s">
        <v>85</v>
      </c>
      <c r="AW241" s="13" t="s">
        <v>37</v>
      </c>
      <c r="AX241" s="13" t="s">
        <v>75</v>
      </c>
      <c r="AY241" s="201" t="s">
        <v>143</v>
      </c>
    </row>
    <row r="242" spans="1:65" s="13" customFormat="1">
      <c r="B242" s="190"/>
      <c r="C242" s="191"/>
      <c r="D242" s="192" t="s">
        <v>155</v>
      </c>
      <c r="E242" s="193" t="s">
        <v>18</v>
      </c>
      <c r="F242" s="194" t="s">
        <v>166</v>
      </c>
      <c r="G242" s="191"/>
      <c r="H242" s="195">
        <v>1</v>
      </c>
      <c r="I242" s="196"/>
      <c r="J242" s="191"/>
      <c r="K242" s="191"/>
      <c r="L242" s="197"/>
      <c r="M242" s="198"/>
      <c r="N242" s="199"/>
      <c r="O242" s="199"/>
      <c r="P242" s="199"/>
      <c r="Q242" s="199"/>
      <c r="R242" s="199"/>
      <c r="S242" s="199"/>
      <c r="T242" s="200"/>
      <c r="AT242" s="201" t="s">
        <v>155</v>
      </c>
      <c r="AU242" s="201" t="s">
        <v>85</v>
      </c>
      <c r="AV242" s="13" t="s">
        <v>85</v>
      </c>
      <c r="AW242" s="13" t="s">
        <v>37</v>
      </c>
      <c r="AX242" s="13" t="s">
        <v>75</v>
      </c>
      <c r="AY242" s="201" t="s">
        <v>143</v>
      </c>
    </row>
    <row r="243" spans="1:65" s="13" customFormat="1">
      <c r="B243" s="190"/>
      <c r="C243" s="191"/>
      <c r="D243" s="192" t="s">
        <v>155</v>
      </c>
      <c r="E243" s="193" t="s">
        <v>18</v>
      </c>
      <c r="F243" s="194" t="s">
        <v>293</v>
      </c>
      <c r="G243" s="191"/>
      <c r="H243" s="195">
        <v>1</v>
      </c>
      <c r="I243" s="196"/>
      <c r="J243" s="191"/>
      <c r="K243" s="191"/>
      <c r="L243" s="197"/>
      <c r="M243" s="198"/>
      <c r="N243" s="199"/>
      <c r="O243" s="199"/>
      <c r="P243" s="199"/>
      <c r="Q243" s="199"/>
      <c r="R243" s="199"/>
      <c r="S243" s="199"/>
      <c r="T243" s="200"/>
      <c r="AT243" s="201" t="s">
        <v>155</v>
      </c>
      <c r="AU243" s="201" t="s">
        <v>85</v>
      </c>
      <c r="AV243" s="13" t="s">
        <v>85</v>
      </c>
      <c r="AW243" s="13" t="s">
        <v>37</v>
      </c>
      <c r="AX243" s="13" t="s">
        <v>75</v>
      </c>
      <c r="AY243" s="201" t="s">
        <v>143</v>
      </c>
    </row>
    <row r="244" spans="1:65" s="14" customFormat="1">
      <c r="B244" s="202"/>
      <c r="C244" s="203"/>
      <c r="D244" s="192" t="s">
        <v>155</v>
      </c>
      <c r="E244" s="204" t="s">
        <v>18</v>
      </c>
      <c r="F244" s="205" t="s">
        <v>160</v>
      </c>
      <c r="G244" s="203"/>
      <c r="H244" s="206">
        <v>6</v>
      </c>
      <c r="I244" s="207"/>
      <c r="J244" s="203"/>
      <c r="K244" s="203"/>
      <c r="L244" s="208"/>
      <c r="M244" s="209"/>
      <c r="N244" s="210"/>
      <c r="O244" s="210"/>
      <c r="P244" s="210"/>
      <c r="Q244" s="210"/>
      <c r="R244" s="210"/>
      <c r="S244" s="210"/>
      <c r="T244" s="211"/>
      <c r="AT244" s="212" t="s">
        <v>155</v>
      </c>
      <c r="AU244" s="212" t="s">
        <v>85</v>
      </c>
      <c r="AV244" s="14" t="s">
        <v>151</v>
      </c>
      <c r="AW244" s="14" t="s">
        <v>37</v>
      </c>
      <c r="AX244" s="14" t="s">
        <v>83</v>
      </c>
      <c r="AY244" s="212" t="s">
        <v>143</v>
      </c>
    </row>
    <row r="245" spans="1:65" s="2" customFormat="1" ht="49.15" customHeight="1">
      <c r="A245" s="34"/>
      <c r="B245" s="35"/>
      <c r="C245" s="173" t="s">
        <v>368</v>
      </c>
      <c r="D245" s="173" t="s">
        <v>146</v>
      </c>
      <c r="E245" s="174" t="s">
        <v>369</v>
      </c>
      <c r="F245" s="175" t="s">
        <v>370</v>
      </c>
      <c r="G245" s="176" t="s">
        <v>328</v>
      </c>
      <c r="H245" s="177">
        <v>0</v>
      </c>
      <c r="I245" s="178"/>
      <c r="J245" s="177">
        <f>ROUND((ROUND(I245,2))*(ROUND(H245,2)),2)</f>
        <v>0</v>
      </c>
      <c r="K245" s="175" t="s">
        <v>237</v>
      </c>
      <c r="L245" s="39"/>
      <c r="M245" s="179" t="s">
        <v>18</v>
      </c>
      <c r="N245" s="180" t="s">
        <v>46</v>
      </c>
      <c r="O245" s="64"/>
      <c r="P245" s="181">
        <f>O245*H245</f>
        <v>0</v>
      </c>
      <c r="Q245" s="181">
        <v>0</v>
      </c>
      <c r="R245" s="181">
        <f>Q245*H245</f>
        <v>0</v>
      </c>
      <c r="S245" s="181">
        <v>0</v>
      </c>
      <c r="T245" s="182">
        <f>S245*H245</f>
        <v>0</v>
      </c>
      <c r="U245" s="34"/>
      <c r="V245" s="34"/>
      <c r="W245" s="34"/>
      <c r="X245" s="34"/>
      <c r="Y245" s="34"/>
      <c r="Z245" s="34"/>
      <c r="AA245" s="34"/>
      <c r="AB245" s="34"/>
      <c r="AC245" s="34"/>
      <c r="AD245" s="34"/>
      <c r="AE245" s="34"/>
      <c r="AR245" s="183" t="s">
        <v>266</v>
      </c>
      <c r="AT245" s="183" t="s">
        <v>146</v>
      </c>
      <c r="AU245" s="183" t="s">
        <v>85</v>
      </c>
      <c r="AY245" s="17" t="s">
        <v>143</v>
      </c>
      <c r="BE245" s="184">
        <f>IF(N245="základní",J245,0)</f>
        <v>0</v>
      </c>
      <c r="BF245" s="184">
        <f>IF(N245="snížená",J245,0)</f>
        <v>0</v>
      </c>
      <c r="BG245" s="184">
        <f>IF(N245="zákl. přenesená",J245,0)</f>
        <v>0</v>
      </c>
      <c r="BH245" s="184">
        <f>IF(N245="sníž. přenesená",J245,0)</f>
        <v>0</v>
      </c>
      <c r="BI245" s="184">
        <f>IF(N245="nulová",J245,0)</f>
        <v>0</v>
      </c>
      <c r="BJ245" s="17" t="s">
        <v>83</v>
      </c>
      <c r="BK245" s="184">
        <f>ROUND((ROUND(I245,2))*(ROUND(H245,2)),2)</f>
        <v>0</v>
      </c>
      <c r="BL245" s="17" t="s">
        <v>266</v>
      </c>
      <c r="BM245" s="183" t="s">
        <v>371</v>
      </c>
    </row>
    <row r="246" spans="1:65" s="2" customFormat="1" ht="49.15" customHeight="1">
      <c r="A246" s="34"/>
      <c r="B246" s="35"/>
      <c r="C246" s="173" t="s">
        <v>372</v>
      </c>
      <c r="D246" s="173" t="s">
        <v>146</v>
      </c>
      <c r="E246" s="174" t="s">
        <v>373</v>
      </c>
      <c r="F246" s="175" t="s">
        <v>374</v>
      </c>
      <c r="G246" s="176" t="s">
        <v>328</v>
      </c>
      <c r="H246" s="177">
        <v>0</v>
      </c>
      <c r="I246" s="178"/>
      <c r="J246" s="177">
        <f>ROUND((ROUND(I246,2))*(ROUND(H246,2)),2)</f>
        <v>0</v>
      </c>
      <c r="K246" s="175" t="s">
        <v>237</v>
      </c>
      <c r="L246" s="39"/>
      <c r="M246" s="179" t="s">
        <v>18</v>
      </c>
      <c r="N246" s="180" t="s">
        <v>46</v>
      </c>
      <c r="O246" s="64"/>
      <c r="P246" s="181">
        <f>O246*H246</f>
        <v>0</v>
      </c>
      <c r="Q246" s="181">
        <v>0</v>
      </c>
      <c r="R246" s="181">
        <f>Q246*H246</f>
        <v>0</v>
      </c>
      <c r="S246" s="181">
        <v>0</v>
      </c>
      <c r="T246" s="182">
        <f>S246*H246</f>
        <v>0</v>
      </c>
      <c r="U246" s="34"/>
      <c r="V246" s="34"/>
      <c r="W246" s="34"/>
      <c r="X246" s="34"/>
      <c r="Y246" s="34"/>
      <c r="Z246" s="34"/>
      <c r="AA246" s="34"/>
      <c r="AB246" s="34"/>
      <c r="AC246" s="34"/>
      <c r="AD246" s="34"/>
      <c r="AE246" s="34"/>
      <c r="AR246" s="183" t="s">
        <v>266</v>
      </c>
      <c r="AT246" s="183" t="s">
        <v>146</v>
      </c>
      <c r="AU246" s="183" t="s">
        <v>85</v>
      </c>
      <c r="AY246" s="17" t="s">
        <v>143</v>
      </c>
      <c r="BE246" s="184">
        <f>IF(N246="základní",J246,0)</f>
        <v>0</v>
      </c>
      <c r="BF246" s="184">
        <f>IF(N246="snížená",J246,0)</f>
        <v>0</v>
      </c>
      <c r="BG246" s="184">
        <f>IF(N246="zákl. přenesená",J246,0)</f>
        <v>0</v>
      </c>
      <c r="BH246" s="184">
        <f>IF(N246="sníž. přenesená",J246,0)</f>
        <v>0</v>
      </c>
      <c r="BI246" s="184">
        <f>IF(N246="nulová",J246,0)</f>
        <v>0</v>
      </c>
      <c r="BJ246" s="17" t="s">
        <v>83</v>
      </c>
      <c r="BK246" s="184">
        <f>ROUND((ROUND(I246,2))*(ROUND(H246,2)),2)</f>
        <v>0</v>
      </c>
      <c r="BL246" s="17" t="s">
        <v>266</v>
      </c>
      <c r="BM246" s="183" t="s">
        <v>375</v>
      </c>
    </row>
    <row r="247" spans="1:65" s="12" customFormat="1" ht="22.9" customHeight="1">
      <c r="B247" s="157"/>
      <c r="C247" s="158"/>
      <c r="D247" s="159" t="s">
        <v>74</v>
      </c>
      <c r="E247" s="171" t="s">
        <v>376</v>
      </c>
      <c r="F247" s="171" t="s">
        <v>377</v>
      </c>
      <c r="G247" s="158"/>
      <c r="H247" s="158"/>
      <c r="I247" s="161"/>
      <c r="J247" s="172">
        <f>BK247</f>
        <v>0</v>
      </c>
      <c r="K247" s="158"/>
      <c r="L247" s="163"/>
      <c r="M247" s="164"/>
      <c r="N247" s="165"/>
      <c r="O247" s="165"/>
      <c r="P247" s="166">
        <f>SUM(P248:P307)</f>
        <v>0</v>
      </c>
      <c r="Q247" s="165"/>
      <c r="R247" s="166">
        <f>SUM(R248:R307)</f>
        <v>2.7188479000000001</v>
      </c>
      <c r="S247" s="165"/>
      <c r="T247" s="167">
        <f>SUM(T248:T307)</f>
        <v>2.376995</v>
      </c>
      <c r="AR247" s="168" t="s">
        <v>85</v>
      </c>
      <c r="AT247" s="169" t="s">
        <v>74</v>
      </c>
      <c r="AU247" s="169" t="s">
        <v>83</v>
      </c>
      <c r="AY247" s="168" t="s">
        <v>143</v>
      </c>
      <c r="BK247" s="170">
        <f>SUM(BK248:BK307)</f>
        <v>0</v>
      </c>
    </row>
    <row r="248" spans="1:65" s="2" customFormat="1" ht="55.5" customHeight="1">
      <c r="A248" s="34"/>
      <c r="B248" s="35"/>
      <c r="C248" s="173" t="s">
        <v>378</v>
      </c>
      <c r="D248" s="173" t="s">
        <v>146</v>
      </c>
      <c r="E248" s="174" t="s">
        <v>379</v>
      </c>
      <c r="F248" s="175" t="s">
        <v>380</v>
      </c>
      <c r="G248" s="176" t="s">
        <v>173</v>
      </c>
      <c r="H248" s="177">
        <v>33.5</v>
      </c>
      <c r="I248" s="178"/>
      <c r="J248" s="177">
        <f>ROUND((ROUND(I248,2))*(ROUND(H248,2)),2)</f>
        <v>0</v>
      </c>
      <c r="K248" s="175" t="s">
        <v>150</v>
      </c>
      <c r="L248" s="39"/>
      <c r="M248" s="179" t="s">
        <v>18</v>
      </c>
      <c r="N248" s="180" t="s">
        <v>46</v>
      </c>
      <c r="O248" s="64"/>
      <c r="P248" s="181">
        <f>O248*H248</f>
        <v>0</v>
      </c>
      <c r="Q248" s="181">
        <v>2.2450000000000001E-2</v>
      </c>
      <c r="R248" s="181">
        <f>Q248*H248</f>
        <v>0.75207500000000005</v>
      </c>
      <c r="S248" s="181">
        <v>0</v>
      </c>
      <c r="T248" s="182">
        <f>S248*H248</f>
        <v>0</v>
      </c>
      <c r="U248" s="34"/>
      <c r="V248" s="34"/>
      <c r="W248" s="34"/>
      <c r="X248" s="34"/>
      <c r="Y248" s="34"/>
      <c r="Z248" s="34"/>
      <c r="AA248" s="34"/>
      <c r="AB248" s="34"/>
      <c r="AC248" s="34"/>
      <c r="AD248" s="34"/>
      <c r="AE248" s="34"/>
      <c r="AR248" s="183" t="s">
        <v>266</v>
      </c>
      <c r="AT248" s="183" t="s">
        <v>146</v>
      </c>
      <c r="AU248" s="183" t="s">
        <v>85</v>
      </c>
      <c r="AY248" s="17" t="s">
        <v>143</v>
      </c>
      <c r="BE248" s="184">
        <f>IF(N248="základní",J248,0)</f>
        <v>0</v>
      </c>
      <c r="BF248" s="184">
        <f>IF(N248="snížená",J248,0)</f>
        <v>0</v>
      </c>
      <c r="BG248" s="184">
        <f>IF(N248="zákl. přenesená",J248,0)</f>
        <v>0</v>
      </c>
      <c r="BH248" s="184">
        <f>IF(N248="sníž. přenesená",J248,0)</f>
        <v>0</v>
      </c>
      <c r="BI248" s="184">
        <f>IF(N248="nulová",J248,0)</f>
        <v>0</v>
      </c>
      <c r="BJ248" s="17" t="s">
        <v>83</v>
      </c>
      <c r="BK248" s="184">
        <f>ROUND((ROUND(I248,2))*(ROUND(H248,2)),2)</f>
        <v>0</v>
      </c>
      <c r="BL248" s="17" t="s">
        <v>266</v>
      </c>
      <c r="BM248" s="183" t="s">
        <v>381</v>
      </c>
    </row>
    <row r="249" spans="1:65" s="2" customFormat="1">
      <c r="A249" s="34"/>
      <c r="B249" s="35"/>
      <c r="C249" s="36"/>
      <c r="D249" s="185" t="s">
        <v>153</v>
      </c>
      <c r="E249" s="36"/>
      <c r="F249" s="186" t="s">
        <v>382</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153</v>
      </c>
      <c r="AU249" s="17" t="s">
        <v>85</v>
      </c>
    </row>
    <row r="250" spans="1:65" s="13" customFormat="1">
      <c r="B250" s="190"/>
      <c r="C250" s="191"/>
      <c r="D250" s="192" t="s">
        <v>155</v>
      </c>
      <c r="E250" s="193" t="s">
        <v>18</v>
      </c>
      <c r="F250" s="194" t="s">
        <v>383</v>
      </c>
      <c r="G250" s="191"/>
      <c r="H250" s="195">
        <v>6</v>
      </c>
      <c r="I250" s="196"/>
      <c r="J250" s="191"/>
      <c r="K250" s="191"/>
      <c r="L250" s="197"/>
      <c r="M250" s="198"/>
      <c r="N250" s="199"/>
      <c r="O250" s="199"/>
      <c r="P250" s="199"/>
      <c r="Q250" s="199"/>
      <c r="R250" s="199"/>
      <c r="S250" s="199"/>
      <c r="T250" s="200"/>
      <c r="AT250" s="201" t="s">
        <v>155</v>
      </c>
      <c r="AU250" s="201" t="s">
        <v>85</v>
      </c>
      <c r="AV250" s="13" t="s">
        <v>85</v>
      </c>
      <c r="AW250" s="13" t="s">
        <v>37</v>
      </c>
      <c r="AX250" s="13" t="s">
        <v>75</v>
      </c>
      <c r="AY250" s="201" t="s">
        <v>143</v>
      </c>
    </row>
    <row r="251" spans="1:65" s="13" customFormat="1">
      <c r="B251" s="190"/>
      <c r="C251" s="191"/>
      <c r="D251" s="192" t="s">
        <v>155</v>
      </c>
      <c r="E251" s="193" t="s">
        <v>18</v>
      </c>
      <c r="F251" s="194" t="s">
        <v>384</v>
      </c>
      <c r="G251" s="191"/>
      <c r="H251" s="195">
        <v>15.5</v>
      </c>
      <c r="I251" s="196"/>
      <c r="J251" s="191"/>
      <c r="K251" s="191"/>
      <c r="L251" s="197"/>
      <c r="M251" s="198"/>
      <c r="N251" s="199"/>
      <c r="O251" s="199"/>
      <c r="P251" s="199"/>
      <c r="Q251" s="199"/>
      <c r="R251" s="199"/>
      <c r="S251" s="199"/>
      <c r="T251" s="200"/>
      <c r="AT251" s="201" t="s">
        <v>155</v>
      </c>
      <c r="AU251" s="201" t="s">
        <v>85</v>
      </c>
      <c r="AV251" s="13" t="s">
        <v>85</v>
      </c>
      <c r="AW251" s="13" t="s">
        <v>37</v>
      </c>
      <c r="AX251" s="13" t="s">
        <v>75</v>
      </c>
      <c r="AY251" s="201" t="s">
        <v>143</v>
      </c>
    </row>
    <row r="252" spans="1:65" s="13" customFormat="1">
      <c r="B252" s="190"/>
      <c r="C252" s="191"/>
      <c r="D252" s="192" t="s">
        <v>155</v>
      </c>
      <c r="E252" s="193" t="s">
        <v>18</v>
      </c>
      <c r="F252" s="194" t="s">
        <v>385</v>
      </c>
      <c r="G252" s="191"/>
      <c r="H252" s="195">
        <v>12</v>
      </c>
      <c r="I252" s="196"/>
      <c r="J252" s="191"/>
      <c r="K252" s="191"/>
      <c r="L252" s="197"/>
      <c r="M252" s="198"/>
      <c r="N252" s="199"/>
      <c r="O252" s="199"/>
      <c r="P252" s="199"/>
      <c r="Q252" s="199"/>
      <c r="R252" s="199"/>
      <c r="S252" s="199"/>
      <c r="T252" s="200"/>
      <c r="AT252" s="201" t="s">
        <v>155</v>
      </c>
      <c r="AU252" s="201" t="s">
        <v>85</v>
      </c>
      <c r="AV252" s="13" t="s">
        <v>85</v>
      </c>
      <c r="AW252" s="13" t="s">
        <v>37</v>
      </c>
      <c r="AX252" s="13" t="s">
        <v>75</v>
      </c>
      <c r="AY252" s="201" t="s">
        <v>143</v>
      </c>
    </row>
    <row r="253" spans="1:65" s="14" customFormat="1">
      <c r="B253" s="202"/>
      <c r="C253" s="203"/>
      <c r="D253" s="192" t="s">
        <v>155</v>
      </c>
      <c r="E253" s="204" t="s">
        <v>18</v>
      </c>
      <c r="F253" s="205" t="s">
        <v>160</v>
      </c>
      <c r="G253" s="203"/>
      <c r="H253" s="206">
        <v>33.5</v>
      </c>
      <c r="I253" s="207"/>
      <c r="J253" s="203"/>
      <c r="K253" s="203"/>
      <c r="L253" s="208"/>
      <c r="M253" s="209"/>
      <c r="N253" s="210"/>
      <c r="O253" s="210"/>
      <c r="P253" s="210"/>
      <c r="Q253" s="210"/>
      <c r="R253" s="210"/>
      <c r="S253" s="210"/>
      <c r="T253" s="211"/>
      <c r="AT253" s="212" t="s">
        <v>155</v>
      </c>
      <c r="AU253" s="212" t="s">
        <v>85</v>
      </c>
      <c r="AV253" s="14" t="s">
        <v>151</v>
      </c>
      <c r="AW253" s="14" t="s">
        <v>37</v>
      </c>
      <c r="AX253" s="14" t="s">
        <v>83</v>
      </c>
      <c r="AY253" s="212" t="s">
        <v>143</v>
      </c>
    </row>
    <row r="254" spans="1:65" s="2" customFormat="1" ht="37.9" customHeight="1">
      <c r="A254" s="34"/>
      <c r="B254" s="35"/>
      <c r="C254" s="173" t="s">
        <v>386</v>
      </c>
      <c r="D254" s="173" t="s">
        <v>146</v>
      </c>
      <c r="E254" s="174" t="s">
        <v>387</v>
      </c>
      <c r="F254" s="175" t="s">
        <v>388</v>
      </c>
      <c r="G254" s="176" t="s">
        <v>173</v>
      </c>
      <c r="H254" s="177">
        <v>33.5</v>
      </c>
      <c r="I254" s="178"/>
      <c r="J254" s="177">
        <f>ROUND((ROUND(I254,2))*(ROUND(H254,2)),2)</f>
        <v>0</v>
      </c>
      <c r="K254" s="175" t="s">
        <v>150</v>
      </c>
      <c r="L254" s="39"/>
      <c r="M254" s="179" t="s">
        <v>18</v>
      </c>
      <c r="N254" s="180" t="s">
        <v>46</v>
      </c>
      <c r="O254" s="64"/>
      <c r="P254" s="181">
        <f>O254*H254</f>
        <v>0</v>
      </c>
      <c r="Q254" s="181">
        <v>0</v>
      </c>
      <c r="R254" s="181">
        <f>Q254*H254</f>
        <v>0</v>
      </c>
      <c r="S254" s="181">
        <v>3.175E-2</v>
      </c>
      <c r="T254" s="182">
        <f>S254*H254</f>
        <v>1.063625</v>
      </c>
      <c r="U254" s="34"/>
      <c r="V254" s="34"/>
      <c r="W254" s="34"/>
      <c r="X254" s="34"/>
      <c r="Y254" s="34"/>
      <c r="Z254" s="34"/>
      <c r="AA254" s="34"/>
      <c r="AB254" s="34"/>
      <c r="AC254" s="34"/>
      <c r="AD254" s="34"/>
      <c r="AE254" s="34"/>
      <c r="AR254" s="183" t="s">
        <v>266</v>
      </c>
      <c r="AT254" s="183" t="s">
        <v>146</v>
      </c>
      <c r="AU254" s="183" t="s">
        <v>85</v>
      </c>
      <c r="AY254" s="17" t="s">
        <v>143</v>
      </c>
      <c r="BE254" s="184">
        <f>IF(N254="základní",J254,0)</f>
        <v>0</v>
      </c>
      <c r="BF254" s="184">
        <f>IF(N254="snížená",J254,0)</f>
        <v>0</v>
      </c>
      <c r="BG254" s="184">
        <f>IF(N254="zákl. přenesená",J254,0)</f>
        <v>0</v>
      </c>
      <c r="BH254" s="184">
        <f>IF(N254="sníž. přenesená",J254,0)</f>
        <v>0</v>
      </c>
      <c r="BI254" s="184">
        <f>IF(N254="nulová",J254,0)</f>
        <v>0</v>
      </c>
      <c r="BJ254" s="17" t="s">
        <v>83</v>
      </c>
      <c r="BK254" s="184">
        <f>ROUND((ROUND(I254,2))*(ROUND(H254,2)),2)</f>
        <v>0</v>
      </c>
      <c r="BL254" s="17" t="s">
        <v>266</v>
      </c>
      <c r="BM254" s="183" t="s">
        <v>389</v>
      </c>
    </row>
    <row r="255" spans="1:65" s="2" customFormat="1">
      <c r="A255" s="34"/>
      <c r="B255" s="35"/>
      <c r="C255" s="36"/>
      <c r="D255" s="185" t="s">
        <v>153</v>
      </c>
      <c r="E255" s="36"/>
      <c r="F255" s="186" t="s">
        <v>390</v>
      </c>
      <c r="G255" s="36"/>
      <c r="H255" s="36"/>
      <c r="I255" s="187"/>
      <c r="J255" s="36"/>
      <c r="K255" s="36"/>
      <c r="L255" s="39"/>
      <c r="M255" s="188"/>
      <c r="N255" s="189"/>
      <c r="O255" s="64"/>
      <c r="P255" s="64"/>
      <c r="Q255" s="64"/>
      <c r="R255" s="64"/>
      <c r="S255" s="64"/>
      <c r="T255" s="65"/>
      <c r="U255" s="34"/>
      <c r="V255" s="34"/>
      <c r="W255" s="34"/>
      <c r="X255" s="34"/>
      <c r="Y255" s="34"/>
      <c r="Z255" s="34"/>
      <c r="AA255" s="34"/>
      <c r="AB255" s="34"/>
      <c r="AC255" s="34"/>
      <c r="AD255" s="34"/>
      <c r="AE255" s="34"/>
      <c r="AT255" s="17" t="s">
        <v>153</v>
      </c>
      <c r="AU255" s="17" t="s">
        <v>85</v>
      </c>
    </row>
    <row r="256" spans="1:65" s="13" customFormat="1">
      <c r="B256" s="190"/>
      <c r="C256" s="191"/>
      <c r="D256" s="192" t="s">
        <v>155</v>
      </c>
      <c r="E256" s="193" t="s">
        <v>18</v>
      </c>
      <c r="F256" s="194" t="s">
        <v>383</v>
      </c>
      <c r="G256" s="191"/>
      <c r="H256" s="195">
        <v>6</v>
      </c>
      <c r="I256" s="196"/>
      <c r="J256" s="191"/>
      <c r="K256" s="191"/>
      <c r="L256" s="197"/>
      <c r="M256" s="198"/>
      <c r="N256" s="199"/>
      <c r="O256" s="199"/>
      <c r="P256" s="199"/>
      <c r="Q256" s="199"/>
      <c r="R256" s="199"/>
      <c r="S256" s="199"/>
      <c r="T256" s="200"/>
      <c r="AT256" s="201" t="s">
        <v>155</v>
      </c>
      <c r="AU256" s="201" t="s">
        <v>85</v>
      </c>
      <c r="AV256" s="13" t="s">
        <v>85</v>
      </c>
      <c r="AW256" s="13" t="s">
        <v>37</v>
      </c>
      <c r="AX256" s="13" t="s">
        <v>75</v>
      </c>
      <c r="AY256" s="201" t="s">
        <v>143</v>
      </c>
    </row>
    <row r="257" spans="1:65" s="13" customFormat="1">
      <c r="B257" s="190"/>
      <c r="C257" s="191"/>
      <c r="D257" s="192" t="s">
        <v>155</v>
      </c>
      <c r="E257" s="193" t="s">
        <v>18</v>
      </c>
      <c r="F257" s="194" t="s">
        <v>384</v>
      </c>
      <c r="G257" s="191"/>
      <c r="H257" s="195">
        <v>15.5</v>
      </c>
      <c r="I257" s="196"/>
      <c r="J257" s="191"/>
      <c r="K257" s="191"/>
      <c r="L257" s="197"/>
      <c r="M257" s="198"/>
      <c r="N257" s="199"/>
      <c r="O257" s="199"/>
      <c r="P257" s="199"/>
      <c r="Q257" s="199"/>
      <c r="R257" s="199"/>
      <c r="S257" s="199"/>
      <c r="T257" s="200"/>
      <c r="AT257" s="201" t="s">
        <v>155</v>
      </c>
      <c r="AU257" s="201" t="s">
        <v>85</v>
      </c>
      <c r="AV257" s="13" t="s">
        <v>85</v>
      </c>
      <c r="AW257" s="13" t="s">
        <v>37</v>
      </c>
      <c r="AX257" s="13" t="s">
        <v>75</v>
      </c>
      <c r="AY257" s="201" t="s">
        <v>143</v>
      </c>
    </row>
    <row r="258" spans="1:65" s="13" customFormat="1">
      <c r="B258" s="190"/>
      <c r="C258" s="191"/>
      <c r="D258" s="192" t="s">
        <v>155</v>
      </c>
      <c r="E258" s="193" t="s">
        <v>18</v>
      </c>
      <c r="F258" s="194" t="s">
        <v>385</v>
      </c>
      <c r="G258" s="191"/>
      <c r="H258" s="195">
        <v>12</v>
      </c>
      <c r="I258" s="196"/>
      <c r="J258" s="191"/>
      <c r="K258" s="191"/>
      <c r="L258" s="197"/>
      <c r="M258" s="198"/>
      <c r="N258" s="199"/>
      <c r="O258" s="199"/>
      <c r="P258" s="199"/>
      <c r="Q258" s="199"/>
      <c r="R258" s="199"/>
      <c r="S258" s="199"/>
      <c r="T258" s="200"/>
      <c r="AT258" s="201" t="s">
        <v>155</v>
      </c>
      <c r="AU258" s="201" t="s">
        <v>85</v>
      </c>
      <c r="AV258" s="13" t="s">
        <v>85</v>
      </c>
      <c r="AW258" s="13" t="s">
        <v>37</v>
      </c>
      <c r="AX258" s="13" t="s">
        <v>75</v>
      </c>
      <c r="AY258" s="201" t="s">
        <v>143</v>
      </c>
    </row>
    <row r="259" spans="1:65" s="14" customFormat="1">
      <c r="B259" s="202"/>
      <c r="C259" s="203"/>
      <c r="D259" s="192" t="s">
        <v>155</v>
      </c>
      <c r="E259" s="204" t="s">
        <v>18</v>
      </c>
      <c r="F259" s="205" t="s">
        <v>160</v>
      </c>
      <c r="G259" s="203"/>
      <c r="H259" s="206">
        <v>33.5</v>
      </c>
      <c r="I259" s="207"/>
      <c r="J259" s="203"/>
      <c r="K259" s="203"/>
      <c r="L259" s="208"/>
      <c r="M259" s="209"/>
      <c r="N259" s="210"/>
      <c r="O259" s="210"/>
      <c r="P259" s="210"/>
      <c r="Q259" s="210"/>
      <c r="R259" s="210"/>
      <c r="S259" s="210"/>
      <c r="T259" s="211"/>
      <c r="AT259" s="212" t="s">
        <v>155</v>
      </c>
      <c r="AU259" s="212" t="s">
        <v>85</v>
      </c>
      <c r="AV259" s="14" t="s">
        <v>151</v>
      </c>
      <c r="AW259" s="14" t="s">
        <v>37</v>
      </c>
      <c r="AX259" s="14" t="s">
        <v>83</v>
      </c>
      <c r="AY259" s="212" t="s">
        <v>143</v>
      </c>
    </row>
    <row r="260" spans="1:65" s="2" customFormat="1" ht="55.5" customHeight="1">
      <c r="A260" s="34"/>
      <c r="B260" s="35"/>
      <c r="C260" s="173" t="s">
        <v>391</v>
      </c>
      <c r="D260" s="173" t="s">
        <v>146</v>
      </c>
      <c r="E260" s="174" t="s">
        <v>392</v>
      </c>
      <c r="F260" s="175" t="s">
        <v>393</v>
      </c>
      <c r="G260" s="176" t="s">
        <v>173</v>
      </c>
      <c r="H260" s="177">
        <v>29.5</v>
      </c>
      <c r="I260" s="178"/>
      <c r="J260" s="177">
        <f>ROUND((ROUND(I260,2))*(ROUND(H260,2)),2)</f>
        <v>0</v>
      </c>
      <c r="K260" s="175" t="s">
        <v>150</v>
      </c>
      <c r="L260" s="39"/>
      <c r="M260" s="179" t="s">
        <v>18</v>
      </c>
      <c r="N260" s="180" t="s">
        <v>46</v>
      </c>
      <c r="O260" s="64"/>
      <c r="P260" s="181">
        <f>O260*H260</f>
        <v>0</v>
      </c>
      <c r="Q260" s="181">
        <v>1.1820000000000001E-2</v>
      </c>
      <c r="R260" s="181">
        <f>Q260*H260</f>
        <v>0.34869</v>
      </c>
      <c r="S260" s="181">
        <v>0</v>
      </c>
      <c r="T260" s="182">
        <f>S260*H260</f>
        <v>0</v>
      </c>
      <c r="U260" s="34"/>
      <c r="V260" s="34"/>
      <c r="W260" s="34"/>
      <c r="X260" s="34"/>
      <c r="Y260" s="34"/>
      <c r="Z260" s="34"/>
      <c r="AA260" s="34"/>
      <c r="AB260" s="34"/>
      <c r="AC260" s="34"/>
      <c r="AD260" s="34"/>
      <c r="AE260" s="34"/>
      <c r="AR260" s="183" t="s">
        <v>266</v>
      </c>
      <c r="AT260" s="183" t="s">
        <v>146</v>
      </c>
      <c r="AU260" s="183" t="s">
        <v>85</v>
      </c>
      <c r="AY260" s="17" t="s">
        <v>143</v>
      </c>
      <c r="BE260" s="184">
        <f>IF(N260="základní",J260,0)</f>
        <v>0</v>
      </c>
      <c r="BF260" s="184">
        <f>IF(N260="snížená",J260,0)</f>
        <v>0</v>
      </c>
      <c r="BG260" s="184">
        <f>IF(N260="zákl. přenesená",J260,0)</f>
        <v>0</v>
      </c>
      <c r="BH260" s="184">
        <f>IF(N260="sníž. přenesená",J260,0)</f>
        <v>0</v>
      </c>
      <c r="BI260" s="184">
        <f>IF(N260="nulová",J260,0)</f>
        <v>0</v>
      </c>
      <c r="BJ260" s="17" t="s">
        <v>83</v>
      </c>
      <c r="BK260" s="184">
        <f>ROUND((ROUND(I260,2))*(ROUND(H260,2)),2)</f>
        <v>0</v>
      </c>
      <c r="BL260" s="17" t="s">
        <v>266</v>
      </c>
      <c r="BM260" s="183" t="s">
        <v>394</v>
      </c>
    </row>
    <row r="261" spans="1:65" s="2" customFormat="1">
      <c r="A261" s="34"/>
      <c r="B261" s="35"/>
      <c r="C261" s="36"/>
      <c r="D261" s="185" t="s">
        <v>153</v>
      </c>
      <c r="E261" s="36"/>
      <c r="F261" s="186" t="s">
        <v>395</v>
      </c>
      <c r="G261" s="36"/>
      <c r="H261" s="36"/>
      <c r="I261" s="187"/>
      <c r="J261" s="36"/>
      <c r="K261" s="36"/>
      <c r="L261" s="39"/>
      <c r="M261" s="188"/>
      <c r="N261" s="189"/>
      <c r="O261" s="64"/>
      <c r="P261" s="64"/>
      <c r="Q261" s="64"/>
      <c r="R261" s="64"/>
      <c r="S261" s="64"/>
      <c r="T261" s="65"/>
      <c r="U261" s="34"/>
      <c r="V261" s="34"/>
      <c r="W261" s="34"/>
      <c r="X261" s="34"/>
      <c r="Y261" s="34"/>
      <c r="Z261" s="34"/>
      <c r="AA261" s="34"/>
      <c r="AB261" s="34"/>
      <c r="AC261" s="34"/>
      <c r="AD261" s="34"/>
      <c r="AE261" s="34"/>
      <c r="AT261" s="17" t="s">
        <v>153</v>
      </c>
      <c r="AU261" s="17" t="s">
        <v>85</v>
      </c>
    </row>
    <row r="262" spans="1:65" s="13" customFormat="1">
      <c r="B262" s="190"/>
      <c r="C262" s="191"/>
      <c r="D262" s="192" t="s">
        <v>155</v>
      </c>
      <c r="E262" s="193" t="s">
        <v>18</v>
      </c>
      <c r="F262" s="194" t="s">
        <v>396</v>
      </c>
      <c r="G262" s="191"/>
      <c r="H262" s="195">
        <v>12</v>
      </c>
      <c r="I262" s="196"/>
      <c r="J262" s="191"/>
      <c r="K262" s="191"/>
      <c r="L262" s="197"/>
      <c r="M262" s="198"/>
      <c r="N262" s="199"/>
      <c r="O262" s="199"/>
      <c r="P262" s="199"/>
      <c r="Q262" s="199"/>
      <c r="R262" s="199"/>
      <c r="S262" s="199"/>
      <c r="T262" s="200"/>
      <c r="AT262" s="201" t="s">
        <v>155</v>
      </c>
      <c r="AU262" s="201" t="s">
        <v>85</v>
      </c>
      <c r="AV262" s="13" t="s">
        <v>85</v>
      </c>
      <c r="AW262" s="13" t="s">
        <v>37</v>
      </c>
      <c r="AX262" s="13" t="s">
        <v>75</v>
      </c>
      <c r="AY262" s="201" t="s">
        <v>143</v>
      </c>
    </row>
    <row r="263" spans="1:65" s="13" customFormat="1">
      <c r="B263" s="190"/>
      <c r="C263" s="191"/>
      <c r="D263" s="192" t="s">
        <v>155</v>
      </c>
      <c r="E263" s="193" t="s">
        <v>18</v>
      </c>
      <c r="F263" s="194" t="s">
        <v>397</v>
      </c>
      <c r="G263" s="191"/>
      <c r="H263" s="195">
        <v>4.5</v>
      </c>
      <c r="I263" s="196"/>
      <c r="J263" s="191"/>
      <c r="K263" s="191"/>
      <c r="L263" s="197"/>
      <c r="M263" s="198"/>
      <c r="N263" s="199"/>
      <c r="O263" s="199"/>
      <c r="P263" s="199"/>
      <c r="Q263" s="199"/>
      <c r="R263" s="199"/>
      <c r="S263" s="199"/>
      <c r="T263" s="200"/>
      <c r="AT263" s="201" t="s">
        <v>155</v>
      </c>
      <c r="AU263" s="201" t="s">
        <v>85</v>
      </c>
      <c r="AV263" s="13" t="s">
        <v>85</v>
      </c>
      <c r="AW263" s="13" t="s">
        <v>37</v>
      </c>
      <c r="AX263" s="13" t="s">
        <v>75</v>
      </c>
      <c r="AY263" s="201" t="s">
        <v>143</v>
      </c>
    </row>
    <row r="264" spans="1:65" s="13" customFormat="1">
      <c r="B264" s="190"/>
      <c r="C264" s="191"/>
      <c r="D264" s="192" t="s">
        <v>155</v>
      </c>
      <c r="E264" s="193" t="s">
        <v>18</v>
      </c>
      <c r="F264" s="194" t="s">
        <v>398</v>
      </c>
      <c r="G264" s="191"/>
      <c r="H264" s="195">
        <v>5.5</v>
      </c>
      <c r="I264" s="196"/>
      <c r="J264" s="191"/>
      <c r="K264" s="191"/>
      <c r="L264" s="197"/>
      <c r="M264" s="198"/>
      <c r="N264" s="199"/>
      <c r="O264" s="199"/>
      <c r="P264" s="199"/>
      <c r="Q264" s="199"/>
      <c r="R264" s="199"/>
      <c r="S264" s="199"/>
      <c r="T264" s="200"/>
      <c r="AT264" s="201" t="s">
        <v>155</v>
      </c>
      <c r="AU264" s="201" t="s">
        <v>85</v>
      </c>
      <c r="AV264" s="13" t="s">
        <v>85</v>
      </c>
      <c r="AW264" s="13" t="s">
        <v>37</v>
      </c>
      <c r="AX264" s="13" t="s">
        <v>75</v>
      </c>
      <c r="AY264" s="201" t="s">
        <v>143</v>
      </c>
    </row>
    <row r="265" spans="1:65" s="13" customFormat="1">
      <c r="B265" s="190"/>
      <c r="C265" s="191"/>
      <c r="D265" s="192" t="s">
        <v>155</v>
      </c>
      <c r="E265" s="193" t="s">
        <v>18</v>
      </c>
      <c r="F265" s="194" t="s">
        <v>399</v>
      </c>
      <c r="G265" s="191"/>
      <c r="H265" s="195">
        <v>7.5</v>
      </c>
      <c r="I265" s="196"/>
      <c r="J265" s="191"/>
      <c r="K265" s="191"/>
      <c r="L265" s="197"/>
      <c r="M265" s="198"/>
      <c r="N265" s="199"/>
      <c r="O265" s="199"/>
      <c r="P265" s="199"/>
      <c r="Q265" s="199"/>
      <c r="R265" s="199"/>
      <c r="S265" s="199"/>
      <c r="T265" s="200"/>
      <c r="AT265" s="201" t="s">
        <v>155</v>
      </c>
      <c r="AU265" s="201" t="s">
        <v>85</v>
      </c>
      <c r="AV265" s="13" t="s">
        <v>85</v>
      </c>
      <c r="AW265" s="13" t="s">
        <v>37</v>
      </c>
      <c r="AX265" s="13" t="s">
        <v>75</v>
      </c>
      <c r="AY265" s="201" t="s">
        <v>143</v>
      </c>
    </row>
    <row r="266" spans="1:65" s="14" customFormat="1">
      <c r="B266" s="202"/>
      <c r="C266" s="203"/>
      <c r="D266" s="192" t="s">
        <v>155</v>
      </c>
      <c r="E266" s="204" t="s">
        <v>18</v>
      </c>
      <c r="F266" s="205" t="s">
        <v>160</v>
      </c>
      <c r="G266" s="203"/>
      <c r="H266" s="206">
        <v>29.5</v>
      </c>
      <c r="I266" s="207"/>
      <c r="J266" s="203"/>
      <c r="K266" s="203"/>
      <c r="L266" s="208"/>
      <c r="M266" s="209"/>
      <c r="N266" s="210"/>
      <c r="O266" s="210"/>
      <c r="P266" s="210"/>
      <c r="Q266" s="210"/>
      <c r="R266" s="210"/>
      <c r="S266" s="210"/>
      <c r="T266" s="211"/>
      <c r="AT266" s="212" t="s">
        <v>155</v>
      </c>
      <c r="AU266" s="212" t="s">
        <v>85</v>
      </c>
      <c r="AV266" s="14" t="s">
        <v>151</v>
      </c>
      <c r="AW266" s="14" t="s">
        <v>37</v>
      </c>
      <c r="AX266" s="14" t="s">
        <v>83</v>
      </c>
      <c r="AY266" s="212" t="s">
        <v>143</v>
      </c>
    </row>
    <row r="267" spans="1:65" s="2" customFormat="1" ht="62.65" customHeight="1">
      <c r="A267" s="34"/>
      <c r="B267" s="35"/>
      <c r="C267" s="173" t="s">
        <v>400</v>
      </c>
      <c r="D267" s="173" t="s">
        <v>146</v>
      </c>
      <c r="E267" s="174" t="s">
        <v>401</v>
      </c>
      <c r="F267" s="175" t="s">
        <v>402</v>
      </c>
      <c r="G267" s="176" t="s">
        <v>173</v>
      </c>
      <c r="H267" s="177">
        <v>21.5</v>
      </c>
      <c r="I267" s="178"/>
      <c r="J267" s="177">
        <f>ROUND((ROUND(I267,2))*(ROUND(H267,2)),2)</f>
        <v>0</v>
      </c>
      <c r="K267" s="175" t="s">
        <v>150</v>
      </c>
      <c r="L267" s="39"/>
      <c r="M267" s="179" t="s">
        <v>18</v>
      </c>
      <c r="N267" s="180" t="s">
        <v>46</v>
      </c>
      <c r="O267" s="64"/>
      <c r="P267" s="181">
        <f>O267*H267</f>
        <v>0</v>
      </c>
      <c r="Q267" s="181">
        <v>2.5590000000000002E-2</v>
      </c>
      <c r="R267" s="181">
        <f>Q267*H267</f>
        <v>0.55018500000000004</v>
      </c>
      <c r="S267" s="181">
        <v>0</v>
      </c>
      <c r="T267" s="182">
        <f>S267*H267</f>
        <v>0</v>
      </c>
      <c r="U267" s="34"/>
      <c r="V267" s="34"/>
      <c r="W267" s="34"/>
      <c r="X267" s="34"/>
      <c r="Y267" s="34"/>
      <c r="Z267" s="34"/>
      <c r="AA267" s="34"/>
      <c r="AB267" s="34"/>
      <c r="AC267" s="34"/>
      <c r="AD267" s="34"/>
      <c r="AE267" s="34"/>
      <c r="AR267" s="183" t="s">
        <v>266</v>
      </c>
      <c r="AT267" s="183" t="s">
        <v>146</v>
      </c>
      <c r="AU267" s="183" t="s">
        <v>85</v>
      </c>
      <c r="AY267" s="17" t="s">
        <v>143</v>
      </c>
      <c r="BE267" s="184">
        <f>IF(N267="základní",J267,0)</f>
        <v>0</v>
      </c>
      <c r="BF267" s="184">
        <f>IF(N267="snížená",J267,0)</f>
        <v>0</v>
      </c>
      <c r="BG267" s="184">
        <f>IF(N267="zákl. přenesená",J267,0)</f>
        <v>0</v>
      </c>
      <c r="BH267" s="184">
        <f>IF(N267="sníž. přenesená",J267,0)</f>
        <v>0</v>
      </c>
      <c r="BI267" s="184">
        <f>IF(N267="nulová",J267,0)</f>
        <v>0</v>
      </c>
      <c r="BJ267" s="17" t="s">
        <v>83</v>
      </c>
      <c r="BK267" s="184">
        <f>ROUND((ROUND(I267,2))*(ROUND(H267,2)),2)</f>
        <v>0</v>
      </c>
      <c r="BL267" s="17" t="s">
        <v>266</v>
      </c>
      <c r="BM267" s="183" t="s">
        <v>403</v>
      </c>
    </row>
    <row r="268" spans="1:65" s="2" customFormat="1">
      <c r="A268" s="34"/>
      <c r="B268" s="35"/>
      <c r="C268" s="36"/>
      <c r="D268" s="185" t="s">
        <v>153</v>
      </c>
      <c r="E268" s="36"/>
      <c r="F268" s="186" t="s">
        <v>404</v>
      </c>
      <c r="G268" s="36"/>
      <c r="H268" s="36"/>
      <c r="I268" s="187"/>
      <c r="J268" s="36"/>
      <c r="K268" s="36"/>
      <c r="L268" s="39"/>
      <c r="M268" s="188"/>
      <c r="N268" s="189"/>
      <c r="O268" s="64"/>
      <c r="P268" s="64"/>
      <c r="Q268" s="64"/>
      <c r="R268" s="64"/>
      <c r="S268" s="64"/>
      <c r="T268" s="65"/>
      <c r="U268" s="34"/>
      <c r="V268" s="34"/>
      <c r="W268" s="34"/>
      <c r="X268" s="34"/>
      <c r="Y268" s="34"/>
      <c r="Z268" s="34"/>
      <c r="AA268" s="34"/>
      <c r="AB268" s="34"/>
      <c r="AC268" s="34"/>
      <c r="AD268" s="34"/>
      <c r="AE268" s="34"/>
      <c r="AT268" s="17" t="s">
        <v>153</v>
      </c>
      <c r="AU268" s="17" t="s">
        <v>85</v>
      </c>
    </row>
    <row r="269" spans="1:65" s="13" customFormat="1">
      <c r="B269" s="190"/>
      <c r="C269" s="191"/>
      <c r="D269" s="192" t="s">
        <v>155</v>
      </c>
      <c r="E269" s="193" t="s">
        <v>18</v>
      </c>
      <c r="F269" s="194" t="s">
        <v>396</v>
      </c>
      <c r="G269" s="191"/>
      <c r="H269" s="195">
        <v>12</v>
      </c>
      <c r="I269" s="196"/>
      <c r="J269" s="191"/>
      <c r="K269" s="191"/>
      <c r="L269" s="197"/>
      <c r="M269" s="198"/>
      <c r="N269" s="199"/>
      <c r="O269" s="199"/>
      <c r="P269" s="199"/>
      <c r="Q269" s="199"/>
      <c r="R269" s="199"/>
      <c r="S269" s="199"/>
      <c r="T269" s="200"/>
      <c r="AT269" s="201" t="s">
        <v>155</v>
      </c>
      <c r="AU269" s="201" t="s">
        <v>85</v>
      </c>
      <c r="AV269" s="13" t="s">
        <v>85</v>
      </c>
      <c r="AW269" s="13" t="s">
        <v>37</v>
      </c>
      <c r="AX269" s="13" t="s">
        <v>75</v>
      </c>
      <c r="AY269" s="201" t="s">
        <v>143</v>
      </c>
    </row>
    <row r="270" spans="1:65" s="13" customFormat="1">
      <c r="B270" s="190"/>
      <c r="C270" s="191"/>
      <c r="D270" s="192" t="s">
        <v>155</v>
      </c>
      <c r="E270" s="193" t="s">
        <v>18</v>
      </c>
      <c r="F270" s="194" t="s">
        <v>405</v>
      </c>
      <c r="G270" s="191"/>
      <c r="H270" s="195">
        <v>9.5</v>
      </c>
      <c r="I270" s="196"/>
      <c r="J270" s="191"/>
      <c r="K270" s="191"/>
      <c r="L270" s="197"/>
      <c r="M270" s="198"/>
      <c r="N270" s="199"/>
      <c r="O270" s="199"/>
      <c r="P270" s="199"/>
      <c r="Q270" s="199"/>
      <c r="R270" s="199"/>
      <c r="S270" s="199"/>
      <c r="T270" s="200"/>
      <c r="AT270" s="201" t="s">
        <v>155</v>
      </c>
      <c r="AU270" s="201" t="s">
        <v>85</v>
      </c>
      <c r="AV270" s="13" t="s">
        <v>85</v>
      </c>
      <c r="AW270" s="13" t="s">
        <v>37</v>
      </c>
      <c r="AX270" s="13" t="s">
        <v>75</v>
      </c>
      <c r="AY270" s="201" t="s">
        <v>143</v>
      </c>
    </row>
    <row r="271" spans="1:65" s="14" customFormat="1">
      <c r="B271" s="202"/>
      <c r="C271" s="203"/>
      <c r="D271" s="192" t="s">
        <v>155</v>
      </c>
      <c r="E271" s="204" t="s">
        <v>18</v>
      </c>
      <c r="F271" s="205" t="s">
        <v>160</v>
      </c>
      <c r="G271" s="203"/>
      <c r="H271" s="206">
        <v>21.5</v>
      </c>
      <c r="I271" s="207"/>
      <c r="J271" s="203"/>
      <c r="K271" s="203"/>
      <c r="L271" s="208"/>
      <c r="M271" s="209"/>
      <c r="N271" s="210"/>
      <c r="O271" s="210"/>
      <c r="P271" s="210"/>
      <c r="Q271" s="210"/>
      <c r="R271" s="210"/>
      <c r="S271" s="210"/>
      <c r="T271" s="211"/>
      <c r="AT271" s="212" t="s">
        <v>155</v>
      </c>
      <c r="AU271" s="212" t="s">
        <v>85</v>
      </c>
      <c r="AV271" s="14" t="s">
        <v>151</v>
      </c>
      <c r="AW271" s="14" t="s">
        <v>37</v>
      </c>
      <c r="AX271" s="14" t="s">
        <v>83</v>
      </c>
      <c r="AY271" s="212" t="s">
        <v>143</v>
      </c>
    </row>
    <row r="272" spans="1:65" s="2" customFormat="1" ht="49.15" customHeight="1">
      <c r="A272" s="34"/>
      <c r="B272" s="35"/>
      <c r="C272" s="173" t="s">
        <v>406</v>
      </c>
      <c r="D272" s="173" t="s">
        <v>146</v>
      </c>
      <c r="E272" s="174" t="s">
        <v>407</v>
      </c>
      <c r="F272" s="175" t="s">
        <v>408</v>
      </c>
      <c r="G272" s="176" t="s">
        <v>173</v>
      </c>
      <c r="H272" s="177">
        <v>72</v>
      </c>
      <c r="I272" s="178"/>
      <c r="J272" s="177">
        <f>ROUND((ROUND(I272,2))*(ROUND(H272,2)),2)</f>
        <v>0</v>
      </c>
      <c r="K272" s="175" t="s">
        <v>150</v>
      </c>
      <c r="L272" s="39"/>
      <c r="M272" s="179" t="s">
        <v>18</v>
      </c>
      <c r="N272" s="180" t="s">
        <v>46</v>
      </c>
      <c r="O272" s="64"/>
      <c r="P272" s="181">
        <f>O272*H272</f>
        <v>0</v>
      </c>
      <c r="Q272" s="181">
        <v>1.2200000000000001E-2</v>
      </c>
      <c r="R272" s="181">
        <f>Q272*H272</f>
        <v>0.87840000000000007</v>
      </c>
      <c r="S272" s="181">
        <v>0</v>
      </c>
      <c r="T272" s="182">
        <f>S272*H272</f>
        <v>0</v>
      </c>
      <c r="U272" s="34"/>
      <c r="V272" s="34"/>
      <c r="W272" s="34"/>
      <c r="X272" s="34"/>
      <c r="Y272" s="34"/>
      <c r="Z272" s="34"/>
      <c r="AA272" s="34"/>
      <c r="AB272" s="34"/>
      <c r="AC272" s="34"/>
      <c r="AD272" s="34"/>
      <c r="AE272" s="34"/>
      <c r="AR272" s="183" t="s">
        <v>266</v>
      </c>
      <c r="AT272" s="183" t="s">
        <v>146</v>
      </c>
      <c r="AU272" s="183" t="s">
        <v>85</v>
      </c>
      <c r="AY272" s="17" t="s">
        <v>143</v>
      </c>
      <c r="BE272" s="184">
        <f>IF(N272="základní",J272,0)</f>
        <v>0</v>
      </c>
      <c r="BF272" s="184">
        <f>IF(N272="snížená",J272,0)</f>
        <v>0</v>
      </c>
      <c r="BG272" s="184">
        <f>IF(N272="zákl. přenesená",J272,0)</f>
        <v>0</v>
      </c>
      <c r="BH272" s="184">
        <f>IF(N272="sníž. přenesená",J272,0)</f>
        <v>0</v>
      </c>
      <c r="BI272" s="184">
        <f>IF(N272="nulová",J272,0)</f>
        <v>0</v>
      </c>
      <c r="BJ272" s="17" t="s">
        <v>83</v>
      </c>
      <c r="BK272" s="184">
        <f>ROUND((ROUND(I272,2))*(ROUND(H272,2)),2)</f>
        <v>0</v>
      </c>
      <c r="BL272" s="17" t="s">
        <v>266</v>
      </c>
      <c r="BM272" s="183" t="s">
        <v>409</v>
      </c>
    </row>
    <row r="273" spans="1:65" s="2" customFormat="1">
      <c r="A273" s="34"/>
      <c r="B273" s="35"/>
      <c r="C273" s="36"/>
      <c r="D273" s="185" t="s">
        <v>153</v>
      </c>
      <c r="E273" s="36"/>
      <c r="F273" s="186" t="s">
        <v>410</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153</v>
      </c>
      <c r="AU273" s="17" t="s">
        <v>85</v>
      </c>
    </row>
    <row r="274" spans="1:65" s="13" customFormat="1">
      <c r="B274" s="190"/>
      <c r="C274" s="191"/>
      <c r="D274" s="192" t="s">
        <v>155</v>
      </c>
      <c r="E274" s="193" t="s">
        <v>18</v>
      </c>
      <c r="F274" s="194" t="s">
        <v>411</v>
      </c>
      <c r="G274" s="191"/>
      <c r="H274" s="195">
        <v>24</v>
      </c>
      <c r="I274" s="196"/>
      <c r="J274" s="191"/>
      <c r="K274" s="191"/>
      <c r="L274" s="197"/>
      <c r="M274" s="198"/>
      <c r="N274" s="199"/>
      <c r="O274" s="199"/>
      <c r="P274" s="199"/>
      <c r="Q274" s="199"/>
      <c r="R274" s="199"/>
      <c r="S274" s="199"/>
      <c r="T274" s="200"/>
      <c r="AT274" s="201" t="s">
        <v>155</v>
      </c>
      <c r="AU274" s="201" t="s">
        <v>85</v>
      </c>
      <c r="AV274" s="13" t="s">
        <v>85</v>
      </c>
      <c r="AW274" s="13" t="s">
        <v>37</v>
      </c>
      <c r="AX274" s="13" t="s">
        <v>75</v>
      </c>
      <c r="AY274" s="201" t="s">
        <v>143</v>
      </c>
    </row>
    <row r="275" spans="1:65" s="13" customFormat="1">
      <c r="B275" s="190"/>
      <c r="C275" s="191"/>
      <c r="D275" s="192" t="s">
        <v>155</v>
      </c>
      <c r="E275" s="193" t="s">
        <v>18</v>
      </c>
      <c r="F275" s="194" t="s">
        <v>412</v>
      </c>
      <c r="G275" s="191"/>
      <c r="H275" s="195">
        <v>34</v>
      </c>
      <c r="I275" s="196"/>
      <c r="J275" s="191"/>
      <c r="K275" s="191"/>
      <c r="L275" s="197"/>
      <c r="M275" s="198"/>
      <c r="N275" s="199"/>
      <c r="O275" s="199"/>
      <c r="P275" s="199"/>
      <c r="Q275" s="199"/>
      <c r="R275" s="199"/>
      <c r="S275" s="199"/>
      <c r="T275" s="200"/>
      <c r="AT275" s="201" t="s">
        <v>155</v>
      </c>
      <c r="AU275" s="201" t="s">
        <v>85</v>
      </c>
      <c r="AV275" s="13" t="s">
        <v>85</v>
      </c>
      <c r="AW275" s="13" t="s">
        <v>37</v>
      </c>
      <c r="AX275" s="13" t="s">
        <v>75</v>
      </c>
      <c r="AY275" s="201" t="s">
        <v>143</v>
      </c>
    </row>
    <row r="276" spans="1:65" s="13" customFormat="1">
      <c r="B276" s="190"/>
      <c r="C276" s="191"/>
      <c r="D276" s="192" t="s">
        <v>155</v>
      </c>
      <c r="E276" s="193" t="s">
        <v>18</v>
      </c>
      <c r="F276" s="194" t="s">
        <v>413</v>
      </c>
      <c r="G276" s="191"/>
      <c r="H276" s="195">
        <v>7</v>
      </c>
      <c r="I276" s="196"/>
      <c r="J276" s="191"/>
      <c r="K276" s="191"/>
      <c r="L276" s="197"/>
      <c r="M276" s="198"/>
      <c r="N276" s="199"/>
      <c r="O276" s="199"/>
      <c r="P276" s="199"/>
      <c r="Q276" s="199"/>
      <c r="R276" s="199"/>
      <c r="S276" s="199"/>
      <c r="T276" s="200"/>
      <c r="AT276" s="201" t="s">
        <v>155</v>
      </c>
      <c r="AU276" s="201" t="s">
        <v>85</v>
      </c>
      <c r="AV276" s="13" t="s">
        <v>85</v>
      </c>
      <c r="AW276" s="13" t="s">
        <v>37</v>
      </c>
      <c r="AX276" s="13" t="s">
        <v>75</v>
      </c>
      <c r="AY276" s="201" t="s">
        <v>143</v>
      </c>
    </row>
    <row r="277" spans="1:65" s="13" customFormat="1">
      <c r="B277" s="190"/>
      <c r="C277" s="191"/>
      <c r="D277" s="192" t="s">
        <v>155</v>
      </c>
      <c r="E277" s="193" t="s">
        <v>18</v>
      </c>
      <c r="F277" s="194" t="s">
        <v>414</v>
      </c>
      <c r="G277" s="191"/>
      <c r="H277" s="195">
        <v>7</v>
      </c>
      <c r="I277" s="196"/>
      <c r="J277" s="191"/>
      <c r="K277" s="191"/>
      <c r="L277" s="197"/>
      <c r="M277" s="198"/>
      <c r="N277" s="199"/>
      <c r="O277" s="199"/>
      <c r="P277" s="199"/>
      <c r="Q277" s="199"/>
      <c r="R277" s="199"/>
      <c r="S277" s="199"/>
      <c r="T277" s="200"/>
      <c r="AT277" s="201" t="s">
        <v>155</v>
      </c>
      <c r="AU277" s="201" t="s">
        <v>85</v>
      </c>
      <c r="AV277" s="13" t="s">
        <v>85</v>
      </c>
      <c r="AW277" s="13" t="s">
        <v>37</v>
      </c>
      <c r="AX277" s="13" t="s">
        <v>75</v>
      </c>
      <c r="AY277" s="201" t="s">
        <v>143</v>
      </c>
    </row>
    <row r="278" spans="1:65" s="14" customFormat="1">
      <c r="B278" s="202"/>
      <c r="C278" s="203"/>
      <c r="D278" s="192" t="s">
        <v>155</v>
      </c>
      <c r="E278" s="204" t="s">
        <v>18</v>
      </c>
      <c r="F278" s="205" t="s">
        <v>160</v>
      </c>
      <c r="G278" s="203"/>
      <c r="H278" s="206">
        <v>72</v>
      </c>
      <c r="I278" s="207"/>
      <c r="J278" s="203"/>
      <c r="K278" s="203"/>
      <c r="L278" s="208"/>
      <c r="M278" s="209"/>
      <c r="N278" s="210"/>
      <c r="O278" s="210"/>
      <c r="P278" s="210"/>
      <c r="Q278" s="210"/>
      <c r="R278" s="210"/>
      <c r="S278" s="210"/>
      <c r="T278" s="211"/>
      <c r="AT278" s="212" t="s">
        <v>155</v>
      </c>
      <c r="AU278" s="212" t="s">
        <v>85</v>
      </c>
      <c r="AV278" s="14" t="s">
        <v>151</v>
      </c>
      <c r="AW278" s="14" t="s">
        <v>37</v>
      </c>
      <c r="AX278" s="14" t="s">
        <v>83</v>
      </c>
      <c r="AY278" s="212" t="s">
        <v>143</v>
      </c>
    </row>
    <row r="279" spans="1:65" s="2" customFormat="1" ht="37.9" customHeight="1">
      <c r="A279" s="34"/>
      <c r="B279" s="35"/>
      <c r="C279" s="173" t="s">
        <v>415</v>
      </c>
      <c r="D279" s="173" t="s">
        <v>146</v>
      </c>
      <c r="E279" s="174" t="s">
        <v>416</v>
      </c>
      <c r="F279" s="175" t="s">
        <v>417</v>
      </c>
      <c r="G279" s="176" t="s">
        <v>173</v>
      </c>
      <c r="H279" s="177">
        <v>72</v>
      </c>
      <c r="I279" s="178"/>
      <c r="J279" s="177">
        <f>ROUND((ROUND(I279,2))*(ROUND(H279,2)),2)</f>
        <v>0</v>
      </c>
      <c r="K279" s="175" t="s">
        <v>150</v>
      </c>
      <c r="L279" s="39"/>
      <c r="M279" s="179" t="s">
        <v>18</v>
      </c>
      <c r="N279" s="180" t="s">
        <v>46</v>
      </c>
      <c r="O279" s="64"/>
      <c r="P279" s="181">
        <f>O279*H279</f>
        <v>0</v>
      </c>
      <c r="Q279" s="181">
        <v>1E-4</v>
      </c>
      <c r="R279" s="181">
        <f>Q279*H279</f>
        <v>7.2000000000000007E-3</v>
      </c>
      <c r="S279" s="181">
        <v>0</v>
      </c>
      <c r="T279" s="182">
        <f>S279*H279</f>
        <v>0</v>
      </c>
      <c r="U279" s="34"/>
      <c r="V279" s="34"/>
      <c r="W279" s="34"/>
      <c r="X279" s="34"/>
      <c r="Y279" s="34"/>
      <c r="Z279" s="34"/>
      <c r="AA279" s="34"/>
      <c r="AB279" s="34"/>
      <c r="AC279" s="34"/>
      <c r="AD279" s="34"/>
      <c r="AE279" s="34"/>
      <c r="AR279" s="183" t="s">
        <v>266</v>
      </c>
      <c r="AT279" s="183" t="s">
        <v>146</v>
      </c>
      <c r="AU279" s="183" t="s">
        <v>85</v>
      </c>
      <c r="AY279" s="17" t="s">
        <v>143</v>
      </c>
      <c r="BE279" s="184">
        <f>IF(N279="základní",J279,0)</f>
        <v>0</v>
      </c>
      <c r="BF279" s="184">
        <f>IF(N279="snížená",J279,0)</f>
        <v>0</v>
      </c>
      <c r="BG279" s="184">
        <f>IF(N279="zákl. přenesená",J279,0)</f>
        <v>0</v>
      </c>
      <c r="BH279" s="184">
        <f>IF(N279="sníž. přenesená",J279,0)</f>
        <v>0</v>
      </c>
      <c r="BI279" s="184">
        <f>IF(N279="nulová",J279,0)</f>
        <v>0</v>
      </c>
      <c r="BJ279" s="17" t="s">
        <v>83</v>
      </c>
      <c r="BK279" s="184">
        <f>ROUND((ROUND(I279,2))*(ROUND(H279,2)),2)</f>
        <v>0</v>
      </c>
      <c r="BL279" s="17" t="s">
        <v>266</v>
      </c>
      <c r="BM279" s="183" t="s">
        <v>418</v>
      </c>
    </row>
    <row r="280" spans="1:65" s="2" customFormat="1">
      <c r="A280" s="34"/>
      <c r="B280" s="35"/>
      <c r="C280" s="36"/>
      <c r="D280" s="185" t="s">
        <v>153</v>
      </c>
      <c r="E280" s="36"/>
      <c r="F280" s="186" t="s">
        <v>419</v>
      </c>
      <c r="G280" s="36"/>
      <c r="H280" s="36"/>
      <c r="I280" s="187"/>
      <c r="J280" s="36"/>
      <c r="K280" s="36"/>
      <c r="L280" s="39"/>
      <c r="M280" s="188"/>
      <c r="N280" s="189"/>
      <c r="O280" s="64"/>
      <c r="P280" s="64"/>
      <c r="Q280" s="64"/>
      <c r="R280" s="64"/>
      <c r="S280" s="64"/>
      <c r="T280" s="65"/>
      <c r="U280" s="34"/>
      <c r="V280" s="34"/>
      <c r="W280" s="34"/>
      <c r="X280" s="34"/>
      <c r="Y280" s="34"/>
      <c r="Z280" s="34"/>
      <c r="AA280" s="34"/>
      <c r="AB280" s="34"/>
      <c r="AC280" s="34"/>
      <c r="AD280" s="34"/>
      <c r="AE280" s="34"/>
      <c r="AT280" s="17" t="s">
        <v>153</v>
      </c>
      <c r="AU280" s="17" t="s">
        <v>85</v>
      </c>
    </row>
    <row r="281" spans="1:65" s="2" customFormat="1" ht="37.9" customHeight="1">
      <c r="A281" s="34"/>
      <c r="B281" s="35"/>
      <c r="C281" s="173" t="s">
        <v>420</v>
      </c>
      <c r="D281" s="173" t="s">
        <v>146</v>
      </c>
      <c r="E281" s="174" t="s">
        <v>421</v>
      </c>
      <c r="F281" s="175" t="s">
        <v>422</v>
      </c>
      <c r="G281" s="176" t="s">
        <v>173</v>
      </c>
      <c r="H281" s="177">
        <v>72</v>
      </c>
      <c r="I281" s="178"/>
      <c r="J281" s="177">
        <f>ROUND((ROUND(I281,2))*(ROUND(H281,2)),2)</f>
        <v>0</v>
      </c>
      <c r="K281" s="175" t="s">
        <v>150</v>
      </c>
      <c r="L281" s="39"/>
      <c r="M281" s="179" t="s">
        <v>18</v>
      </c>
      <c r="N281" s="180" t="s">
        <v>46</v>
      </c>
      <c r="O281" s="64"/>
      <c r="P281" s="181">
        <f>O281*H281</f>
        <v>0</v>
      </c>
      <c r="Q281" s="181">
        <v>0</v>
      </c>
      <c r="R281" s="181">
        <f>Q281*H281</f>
        <v>0</v>
      </c>
      <c r="S281" s="181">
        <v>0</v>
      </c>
      <c r="T281" s="182">
        <f>S281*H281</f>
        <v>0</v>
      </c>
      <c r="U281" s="34"/>
      <c r="V281" s="34"/>
      <c r="W281" s="34"/>
      <c r="X281" s="34"/>
      <c r="Y281" s="34"/>
      <c r="Z281" s="34"/>
      <c r="AA281" s="34"/>
      <c r="AB281" s="34"/>
      <c r="AC281" s="34"/>
      <c r="AD281" s="34"/>
      <c r="AE281" s="34"/>
      <c r="AR281" s="183" t="s">
        <v>266</v>
      </c>
      <c r="AT281" s="183" t="s">
        <v>146</v>
      </c>
      <c r="AU281" s="183" t="s">
        <v>85</v>
      </c>
      <c r="AY281" s="17" t="s">
        <v>143</v>
      </c>
      <c r="BE281" s="184">
        <f>IF(N281="základní",J281,0)</f>
        <v>0</v>
      </c>
      <c r="BF281" s="184">
        <f>IF(N281="snížená",J281,0)</f>
        <v>0</v>
      </c>
      <c r="BG281" s="184">
        <f>IF(N281="zákl. přenesená",J281,0)</f>
        <v>0</v>
      </c>
      <c r="BH281" s="184">
        <f>IF(N281="sníž. přenesená",J281,0)</f>
        <v>0</v>
      </c>
      <c r="BI281" s="184">
        <f>IF(N281="nulová",J281,0)</f>
        <v>0</v>
      </c>
      <c r="BJ281" s="17" t="s">
        <v>83</v>
      </c>
      <c r="BK281" s="184">
        <f>ROUND((ROUND(I281,2))*(ROUND(H281,2)),2)</f>
        <v>0</v>
      </c>
      <c r="BL281" s="17" t="s">
        <v>266</v>
      </c>
      <c r="BM281" s="183" t="s">
        <v>423</v>
      </c>
    </row>
    <row r="282" spans="1:65" s="2" customFormat="1">
      <c r="A282" s="34"/>
      <c r="B282" s="35"/>
      <c r="C282" s="36"/>
      <c r="D282" s="185" t="s">
        <v>153</v>
      </c>
      <c r="E282" s="36"/>
      <c r="F282" s="186" t="s">
        <v>424</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153</v>
      </c>
      <c r="AU282" s="17" t="s">
        <v>85</v>
      </c>
    </row>
    <row r="283" spans="1:65" s="2" customFormat="1" ht="24.2" customHeight="1">
      <c r="A283" s="34"/>
      <c r="B283" s="35"/>
      <c r="C283" s="224" t="s">
        <v>425</v>
      </c>
      <c r="D283" s="224" t="s">
        <v>248</v>
      </c>
      <c r="E283" s="225" t="s">
        <v>426</v>
      </c>
      <c r="F283" s="226" t="s">
        <v>427</v>
      </c>
      <c r="G283" s="227" t="s">
        <v>173</v>
      </c>
      <c r="H283" s="228">
        <v>80.89</v>
      </c>
      <c r="I283" s="229"/>
      <c r="J283" s="228">
        <f>ROUND((ROUND(I283,2))*(ROUND(H283,2)),2)</f>
        <v>0</v>
      </c>
      <c r="K283" s="226" t="s">
        <v>150</v>
      </c>
      <c r="L283" s="230"/>
      <c r="M283" s="231" t="s">
        <v>18</v>
      </c>
      <c r="N283" s="232" t="s">
        <v>46</v>
      </c>
      <c r="O283" s="64"/>
      <c r="P283" s="181">
        <f>O283*H283</f>
        <v>0</v>
      </c>
      <c r="Q283" s="181">
        <v>1.1E-4</v>
      </c>
      <c r="R283" s="181">
        <f>Q283*H283</f>
        <v>8.8979000000000003E-3</v>
      </c>
      <c r="S283" s="181">
        <v>0</v>
      </c>
      <c r="T283" s="182">
        <f>S283*H283</f>
        <v>0</v>
      </c>
      <c r="U283" s="34"/>
      <c r="V283" s="34"/>
      <c r="W283" s="34"/>
      <c r="X283" s="34"/>
      <c r="Y283" s="34"/>
      <c r="Z283" s="34"/>
      <c r="AA283" s="34"/>
      <c r="AB283" s="34"/>
      <c r="AC283" s="34"/>
      <c r="AD283" s="34"/>
      <c r="AE283" s="34"/>
      <c r="AR283" s="183" t="s">
        <v>363</v>
      </c>
      <c r="AT283" s="183" t="s">
        <v>248</v>
      </c>
      <c r="AU283" s="183" t="s">
        <v>85</v>
      </c>
      <c r="AY283" s="17" t="s">
        <v>143</v>
      </c>
      <c r="BE283" s="184">
        <f>IF(N283="základní",J283,0)</f>
        <v>0</v>
      </c>
      <c r="BF283" s="184">
        <f>IF(N283="snížená",J283,0)</f>
        <v>0</v>
      </c>
      <c r="BG283" s="184">
        <f>IF(N283="zákl. přenesená",J283,0)</f>
        <v>0</v>
      </c>
      <c r="BH283" s="184">
        <f>IF(N283="sníž. přenesená",J283,0)</f>
        <v>0</v>
      </c>
      <c r="BI283" s="184">
        <f>IF(N283="nulová",J283,0)</f>
        <v>0</v>
      </c>
      <c r="BJ283" s="17" t="s">
        <v>83</v>
      </c>
      <c r="BK283" s="184">
        <f>ROUND((ROUND(I283,2))*(ROUND(H283,2)),2)</f>
        <v>0</v>
      </c>
      <c r="BL283" s="17" t="s">
        <v>266</v>
      </c>
      <c r="BM283" s="183" t="s">
        <v>428</v>
      </c>
    </row>
    <row r="284" spans="1:65" s="13" customFormat="1">
      <c r="B284" s="190"/>
      <c r="C284" s="191"/>
      <c r="D284" s="192" t="s">
        <v>155</v>
      </c>
      <c r="E284" s="191"/>
      <c r="F284" s="194" t="s">
        <v>429</v>
      </c>
      <c r="G284" s="191"/>
      <c r="H284" s="195">
        <v>80.89</v>
      </c>
      <c r="I284" s="196"/>
      <c r="J284" s="191"/>
      <c r="K284" s="191"/>
      <c r="L284" s="197"/>
      <c r="M284" s="198"/>
      <c r="N284" s="199"/>
      <c r="O284" s="199"/>
      <c r="P284" s="199"/>
      <c r="Q284" s="199"/>
      <c r="R284" s="199"/>
      <c r="S284" s="199"/>
      <c r="T284" s="200"/>
      <c r="AT284" s="201" t="s">
        <v>155</v>
      </c>
      <c r="AU284" s="201" t="s">
        <v>85</v>
      </c>
      <c r="AV284" s="13" t="s">
        <v>85</v>
      </c>
      <c r="AW284" s="13" t="s">
        <v>4</v>
      </c>
      <c r="AX284" s="13" t="s">
        <v>83</v>
      </c>
      <c r="AY284" s="201" t="s">
        <v>143</v>
      </c>
    </row>
    <row r="285" spans="1:65" s="2" customFormat="1" ht="24.2" customHeight="1">
      <c r="A285" s="34"/>
      <c r="B285" s="35"/>
      <c r="C285" s="173" t="s">
        <v>430</v>
      </c>
      <c r="D285" s="173" t="s">
        <v>146</v>
      </c>
      <c r="E285" s="174" t="s">
        <v>431</v>
      </c>
      <c r="F285" s="175" t="s">
        <v>432</v>
      </c>
      <c r="G285" s="176" t="s">
        <v>173</v>
      </c>
      <c r="H285" s="177">
        <v>72</v>
      </c>
      <c r="I285" s="178"/>
      <c r="J285" s="177">
        <f>ROUND((ROUND(I285,2))*(ROUND(H285,2)),2)</f>
        <v>0</v>
      </c>
      <c r="K285" s="175" t="s">
        <v>150</v>
      </c>
      <c r="L285" s="39"/>
      <c r="M285" s="179" t="s">
        <v>18</v>
      </c>
      <c r="N285" s="180" t="s">
        <v>46</v>
      </c>
      <c r="O285" s="64"/>
      <c r="P285" s="181">
        <f>O285*H285</f>
        <v>0</v>
      </c>
      <c r="Q285" s="181">
        <v>1E-4</v>
      </c>
      <c r="R285" s="181">
        <f>Q285*H285</f>
        <v>7.2000000000000007E-3</v>
      </c>
      <c r="S285" s="181">
        <v>0</v>
      </c>
      <c r="T285" s="182">
        <f>S285*H285</f>
        <v>0</v>
      </c>
      <c r="U285" s="34"/>
      <c r="V285" s="34"/>
      <c r="W285" s="34"/>
      <c r="X285" s="34"/>
      <c r="Y285" s="34"/>
      <c r="Z285" s="34"/>
      <c r="AA285" s="34"/>
      <c r="AB285" s="34"/>
      <c r="AC285" s="34"/>
      <c r="AD285" s="34"/>
      <c r="AE285" s="34"/>
      <c r="AR285" s="183" t="s">
        <v>266</v>
      </c>
      <c r="AT285" s="183" t="s">
        <v>146</v>
      </c>
      <c r="AU285" s="183" t="s">
        <v>85</v>
      </c>
      <c r="AY285" s="17" t="s">
        <v>143</v>
      </c>
      <c r="BE285" s="184">
        <f>IF(N285="základní",J285,0)</f>
        <v>0</v>
      </c>
      <c r="BF285" s="184">
        <f>IF(N285="snížená",J285,0)</f>
        <v>0</v>
      </c>
      <c r="BG285" s="184">
        <f>IF(N285="zákl. přenesená",J285,0)</f>
        <v>0</v>
      </c>
      <c r="BH285" s="184">
        <f>IF(N285="sníž. přenesená",J285,0)</f>
        <v>0</v>
      </c>
      <c r="BI285" s="184">
        <f>IF(N285="nulová",J285,0)</f>
        <v>0</v>
      </c>
      <c r="BJ285" s="17" t="s">
        <v>83</v>
      </c>
      <c r="BK285" s="184">
        <f>ROUND((ROUND(I285,2))*(ROUND(H285,2)),2)</f>
        <v>0</v>
      </c>
      <c r="BL285" s="17" t="s">
        <v>266</v>
      </c>
      <c r="BM285" s="183" t="s">
        <v>433</v>
      </c>
    </row>
    <row r="286" spans="1:65" s="2" customFormat="1">
      <c r="A286" s="34"/>
      <c r="B286" s="35"/>
      <c r="C286" s="36"/>
      <c r="D286" s="185" t="s">
        <v>153</v>
      </c>
      <c r="E286" s="36"/>
      <c r="F286" s="186" t="s">
        <v>434</v>
      </c>
      <c r="G286" s="36"/>
      <c r="H286" s="36"/>
      <c r="I286" s="187"/>
      <c r="J286" s="36"/>
      <c r="K286" s="36"/>
      <c r="L286" s="39"/>
      <c r="M286" s="188"/>
      <c r="N286" s="189"/>
      <c r="O286" s="64"/>
      <c r="P286" s="64"/>
      <c r="Q286" s="64"/>
      <c r="R286" s="64"/>
      <c r="S286" s="64"/>
      <c r="T286" s="65"/>
      <c r="U286" s="34"/>
      <c r="V286" s="34"/>
      <c r="W286" s="34"/>
      <c r="X286" s="34"/>
      <c r="Y286" s="34"/>
      <c r="Z286" s="34"/>
      <c r="AA286" s="34"/>
      <c r="AB286" s="34"/>
      <c r="AC286" s="34"/>
      <c r="AD286" s="34"/>
      <c r="AE286" s="34"/>
      <c r="AT286" s="17" t="s">
        <v>153</v>
      </c>
      <c r="AU286" s="17" t="s">
        <v>85</v>
      </c>
    </row>
    <row r="287" spans="1:65" s="2" customFormat="1" ht="33" customHeight="1">
      <c r="A287" s="34"/>
      <c r="B287" s="35"/>
      <c r="C287" s="173" t="s">
        <v>435</v>
      </c>
      <c r="D287" s="173" t="s">
        <v>146</v>
      </c>
      <c r="E287" s="174" t="s">
        <v>436</v>
      </c>
      <c r="F287" s="175" t="s">
        <v>437</v>
      </c>
      <c r="G287" s="176" t="s">
        <v>173</v>
      </c>
      <c r="H287" s="177">
        <v>72</v>
      </c>
      <c r="I287" s="178"/>
      <c r="J287" s="177">
        <f>ROUND((ROUND(I287,2))*(ROUND(H287,2)),2)</f>
        <v>0</v>
      </c>
      <c r="K287" s="175" t="s">
        <v>150</v>
      </c>
      <c r="L287" s="39"/>
      <c r="M287" s="179" t="s">
        <v>18</v>
      </c>
      <c r="N287" s="180" t="s">
        <v>46</v>
      </c>
      <c r="O287" s="64"/>
      <c r="P287" s="181">
        <f>O287*H287</f>
        <v>0</v>
      </c>
      <c r="Q287" s="181">
        <v>6.9999999999999999E-4</v>
      </c>
      <c r="R287" s="181">
        <f>Q287*H287</f>
        <v>5.04E-2</v>
      </c>
      <c r="S287" s="181">
        <v>0</v>
      </c>
      <c r="T287" s="182">
        <f>S287*H287</f>
        <v>0</v>
      </c>
      <c r="U287" s="34"/>
      <c r="V287" s="34"/>
      <c r="W287" s="34"/>
      <c r="X287" s="34"/>
      <c r="Y287" s="34"/>
      <c r="Z287" s="34"/>
      <c r="AA287" s="34"/>
      <c r="AB287" s="34"/>
      <c r="AC287" s="34"/>
      <c r="AD287" s="34"/>
      <c r="AE287" s="34"/>
      <c r="AR287" s="183" t="s">
        <v>266</v>
      </c>
      <c r="AT287" s="183" t="s">
        <v>146</v>
      </c>
      <c r="AU287" s="183" t="s">
        <v>85</v>
      </c>
      <c r="AY287" s="17" t="s">
        <v>143</v>
      </c>
      <c r="BE287" s="184">
        <f>IF(N287="základní",J287,0)</f>
        <v>0</v>
      </c>
      <c r="BF287" s="184">
        <f>IF(N287="snížená",J287,0)</f>
        <v>0</v>
      </c>
      <c r="BG287" s="184">
        <f>IF(N287="zákl. přenesená",J287,0)</f>
        <v>0</v>
      </c>
      <c r="BH287" s="184">
        <f>IF(N287="sníž. přenesená",J287,0)</f>
        <v>0</v>
      </c>
      <c r="BI287" s="184">
        <f>IF(N287="nulová",J287,0)</f>
        <v>0</v>
      </c>
      <c r="BJ287" s="17" t="s">
        <v>83</v>
      </c>
      <c r="BK287" s="184">
        <f>ROUND((ROUND(I287,2))*(ROUND(H287,2)),2)</f>
        <v>0</v>
      </c>
      <c r="BL287" s="17" t="s">
        <v>266</v>
      </c>
      <c r="BM287" s="183" t="s">
        <v>438</v>
      </c>
    </row>
    <row r="288" spans="1:65" s="2" customFormat="1">
      <c r="A288" s="34"/>
      <c r="B288" s="35"/>
      <c r="C288" s="36"/>
      <c r="D288" s="185" t="s">
        <v>153</v>
      </c>
      <c r="E288" s="36"/>
      <c r="F288" s="186" t="s">
        <v>439</v>
      </c>
      <c r="G288" s="36"/>
      <c r="H288" s="36"/>
      <c r="I288" s="187"/>
      <c r="J288" s="36"/>
      <c r="K288" s="36"/>
      <c r="L288" s="39"/>
      <c r="M288" s="188"/>
      <c r="N288" s="189"/>
      <c r="O288" s="64"/>
      <c r="P288" s="64"/>
      <c r="Q288" s="64"/>
      <c r="R288" s="64"/>
      <c r="S288" s="64"/>
      <c r="T288" s="65"/>
      <c r="U288" s="34"/>
      <c r="V288" s="34"/>
      <c r="W288" s="34"/>
      <c r="X288" s="34"/>
      <c r="Y288" s="34"/>
      <c r="Z288" s="34"/>
      <c r="AA288" s="34"/>
      <c r="AB288" s="34"/>
      <c r="AC288" s="34"/>
      <c r="AD288" s="34"/>
      <c r="AE288" s="34"/>
      <c r="AT288" s="17" t="s">
        <v>153</v>
      </c>
      <c r="AU288" s="17" t="s">
        <v>85</v>
      </c>
    </row>
    <row r="289" spans="1:65" s="2" customFormat="1" ht="49.15" customHeight="1">
      <c r="A289" s="34"/>
      <c r="B289" s="35"/>
      <c r="C289" s="173" t="s">
        <v>440</v>
      </c>
      <c r="D289" s="173" t="s">
        <v>146</v>
      </c>
      <c r="E289" s="174" t="s">
        <v>441</v>
      </c>
      <c r="F289" s="175" t="s">
        <v>442</v>
      </c>
      <c r="G289" s="176" t="s">
        <v>173</v>
      </c>
      <c r="H289" s="177">
        <v>69</v>
      </c>
      <c r="I289" s="178"/>
      <c r="J289" s="177">
        <f>ROUND((ROUND(I289,2))*(ROUND(H289,2)),2)</f>
        <v>0</v>
      </c>
      <c r="K289" s="175" t="s">
        <v>150</v>
      </c>
      <c r="L289" s="39"/>
      <c r="M289" s="179" t="s">
        <v>18</v>
      </c>
      <c r="N289" s="180" t="s">
        <v>46</v>
      </c>
      <c r="O289" s="64"/>
      <c r="P289" s="181">
        <f>O289*H289</f>
        <v>0</v>
      </c>
      <c r="Q289" s="181">
        <v>0</v>
      </c>
      <c r="R289" s="181">
        <f>Q289*H289</f>
        <v>0</v>
      </c>
      <c r="S289" s="181">
        <v>1.721E-2</v>
      </c>
      <c r="T289" s="182">
        <f>S289*H289</f>
        <v>1.1874899999999999</v>
      </c>
      <c r="U289" s="34"/>
      <c r="V289" s="34"/>
      <c r="W289" s="34"/>
      <c r="X289" s="34"/>
      <c r="Y289" s="34"/>
      <c r="Z289" s="34"/>
      <c r="AA289" s="34"/>
      <c r="AB289" s="34"/>
      <c r="AC289" s="34"/>
      <c r="AD289" s="34"/>
      <c r="AE289" s="34"/>
      <c r="AR289" s="183" t="s">
        <v>266</v>
      </c>
      <c r="AT289" s="183" t="s">
        <v>146</v>
      </c>
      <c r="AU289" s="183" t="s">
        <v>85</v>
      </c>
      <c r="AY289" s="17" t="s">
        <v>143</v>
      </c>
      <c r="BE289" s="184">
        <f>IF(N289="základní",J289,0)</f>
        <v>0</v>
      </c>
      <c r="BF289" s="184">
        <f>IF(N289="snížená",J289,0)</f>
        <v>0</v>
      </c>
      <c r="BG289" s="184">
        <f>IF(N289="zákl. přenesená",J289,0)</f>
        <v>0</v>
      </c>
      <c r="BH289" s="184">
        <f>IF(N289="sníž. přenesená",J289,0)</f>
        <v>0</v>
      </c>
      <c r="BI289" s="184">
        <f>IF(N289="nulová",J289,0)</f>
        <v>0</v>
      </c>
      <c r="BJ289" s="17" t="s">
        <v>83</v>
      </c>
      <c r="BK289" s="184">
        <f>ROUND((ROUND(I289,2))*(ROUND(H289,2)),2)</f>
        <v>0</v>
      </c>
      <c r="BL289" s="17" t="s">
        <v>266</v>
      </c>
      <c r="BM289" s="183" t="s">
        <v>443</v>
      </c>
    </row>
    <row r="290" spans="1:65" s="2" customFormat="1">
      <c r="A290" s="34"/>
      <c r="B290" s="35"/>
      <c r="C290" s="36"/>
      <c r="D290" s="185" t="s">
        <v>153</v>
      </c>
      <c r="E290" s="36"/>
      <c r="F290" s="186" t="s">
        <v>444</v>
      </c>
      <c r="G290" s="36"/>
      <c r="H290" s="36"/>
      <c r="I290" s="187"/>
      <c r="J290" s="36"/>
      <c r="K290" s="36"/>
      <c r="L290" s="39"/>
      <c r="M290" s="188"/>
      <c r="N290" s="189"/>
      <c r="O290" s="64"/>
      <c r="P290" s="64"/>
      <c r="Q290" s="64"/>
      <c r="R290" s="64"/>
      <c r="S290" s="64"/>
      <c r="T290" s="65"/>
      <c r="U290" s="34"/>
      <c r="V290" s="34"/>
      <c r="W290" s="34"/>
      <c r="X290" s="34"/>
      <c r="Y290" s="34"/>
      <c r="Z290" s="34"/>
      <c r="AA290" s="34"/>
      <c r="AB290" s="34"/>
      <c r="AC290" s="34"/>
      <c r="AD290" s="34"/>
      <c r="AE290" s="34"/>
      <c r="AT290" s="17" t="s">
        <v>153</v>
      </c>
      <c r="AU290" s="17" t="s">
        <v>85</v>
      </c>
    </row>
    <row r="291" spans="1:65" s="13" customFormat="1">
      <c r="B291" s="190"/>
      <c r="C291" s="191"/>
      <c r="D291" s="192" t="s">
        <v>155</v>
      </c>
      <c r="E291" s="193" t="s">
        <v>18</v>
      </c>
      <c r="F291" s="194" t="s">
        <v>445</v>
      </c>
      <c r="G291" s="191"/>
      <c r="H291" s="195">
        <v>24</v>
      </c>
      <c r="I291" s="196"/>
      <c r="J291" s="191"/>
      <c r="K291" s="191"/>
      <c r="L291" s="197"/>
      <c r="M291" s="198"/>
      <c r="N291" s="199"/>
      <c r="O291" s="199"/>
      <c r="P291" s="199"/>
      <c r="Q291" s="199"/>
      <c r="R291" s="199"/>
      <c r="S291" s="199"/>
      <c r="T291" s="200"/>
      <c r="AT291" s="201" t="s">
        <v>155</v>
      </c>
      <c r="AU291" s="201" t="s">
        <v>85</v>
      </c>
      <c r="AV291" s="13" t="s">
        <v>85</v>
      </c>
      <c r="AW291" s="13" t="s">
        <v>37</v>
      </c>
      <c r="AX291" s="13" t="s">
        <v>75</v>
      </c>
      <c r="AY291" s="201" t="s">
        <v>143</v>
      </c>
    </row>
    <row r="292" spans="1:65" s="13" customFormat="1">
      <c r="B292" s="190"/>
      <c r="C292" s="191"/>
      <c r="D292" s="192" t="s">
        <v>155</v>
      </c>
      <c r="E292" s="193" t="s">
        <v>18</v>
      </c>
      <c r="F292" s="194" t="s">
        <v>446</v>
      </c>
      <c r="G292" s="191"/>
      <c r="H292" s="195">
        <v>32</v>
      </c>
      <c r="I292" s="196"/>
      <c r="J292" s="191"/>
      <c r="K292" s="191"/>
      <c r="L292" s="197"/>
      <c r="M292" s="198"/>
      <c r="N292" s="199"/>
      <c r="O292" s="199"/>
      <c r="P292" s="199"/>
      <c r="Q292" s="199"/>
      <c r="R292" s="199"/>
      <c r="S292" s="199"/>
      <c r="T292" s="200"/>
      <c r="AT292" s="201" t="s">
        <v>155</v>
      </c>
      <c r="AU292" s="201" t="s">
        <v>85</v>
      </c>
      <c r="AV292" s="13" t="s">
        <v>85</v>
      </c>
      <c r="AW292" s="13" t="s">
        <v>37</v>
      </c>
      <c r="AX292" s="13" t="s">
        <v>75</v>
      </c>
      <c r="AY292" s="201" t="s">
        <v>143</v>
      </c>
    </row>
    <row r="293" spans="1:65" s="13" customFormat="1">
      <c r="B293" s="190"/>
      <c r="C293" s="191"/>
      <c r="D293" s="192" t="s">
        <v>155</v>
      </c>
      <c r="E293" s="193" t="s">
        <v>18</v>
      </c>
      <c r="F293" s="194" t="s">
        <v>447</v>
      </c>
      <c r="G293" s="191"/>
      <c r="H293" s="195">
        <v>7</v>
      </c>
      <c r="I293" s="196"/>
      <c r="J293" s="191"/>
      <c r="K293" s="191"/>
      <c r="L293" s="197"/>
      <c r="M293" s="198"/>
      <c r="N293" s="199"/>
      <c r="O293" s="199"/>
      <c r="P293" s="199"/>
      <c r="Q293" s="199"/>
      <c r="R293" s="199"/>
      <c r="S293" s="199"/>
      <c r="T293" s="200"/>
      <c r="AT293" s="201" t="s">
        <v>155</v>
      </c>
      <c r="AU293" s="201" t="s">
        <v>85</v>
      </c>
      <c r="AV293" s="13" t="s">
        <v>85</v>
      </c>
      <c r="AW293" s="13" t="s">
        <v>37</v>
      </c>
      <c r="AX293" s="13" t="s">
        <v>75</v>
      </c>
      <c r="AY293" s="201" t="s">
        <v>143</v>
      </c>
    </row>
    <row r="294" spans="1:65" s="13" customFormat="1">
      <c r="B294" s="190"/>
      <c r="C294" s="191"/>
      <c r="D294" s="192" t="s">
        <v>155</v>
      </c>
      <c r="E294" s="193" t="s">
        <v>18</v>
      </c>
      <c r="F294" s="194" t="s">
        <v>448</v>
      </c>
      <c r="G294" s="191"/>
      <c r="H294" s="195">
        <v>6</v>
      </c>
      <c r="I294" s="196"/>
      <c r="J294" s="191"/>
      <c r="K294" s="191"/>
      <c r="L294" s="197"/>
      <c r="M294" s="198"/>
      <c r="N294" s="199"/>
      <c r="O294" s="199"/>
      <c r="P294" s="199"/>
      <c r="Q294" s="199"/>
      <c r="R294" s="199"/>
      <c r="S294" s="199"/>
      <c r="T294" s="200"/>
      <c r="AT294" s="201" t="s">
        <v>155</v>
      </c>
      <c r="AU294" s="201" t="s">
        <v>85</v>
      </c>
      <c r="AV294" s="13" t="s">
        <v>85</v>
      </c>
      <c r="AW294" s="13" t="s">
        <v>37</v>
      </c>
      <c r="AX294" s="13" t="s">
        <v>75</v>
      </c>
      <c r="AY294" s="201" t="s">
        <v>143</v>
      </c>
    </row>
    <row r="295" spans="1:65" s="14" customFormat="1">
      <c r="B295" s="202"/>
      <c r="C295" s="203"/>
      <c r="D295" s="192" t="s">
        <v>155</v>
      </c>
      <c r="E295" s="204" t="s">
        <v>18</v>
      </c>
      <c r="F295" s="205" t="s">
        <v>160</v>
      </c>
      <c r="G295" s="203"/>
      <c r="H295" s="206">
        <v>69</v>
      </c>
      <c r="I295" s="207"/>
      <c r="J295" s="203"/>
      <c r="K295" s="203"/>
      <c r="L295" s="208"/>
      <c r="M295" s="209"/>
      <c r="N295" s="210"/>
      <c r="O295" s="210"/>
      <c r="P295" s="210"/>
      <c r="Q295" s="210"/>
      <c r="R295" s="210"/>
      <c r="S295" s="210"/>
      <c r="T295" s="211"/>
      <c r="AT295" s="212" t="s">
        <v>155</v>
      </c>
      <c r="AU295" s="212" t="s">
        <v>85</v>
      </c>
      <c r="AV295" s="14" t="s">
        <v>151</v>
      </c>
      <c r="AW295" s="14" t="s">
        <v>37</v>
      </c>
      <c r="AX295" s="14" t="s">
        <v>83</v>
      </c>
      <c r="AY295" s="212" t="s">
        <v>143</v>
      </c>
    </row>
    <row r="296" spans="1:65" s="2" customFormat="1" ht="37.9" customHeight="1">
      <c r="A296" s="34"/>
      <c r="B296" s="35"/>
      <c r="C296" s="173" t="s">
        <v>449</v>
      </c>
      <c r="D296" s="173" t="s">
        <v>146</v>
      </c>
      <c r="E296" s="174" t="s">
        <v>450</v>
      </c>
      <c r="F296" s="175" t="s">
        <v>451</v>
      </c>
      <c r="G296" s="176" t="s">
        <v>173</v>
      </c>
      <c r="H296" s="177">
        <v>12</v>
      </c>
      <c r="I296" s="178"/>
      <c r="J296" s="177">
        <f>ROUND((ROUND(I296,2))*(ROUND(H296,2)),2)</f>
        <v>0</v>
      </c>
      <c r="K296" s="175" t="s">
        <v>150</v>
      </c>
      <c r="L296" s="39"/>
      <c r="M296" s="179" t="s">
        <v>18</v>
      </c>
      <c r="N296" s="180" t="s">
        <v>46</v>
      </c>
      <c r="O296" s="64"/>
      <c r="P296" s="181">
        <f>O296*H296</f>
        <v>0</v>
      </c>
      <c r="Q296" s="181">
        <v>1.25E-3</v>
      </c>
      <c r="R296" s="181">
        <f>Q296*H296</f>
        <v>1.4999999999999999E-2</v>
      </c>
      <c r="S296" s="181">
        <v>0</v>
      </c>
      <c r="T296" s="182">
        <f>S296*H296</f>
        <v>0</v>
      </c>
      <c r="U296" s="34"/>
      <c r="V296" s="34"/>
      <c r="W296" s="34"/>
      <c r="X296" s="34"/>
      <c r="Y296" s="34"/>
      <c r="Z296" s="34"/>
      <c r="AA296" s="34"/>
      <c r="AB296" s="34"/>
      <c r="AC296" s="34"/>
      <c r="AD296" s="34"/>
      <c r="AE296" s="34"/>
      <c r="AR296" s="183" t="s">
        <v>266</v>
      </c>
      <c r="AT296" s="183" t="s">
        <v>146</v>
      </c>
      <c r="AU296" s="183" t="s">
        <v>85</v>
      </c>
      <c r="AY296" s="17" t="s">
        <v>143</v>
      </c>
      <c r="BE296" s="184">
        <f>IF(N296="základní",J296,0)</f>
        <v>0</v>
      </c>
      <c r="BF296" s="184">
        <f>IF(N296="snížená",J296,0)</f>
        <v>0</v>
      </c>
      <c r="BG296" s="184">
        <f>IF(N296="zákl. přenesená",J296,0)</f>
        <v>0</v>
      </c>
      <c r="BH296" s="184">
        <f>IF(N296="sníž. přenesená",J296,0)</f>
        <v>0</v>
      </c>
      <c r="BI296" s="184">
        <f>IF(N296="nulová",J296,0)</f>
        <v>0</v>
      </c>
      <c r="BJ296" s="17" t="s">
        <v>83</v>
      </c>
      <c r="BK296" s="184">
        <f>ROUND((ROUND(I296,2))*(ROUND(H296,2)),2)</f>
        <v>0</v>
      </c>
      <c r="BL296" s="17" t="s">
        <v>266</v>
      </c>
      <c r="BM296" s="183" t="s">
        <v>452</v>
      </c>
    </row>
    <row r="297" spans="1:65" s="2" customFormat="1">
      <c r="A297" s="34"/>
      <c r="B297" s="35"/>
      <c r="C297" s="36"/>
      <c r="D297" s="185" t="s">
        <v>153</v>
      </c>
      <c r="E297" s="36"/>
      <c r="F297" s="186" t="s">
        <v>453</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153</v>
      </c>
      <c r="AU297" s="17" t="s">
        <v>85</v>
      </c>
    </row>
    <row r="298" spans="1:65" s="13" customFormat="1">
      <c r="B298" s="190"/>
      <c r="C298" s="191"/>
      <c r="D298" s="192" t="s">
        <v>155</v>
      </c>
      <c r="E298" s="193" t="s">
        <v>18</v>
      </c>
      <c r="F298" s="194" t="s">
        <v>396</v>
      </c>
      <c r="G298" s="191"/>
      <c r="H298" s="195">
        <v>12</v>
      </c>
      <c r="I298" s="196"/>
      <c r="J298" s="191"/>
      <c r="K298" s="191"/>
      <c r="L298" s="197"/>
      <c r="M298" s="198"/>
      <c r="N298" s="199"/>
      <c r="O298" s="199"/>
      <c r="P298" s="199"/>
      <c r="Q298" s="199"/>
      <c r="R298" s="199"/>
      <c r="S298" s="199"/>
      <c r="T298" s="200"/>
      <c r="AT298" s="201" t="s">
        <v>155</v>
      </c>
      <c r="AU298" s="201" t="s">
        <v>85</v>
      </c>
      <c r="AV298" s="13" t="s">
        <v>85</v>
      </c>
      <c r="AW298" s="13" t="s">
        <v>37</v>
      </c>
      <c r="AX298" s="13" t="s">
        <v>83</v>
      </c>
      <c r="AY298" s="201" t="s">
        <v>143</v>
      </c>
    </row>
    <row r="299" spans="1:65" s="2" customFormat="1" ht="24.2" customHeight="1">
      <c r="A299" s="34"/>
      <c r="B299" s="35"/>
      <c r="C299" s="224" t="s">
        <v>454</v>
      </c>
      <c r="D299" s="224" t="s">
        <v>248</v>
      </c>
      <c r="E299" s="225" t="s">
        <v>455</v>
      </c>
      <c r="F299" s="226" t="s">
        <v>456</v>
      </c>
      <c r="G299" s="227" t="s">
        <v>173</v>
      </c>
      <c r="H299" s="228">
        <v>12.6</v>
      </c>
      <c r="I299" s="229"/>
      <c r="J299" s="228">
        <f>ROUND((ROUND(I299,2))*(ROUND(H299,2)),2)</f>
        <v>0</v>
      </c>
      <c r="K299" s="226" t="s">
        <v>150</v>
      </c>
      <c r="L299" s="230"/>
      <c r="M299" s="231" t="s">
        <v>18</v>
      </c>
      <c r="N299" s="232" t="s">
        <v>46</v>
      </c>
      <c r="O299" s="64"/>
      <c r="P299" s="181">
        <f>O299*H299</f>
        <v>0</v>
      </c>
      <c r="Q299" s="181">
        <v>8.0000000000000002E-3</v>
      </c>
      <c r="R299" s="181">
        <f>Q299*H299</f>
        <v>0.1008</v>
      </c>
      <c r="S299" s="181">
        <v>0</v>
      </c>
      <c r="T299" s="182">
        <f>S299*H299</f>
        <v>0</v>
      </c>
      <c r="U299" s="34"/>
      <c r="V299" s="34"/>
      <c r="W299" s="34"/>
      <c r="X299" s="34"/>
      <c r="Y299" s="34"/>
      <c r="Z299" s="34"/>
      <c r="AA299" s="34"/>
      <c r="AB299" s="34"/>
      <c r="AC299" s="34"/>
      <c r="AD299" s="34"/>
      <c r="AE299" s="34"/>
      <c r="AR299" s="183" t="s">
        <v>363</v>
      </c>
      <c r="AT299" s="183" t="s">
        <v>248</v>
      </c>
      <c r="AU299" s="183" t="s">
        <v>85</v>
      </c>
      <c r="AY299" s="17" t="s">
        <v>143</v>
      </c>
      <c r="BE299" s="184">
        <f>IF(N299="základní",J299,0)</f>
        <v>0</v>
      </c>
      <c r="BF299" s="184">
        <f>IF(N299="snížená",J299,0)</f>
        <v>0</v>
      </c>
      <c r="BG299" s="184">
        <f>IF(N299="zákl. přenesená",J299,0)</f>
        <v>0</v>
      </c>
      <c r="BH299" s="184">
        <f>IF(N299="sníž. přenesená",J299,0)</f>
        <v>0</v>
      </c>
      <c r="BI299" s="184">
        <f>IF(N299="nulová",J299,0)</f>
        <v>0</v>
      </c>
      <c r="BJ299" s="17" t="s">
        <v>83</v>
      </c>
      <c r="BK299" s="184">
        <f>ROUND((ROUND(I299,2))*(ROUND(H299,2)),2)</f>
        <v>0</v>
      </c>
      <c r="BL299" s="17" t="s">
        <v>266</v>
      </c>
      <c r="BM299" s="183" t="s">
        <v>457</v>
      </c>
    </row>
    <row r="300" spans="1:65" s="13" customFormat="1">
      <c r="B300" s="190"/>
      <c r="C300" s="191"/>
      <c r="D300" s="192" t="s">
        <v>155</v>
      </c>
      <c r="E300" s="191"/>
      <c r="F300" s="194" t="s">
        <v>458</v>
      </c>
      <c r="G300" s="191"/>
      <c r="H300" s="195">
        <v>12.6</v>
      </c>
      <c r="I300" s="196"/>
      <c r="J300" s="191"/>
      <c r="K300" s="191"/>
      <c r="L300" s="197"/>
      <c r="M300" s="198"/>
      <c r="N300" s="199"/>
      <c r="O300" s="199"/>
      <c r="P300" s="199"/>
      <c r="Q300" s="199"/>
      <c r="R300" s="199"/>
      <c r="S300" s="199"/>
      <c r="T300" s="200"/>
      <c r="AT300" s="201" t="s">
        <v>155</v>
      </c>
      <c r="AU300" s="201" t="s">
        <v>85</v>
      </c>
      <c r="AV300" s="13" t="s">
        <v>85</v>
      </c>
      <c r="AW300" s="13" t="s">
        <v>4</v>
      </c>
      <c r="AX300" s="13" t="s">
        <v>83</v>
      </c>
      <c r="AY300" s="201" t="s">
        <v>143</v>
      </c>
    </row>
    <row r="301" spans="1:65" s="2" customFormat="1" ht="24.2" customHeight="1">
      <c r="A301" s="34"/>
      <c r="B301" s="35"/>
      <c r="C301" s="173" t="s">
        <v>459</v>
      </c>
      <c r="D301" s="173" t="s">
        <v>146</v>
      </c>
      <c r="E301" s="174" t="s">
        <v>460</v>
      </c>
      <c r="F301" s="175" t="s">
        <v>461</v>
      </c>
      <c r="G301" s="176" t="s">
        <v>173</v>
      </c>
      <c r="H301" s="177">
        <v>12</v>
      </c>
      <c r="I301" s="178"/>
      <c r="J301" s="177">
        <f>ROUND((ROUND(I301,2))*(ROUND(H301,2)),2)</f>
        <v>0</v>
      </c>
      <c r="K301" s="175" t="s">
        <v>150</v>
      </c>
      <c r="L301" s="39"/>
      <c r="M301" s="179" t="s">
        <v>18</v>
      </c>
      <c r="N301" s="180" t="s">
        <v>46</v>
      </c>
      <c r="O301" s="64"/>
      <c r="P301" s="181">
        <f>O301*H301</f>
        <v>0</v>
      </c>
      <c r="Q301" s="181">
        <v>0</v>
      </c>
      <c r="R301" s="181">
        <f>Q301*H301</f>
        <v>0</v>
      </c>
      <c r="S301" s="181">
        <v>1.0489999999999999E-2</v>
      </c>
      <c r="T301" s="182">
        <f>S301*H301</f>
        <v>0.12587999999999999</v>
      </c>
      <c r="U301" s="34"/>
      <c r="V301" s="34"/>
      <c r="W301" s="34"/>
      <c r="X301" s="34"/>
      <c r="Y301" s="34"/>
      <c r="Z301" s="34"/>
      <c r="AA301" s="34"/>
      <c r="AB301" s="34"/>
      <c r="AC301" s="34"/>
      <c r="AD301" s="34"/>
      <c r="AE301" s="34"/>
      <c r="AR301" s="183" t="s">
        <v>266</v>
      </c>
      <c r="AT301" s="183" t="s">
        <v>146</v>
      </c>
      <c r="AU301" s="183" t="s">
        <v>85</v>
      </c>
      <c r="AY301" s="17" t="s">
        <v>143</v>
      </c>
      <c r="BE301" s="184">
        <f>IF(N301="základní",J301,0)</f>
        <v>0</v>
      </c>
      <c r="BF301" s="184">
        <f>IF(N301="snížená",J301,0)</f>
        <v>0</v>
      </c>
      <c r="BG301" s="184">
        <f>IF(N301="zákl. přenesená",J301,0)</f>
        <v>0</v>
      </c>
      <c r="BH301" s="184">
        <f>IF(N301="sníž. přenesená",J301,0)</f>
        <v>0</v>
      </c>
      <c r="BI301" s="184">
        <f>IF(N301="nulová",J301,0)</f>
        <v>0</v>
      </c>
      <c r="BJ301" s="17" t="s">
        <v>83</v>
      </c>
      <c r="BK301" s="184">
        <f>ROUND((ROUND(I301,2))*(ROUND(H301,2)),2)</f>
        <v>0</v>
      </c>
      <c r="BL301" s="17" t="s">
        <v>266</v>
      </c>
      <c r="BM301" s="183" t="s">
        <v>462</v>
      </c>
    </row>
    <row r="302" spans="1:65" s="2" customFormat="1">
      <c r="A302" s="34"/>
      <c r="B302" s="35"/>
      <c r="C302" s="36"/>
      <c r="D302" s="185" t="s">
        <v>153</v>
      </c>
      <c r="E302" s="36"/>
      <c r="F302" s="186" t="s">
        <v>463</v>
      </c>
      <c r="G302" s="36"/>
      <c r="H302" s="36"/>
      <c r="I302" s="187"/>
      <c r="J302" s="36"/>
      <c r="K302" s="36"/>
      <c r="L302" s="39"/>
      <c r="M302" s="188"/>
      <c r="N302" s="189"/>
      <c r="O302" s="64"/>
      <c r="P302" s="64"/>
      <c r="Q302" s="64"/>
      <c r="R302" s="64"/>
      <c r="S302" s="64"/>
      <c r="T302" s="65"/>
      <c r="U302" s="34"/>
      <c r="V302" s="34"/>
      <c r="W302" s="34"/>
      <c r="X302" s="34"/>
      <c r="Y302" s="34"/>
      <c r="Z302" s="34"/>
      <c r="AA302" s="34"/>
      <c r="AB302" s="34"/>
      <c r="AC302" s="34"/>
      <c r="AD302" s="34"/>
      <c r="AE302" s="34"/>
      <c r="AT302" s="17" t="s">
        <v>153</v>
      </c>
      <c r="AU302" s="17" t="s">
        <v>85</v>
      </c>
    </row>
    <row r="303" spans="1:65" s="13" customFormat="1">
      <c r="B303" s="190"/>
      <c r="C303" s="191"/>
      <c r="D303" s="192" t="s">
        <v>155</v>
      </c>
      <c r="E303" s="193" t="s">
        <v>18</v>
      </c>
      <c r="F303" s="194" t="s">
        <v>396</v>
      </c>
      <c r="G303" s="191"/>
      <c r="H303" s="195">
        <v>12</v>
      </c>
      <c r="I303" s="196"/>
      <c r="J303" s="191"/>
      <c r="K303" s="191"/>
      <c r="L303" s="197"/>
      <c r="M303" s="198"/>
      <c r="N303" s="199"/>
      <c r="O303" s="199"/>
      <c r="P303" s="199"/>
      <c r="Q303" s="199"/>
      <c r="R303" s="199"/>
      <c r="S303" s="199"/>
      <c r="T303" s="200"/>
      <c r="AT303" s="201" t="s">
        <v>155</v>
      </c>
      <c r="AU303" s="201" t="s">
        <v>85</v>
      </c>
      <c r="AV303" s="13" t="s">
        <v>85</v>
      </c>
      <c r="AW303" s="13" t="s">
        <v>37</v>
      </c>
      <c r="AX303" s="13" t="s">
        <v>83</v>
      </c>
      <c r="AY303" s="201" t="s">
        <v>143</v>
      </c>
    </row>
    <row r="304" spans="1:65" s="2" customFormat="1" ht="66.75" customHeight="1">
      <c r="A304" s="34"/>
      <c r="B304" s="35"/>
      <c r="C304" s="173" t="s">
        <v>464</v>
      </c>
      <c r="D304" s="173" t="s">
        <v>146</v>
      </c>
      <c r="E304" s="174" t="s">
        <v>465</v>
      </c>
      <c r="F304" s="175" t="s">
        <v>466</v>
      </c>
      <c r="G304" s="176" t="s">
        <v>328</v>
      </c>
      <c r="H304" s="177">
        <v>2.72</v>
      </c>
      <c r="I304" s="178"/>
      <c r="J304" s="177">
        <f>ROUND((ROUND(I304,2))*(ROUND(H304,2)),2)</f>
        <v>0</v>
      </c>
      <c r="K304" s="175" t="s">
        <v>150</v>
      </c>
      <c r="L304" s="39"/>
      <c r="M304" s="179" t="s">
        <v>18</v>
      </c>
      <c r="N304" s="180" t="s">
        <v>46</v>
      </c>
      <c r="O304" s="64"/>
      <c r="P304" s="181">
        <f>O304*H304</f>
        <v>0</v>
      </c>
      <c r="Q304" s="181">
        <v>0</v>
      </c>
      <c r="R304" s="181">
        <f>Q304*H304</f>
        <v>0</v>
      </c>
      <c r="S304" s="181">
        <v>0</v>
      </c>
      <c r="T304" s="182">
        <f>S304*H304</f>
        <v>0</v>
      </c>
      <c r="U304" s="34"/>
      <c r="V304" s="34"/>
      <c r="W304" s="34"/>
      <c r="X304" s="34"/>
      <c r="Y304" s="34"/>
      <c r="Z304" s="34"/>
      <c r="AA304" s="34"/>
      <c r="AB304" s="34"/>
      <c r="AC304" s="34"/>
      <c r="AD304" s="34"/>
      <c r="AE304" s="34"/>
      <c r="AR304" s="183" t="s">
        <v>266</v>
      </c>
      <c r="AT304" s="183" t="s">
        <v>146</v>
      </c>
      <c r="AU304" s="183" t="s">
        <v>85</v>
      </c>
      <c r="AY304" s="17" t="s">
        <v>143</v>
      </c>
      <c r="BE304" s="184">
        <f>IF(N304="základní",J304,0)</f>
        <v>0</v>
      </c>
      <c r="BF304" s="184">
        <f>IF(N304="snížená",J304,0)</f>
        <v>0</v>
      </c>
      <c r="BG304" s="184">
        <f>IF(N304="zákl. přenesená",J304,0)</f>
        <v>0</v>
      </c>
      <c r="BH304" s="184">
        <f>IF(N304="sníž. přenesená",J304,0)</f>
        <v>0</v>
      </c>
      <c r="BI304" s="184">
        <f>IF(N304="nulová",J304,0)</f>
        <v>0</v>
      </c>
      <c r="BJ304" s="17" t="s">
        <v>83</v>
      </c>
      <c r="BK304" s="184">
        <f>ROUND((ROUND(I304,2))*(ROUND(H304,2)),2)</f>
        <v>0</v>
      </c>
      <c r="BL304" s="17" t="s">
        <v>266</v>
      </c>
      <c r="BM304" s="183" t="s">
        <v>467</v>
      </c>
    </row>
    <row r="305" spans="1:65" s="2" customFormat="1">
      <c r="A305" s="34"/>
      <c r="B305" s="35"/>
      <c r="C305" s="36"/>
      <c r="D305" s="185" t="s">
        <v>153</v>
      </c>
      <c r="E305" s="36"/>
      <c r="F305" s="186" t="s">
        <v>468</v>
      </c>
      <c r="G305" s="36"/>
      <c r="H305" s="36"/>
      <c r="I305" s="187"/>
      <c r="J305" s="36"/>
      <c r="K305" s="36"/>
      <c r="L305" s="39"/>
      <c r="M305" s="188"/>
      <c r="N305" s="189"/>
      <c r="O305" s="64"/>
      <c r="P305" s="64"/>
      <c r="Q305" s="64"/>
      <c r="R305" s="64"/>
      <c r="S305" s="64"/>
      <c r="T305" s="65"/>
      <c r="U305" s="34"/>
      <c r="V305" s="34"/>
      <c r="W305" s="34"/>
      <c r="X305" s="34"/>
      <c r="Y305" s="34"/>
      <c r="Z305" s="34"/>
      <c r="AA305" s="34"/>
      <c r="AB305" s="34"/>
      <c r="AC305" s="34"/>
      <c r="AD305" s="34"/>
      <c r="AE305" s="34"/>
      <c r="AT305" s="17" t="s">
        <v>153</v>
      </c>
      <c r="AU305" s="17" t="s">
        <v>85</v>
      </c>
    </row>
    <row r="306" spans="1:65" s="2" customFormat="1" ht="62.65" customHeight="1">
      <c r="A306" s="34"/>
      <c r="B306" s="35"/>
      <c r="C306" s="173" t="s">
        <v>469</v>
      </c>
      <c r="D306" s="173" t="s">
        <v>146</v>
      </c>
      <c r="E306" s="174" t="s">
        <v>470</v>
      </c>
      <c r="F306" s="175" t="s">
        <v>471</v>
      </c>
      <c r="G306" s="176" t="s">
        <v>328</v>
      </c>
      <c r="H306" s="177">
        <v>2.72</v>
      </c>
      <c r="I306" s="178"/>
      <c r="J306" s="177">
        <f>ROUND((ROUND(I306,2))*(ROUND(H306,2)),2)</f>
        <v>0</v>
      </c>
      <c r="K306" s="175" t="s">
        <v>150</v>
      </c>
      <c r="L306" s="39"/>
      <c r="M306" s="179" t="s">
        <v>18</v>
      </c>
      <c r="N306" s="180" t="s">
        <v>46</v>
      </c>
      <c r="O306" s="64"/>
      <c r="P306" s="181">
        <f>O306*H306</f>
        <v>0</v>
      </c>
      <c r="Q306" s="181">
        <v>0</v>
      </c>
      <c r="R306" s="181">
        <f>Q306*H306</f>
        <v>0</v>
      </c>
      <c r="S306" s="181">
        <v>0</v>
      </c>
      <c r="T306" s="182">
        <f>S306*H306</f>
        <v>0</v>
      </c>
      <c r="U306" s="34"/>
      <c r="V306" s="34"/>
      <c r="W306" s="34"/>
      <c r="X306" s="34"/>
      <c r="Y306" s="34"/>
      <c r="Z306" s="34"/>
      <c r="AA306" s="34"/>
      <c r="AB306" s="34"/>
      <c r="AC306" s="34"/>
      <c r="AD306" s="34"/>
      <c r="AE306" s="34"/>
      <c r="AR306" s="183" t="s">
        <v>266</v>
      </c>
      <c r="AT306" s="183" t="s">
        <v>146</v>
      </c>
      <c r="AU306" s="183" t="s">
        <v>85</v>
      </c>
      <c r="AY306" s="17" t="s">
        <v>143</v>
      </c>
      <c r="BE306" s="184">
        <f>IF(N306="základní",J306,0)</f>
        <v>0</v>
      </c>
      <c r="BF306" s="184">
        <f>IF(N306="snížená",J306,0)</f>
        <v>0</v>
      </c>
      <c r="BG306" s="184">
        <f>IF(N306="zákl. přenesená",J306,0)</f>
        <v>0</v>
      </c>
      <c r="BH306" s="184">
        <f>IF(N306="sníž. přenesená",J306,0)</f>
        <v>0</v>
      </c>
      <c r="BI306" s="184">
        <f>IF(N306="nulová",J306,0)</f>
        <v>0</v>
      </c>
      <c r="BJ306" s="17" t="s">
        <v>83</v>
      </c>
      <c r="BK306" s="184">
        <f>ROUND((ROUND(I306,2))*(ROUND(H306,2)),2)</f>
        <v>0</v>
      </c>
      <c r="BL306" s="17" t="s">
        <v>266</v>
      </c>
      <c r="BM306" s="183" t="s">
        <v>472</v>
      </c>
    </row>
    <row r="307" spans="1:65" s="2" customFormat="1">
      <c r="A307" s="34"/>
      <c r="B307" s="35"/>
      <c r="C307" s="36"/>
      <c r="D307" s="185" t="s">
        <v>153</v>
      </c>
      <c r="E307" s="36"/>
      <c r="F307" s="186" t="s">
        <v>473</v>
      </c>
      <c r="G307" s="36"/>
      <c r="H307" s="36"/>
      <c r="I307" s="187"/>
      <c r="J307" s="36"/>
      <c r="K307" s="36"/>
      <c r="L307" s="39"/>
      <c r="M307" s="188"/>
      <c r="N307" s="189"/>
      <c r="O307" s="64"/>
      <c r="P307" s="64"/>
      <c r="Q307" s="64"/>
      <c r="R307" s="64"/>
      <c r="S307" s="64"/>
      <c r="T307" s="65"/>
      <c r="U307" s="34"/>
      <c r="V307" s="34"/>
      <c r="W307" s="34"/>
      <c r="X307" s="34"/>
      <c r="Y307" s="34"/>
      <c r="Z307" s="34"/>
      <c r="AA307" s="34"/>
      <c r="AB307" s="34"/>
      <c r="AC307" s="34"/>
      <c r="AD307" s="34"/>
      <c r="AE307" s="34"/>
      <c r="AT307" s="17" t="s">
        <v>153</v>
      </c>
      <c r="AU307" s="17" t="s">
        <v>85</v>
      </c>
    </row>
    <row r="308" spans="1:65" s="12" customFormat="1" ht="22.9" customHeight="1">
      <c r="B308" s="157"/>
      <c r="C308" s="158"/>
      <c r="D308" s="159" t="s">
        <v>74</v>
      </c>
      <c r="E308" s="171" t="s">
        <v>474</v>
      </c>
      <c r="F308" s="171" t="s">
        <v>475</v>
      </c>
      <c r="G308" s="158"/>
      <c r="H308" s="158"/>
      <c r="I308" s="161"/>
      <c r="J308" s="172">
        <f>BK308</f>
        <v>0</v>
      </c>
      <c r="K308" s="158"/>
      <c r="L308" s="163"/>
      <c r="M308" s="164"/>
      <c r="N308" s="165"/>
      <c r="O308" s="165"/>
      <c r="P308" s="166">
        <f>SUM(P309:P354)</f>
        <v>0</v>
      </c>
      <c r="Q308" s="165"/>
      <c r="R308" s="166">
        <f>SUM(R309:R354)</f>
        <v>0.21243999999999999</v>
      </c>
      <c r="S308" s="165"/>
      <c r="T308" s="167">
        <f>SUM(T309:T354)</f>
        <v>0.61007999999999996</v>
      </c>
      <c r="AR308" s="168" t="s">
        <v>85</v>
      </c>
      <c r="AT308" s="169" t="s">
        <v>74</v>
      </c>
      <c r="AU308" s="169" t="s">
        <v>83</v>
      </c>
      <c r="AY308" s="168" t="s">
        <v>143</v>
      </c>
      <c r="BK308" s="170">
        <f>SUM(BK309:BK354)</f>
        <v>0</v>
      </c>
    </row>
    <row r="309" spans="1:65" s="2" customFormat="1" ht="16.5" customHeight="1">
      <c r="A309" s="34"/>
      <c r="B309" s="35"/>
      <c r="C309" s="173" t="s">
        <v>476</v>
      </c>
      <c r="D309" s="173" t="s">
        <v>146</v>
      </c>
      <c r="E309" s="174" t="s">
        <v>477</v>
      </c>
      <c r="F309" s="175" t="s">
        <v>478</v>
      </c>
      <c r="G309" s="176" t="s">
        <v>173</v>
      </c>
      <c r="H309" s="177">
        <v>1.2</v>
      </c>
      <c r="I309" s="178"/>
      <c r="J309" s="177">
        <f>ROUND((ROUND(I309,2))*(ROUND(H309,2)),2)</f>
        <v>0</v>
      </c>
      <c r="K309" s="175" t="s">
        <v>237</v>
      </c>
      <c r="L309" s="39"/>
      <c r="M309" s="179" t="s">
        <v>18</v>
      </c>
      <c r="N309" s="180" t="s">
        <v>46</v>
      </c>
      <c r="O309" s="64"/>
      <c r="P309" s="181">
        <f>O309*H309</f>
        <v>0</v>
      </c>
      <c r="Q309" s="181">
        <v>0</v>
      </c>
      <c r="R309" s="181">
        <f>Q309*H309</f>
        <v>0</v>
      </c>
      <c r="S309" s="181">
        <v>2.4649999999999998E-2</v>
      </c>
      <c r="T309" s="182">
        <f>S309*H309</f>
        <v>2.9579999999999995E-2</v>
      </c>
      <c r="U309" s="34"/>
      <c r="V309" s="34"/>
      <c r="W309" s="34"/>
      <c r="X309" s="34"/>
      <c r="Y309" s="34"/>
      <c r="Z309" s="34"/>
      <c r="AA309" s="34"/>
      <c r="AB309" s="34"/>
      <c r="AC309" s="34"/>
      <c r="AD309" s="34"/>
      <c r="AE309" s="34"/>
      <c r="AR309" s="183" t="s">
        <v>266</v>
      </c>
      <c r="AT309" s="183" t="s">
        <v>146</v>
      </c>
      <c r="AU309" s="183" t="s">
        <v>85</v>
      </c>
      <c r="AY309" s="17" t="s">
        <v>143</v>
      </c>
      <c r="BE309" s="184">
        <f>IF(N309="základní",J309,0)</f>
        <v>0</v>
      </c>
      <c r="BF309" s="184">
        <f>IF(N309="snížená",J309,0)</f>
        <v>0</v>
      </c>
      <c r="BG309" s="184">
        <f>IF(N309="zákl. přenesená",J309,0)</f>
        <v>0</v>
      </c>
      <c r="BH309" s="184">
        <f>IF(N309="sníž. přenesená",J309,0)</f>
        <v>0</v>
      </c>
      <c r="BI309" s="184">
        <f>IF(N309="nulová",J309,0)</f>
        <v>0</v>
      </c>
      <c r="BJ309" s="17" t="s">
        <v>83</v>
      </c>
      <c r="BK309" s="184">
        <f>ROUND((ROUND(I309,2))*(ROUND(H309,2)),2)</f>
        <v>0</v>
      </c>
      <c r="BL309" s="17" t="s">
        <v>266</v>
      </c>
      <c r="BM309" s="183" t="s">
        <v>479</v>
      </c>
    </row>
    <row r="310" spans="1:65" s="13" customFormat="1">
      <c r="B310" s="190"/>
      <c r="C310" s="191"/>
      <c r="D310" s="192" t="s">
        <v>155</v>
      </c>
      <c r="E310" s="193" t="s">
        <v>18</v>
      </c>
      <c r="F310" s="194" t="s">
        <v>480</v>
      </c>
      <c r="G310" s="191"/>
      <c r="H310" s="195">
        <v>1.2</v>
      </c>
      <c r="I310" s="196"/>
      <c r="J310" s="191"/>
      <c r="K310" s="191"/>
      <c r="L310" s="197"/>
      <c r="M310" s="198"/>
      <c r="N310" s="199"/>
      <c r="O310" s="199"/>
      <c r="P310" s="199"/>
      <c r="Q310" s="199"/>
      <c r="R310" s="199"/>
      <c r="S310" s="199"/>
      <c r="T310" s="200"/>
      <c r="AT310" s="201" t="s">
        <v>155</v>
      </c>
      <c r="AU310" s="201" t="s">
        <v>85</v>
      </c>
      <c r="AV310" s="13" t="s">
        <v>85</v>
      </c>
      <c r="AW310" s="13" t="s">
        <v>37</v>
      </c>
      <c r="AX310" s="13" t="s">
        <v>83</v>
      </c>
      <c r="AY310" s="201" t="s">
        <v>143</v>
      </c>
    </row>
    <row r="311" spans="1:65" s="2" customFormat="1" ht="16.5" customHeight="1">
      <c r="A311" s="34"/>
      <c r="B311" s="35"/>
      <c r="C311" s="173" t="s">
        <v>481</v>
      </c>
      <c r="D311" s="173" t="s">
        <v>146</v>
      </c>
      <c r="E311" s="174" t="s">
        <v>482</v>
      </c>
      <c r="F311" s="175" t="s">
        <v>483</v>
      </c>
      <c r="G311" s="176" t="s">
        <v>173</v>
      </c>
      <c r="H311" s="177">
        <v>1.2</v>
      </c>
      <c r="I311" s="178"/>
      <c r="J311" s="177">
        <f>ROUND((ROUND(I311,2))*(ROUND(H311,2)),2)</f>
        <v>0</v>
      </c>
      <c r="K311" s="175" t="s">
        <v>237</v>
      </c>
      <c r="L311" s="39"/>
      <c r="M311" s="179" t="s">
        <v>18</v>
      </c>
      <c r="N311" s="180" t="s">
        <v>46</v>
      </c>
      <c r="O311" s="64"/>
      <c r="P311" s="181">
        <f>O311*H311</f>
        <v>0</v>
      </c>
      <c r="Q311" s="181">
        <v>1.2800000000000001E-2</v>
      </c>
      <c r="R311" s="181">
        <f>Q311*H311</f>
        <v>1.536E-2</v>
      </c>
      <c r="S311" s="181">
        <v>0</v>
      </c>
      <c r="T311" s="182">
        <f>S311*H311</f>
        <v>0</v>
      </c>
      <c r="U311" s="34"/>
      <c r="V311" s="34"/>
      <c r="W311" s="34"/>
      <c r="X311" s="34"/>
      <c r="Y311" s="34"/>
      <c r="Z311" s="34"/>
      <c r="AA311" s="34"/>
      <c r="AB311" s="34"/>
      <c r="AC311" s="34"/>
      <c r="AD311" s="34"/>
      <c r="AE311" s="34"/>
      <c r="AR311" s="183" t="s">
        <v>266</v>
      </c>
      <c r="AT311" s="183" t="s">
        <v>146</v>
      </c>
      <c r="AU311" s="183" t="s">
        <v>85</v>
      </c>
      <c r="AY311" s="17" t="s">
        <v>143</v>
      </c>
      <c r="BE311" s="184">
        <f>IF(N311="základní",J311,0)</f>
        <v>0</v>
      </c>
      <c r="BF311" s="184">
        <f>IF(N311="snížená",J311,0)</f>
        <v>0</v>
      </c>
      <c r="BG311" s="184">
        <f>IF(N311="zákl. přenesená",J311,0)</f>
        <v>0</v>
      </c>
      <c r="BH311" s="184">
        <f>IF(N311="sníž. přenesená",J311,0)</f>
        <v>0</v>
      </c>
      <c r="BI311" s="184">
        <f>IF(N311="nulová",J311,0)</f>
        <v>0</v>
      </c>
      <c r="BJ311" s="17" t="s">
        <v>83</v>
      </c>
      <c r="BK311" s="184">
        <f>ROUND((ROUND(I311,2))*(ROUND(H311,2)),2)</f>
        <v>0</v>
      </c>
      <c r="BL311" s="17" t="s">
        <v>266</v>
      </c>
      <c r="BM311" s="183" t="s">
        <v>484</v>
      </c>
    </row>
    <row r="312" spans="1:65" s="13" customFormat="1">
      <c r="B312" s="190"/>
      <c r="C312" s="191"/>
      <c r="D312" s="192" t="s">
        <v>155</v>
      </c>
      <c r="E312" s="193" t="s">
        <v>18</v>
      </c>
      <c r="F312" s="194" t="s">
        <v>480</v>
      </c>
      <c r="G312" s="191"/>
      <c r="H312" s="195">
        <v>1.2</v>
      </c>
      <c r="I312" s="196"/>
      <c r="J312" s="191"/>
      <c r="K312" s="191"/>
      <c r="L312" s="197"/>
      <c r="M312" s="198"/>
      <c r="N312" s="199"/>
      <c r="O312" s="199"/>
      <c r="P312" s="199"/>
      <c r="Q312" s="199"/>
      <c r="R312" s="199"/>
      <c r="S312" s="199"/>
      <c r="T312" s="200"/>
      <c r="AT312" s="201" t="s">
        <v>155</v>
      </c>
      <c r="AU312" s="201" t="s">
        <v>85</v>
      </c>
      <c r="AV312" s="13" t="s">
        <v>85</v>
      </c>
      <c r="AW312" s="13" t="s">
        <v>37</v>
      </c>
      <c r="AX312" s="13" t="s">
        <v>83</v>
      </c>
      <c r="AY312" s="201" t="s">
        <v>143</v>
      </c>
    </row>
    <row r="313" spans="1:65" s="2" customFormat="1" ht="33" customHeight="1">
      <c r="A313" s="34"/>
      <c r="B313" s="35"/>
      <c r="C313" s="173" t="s">
        <v>485</v>
      </c>
      <c r="D313" s="173" t="s">
        <v>146</v>
      </c>
      <c r="E313" s="174" t="s">
        <v>486</v>
      </c>
      <c r="F313" s="175" t="s">
        <v>487</v>
      </c>
      <c r="G313" s="176" t="s">
        <v>149</v>
      </c>
      <c r="H313" s="177">
        <v>97</v>
      </c>
      <c r="I313" s="178"/>
      <c r="J313" s="177">
        <f>ROUND((ROUND(I313,2))*(ROUND(H313,2)),2)</f>
        <v>0</v>
      </c>
      <c r="K313" s="175" t="s">
        <v>150</v>
      </c>
      <c r="L313" s="39"/>
      <c r="M313" s="179" t="s">
        <v>18</v>
      </c>
      <c r="N313" s="180" t="s">
        <v>46</v>
      </c>
      <c r="O313" s="64"/>
      <c r="P313" s="181">
        <f>O313*H313</f>
        <v>0</v>
      </c>
      <c r="Q313" s="181">
        <v>0</v>
      </c>
      <c r="R313" s="181">
        <f>Q313*H313</f>
        <v>0</v>
      </c>
      <c r="S313" s="181">
        <v>4.0000000000000001E-3</v>
      </c>
      <c r="T313" s="182">
        <f>S313*H313</f>
        <v>0.38800000000000001</v>
      </c>
      <c r="U313" s="34"/>
      <c r="V313" s="34"/>
      <c r="W313" s="34"/>
      <c r="X313" s="34"/>
      <c r="Y313" s="34"/>
      <c r="Z313" s="34"/>
      <c r="AA313" s="34"/>
      <c r="AB313" s="34"/>
      <c r="AC313" s="34"/>
      <c r="AD313" s="34"/>
      <c r="AE313" s="34"/>
      <c r="AR313" s="183" t="s">
        <v>266</v>
      </c>
      <c r="AT313" s="183" t="s">
        <v>146</v>
      </c>
      <c r="AU313" s="183" t="s">
        <v>85</v>
      </c>
      <c r="AY313" s="17" t="s">
        <v>143</v>
      </c>
      <c r="BE313" s="184">
        <f>IF(N313="základní",J313,0)</f>
        <v>0</v>
      </c>
      <c r="BF313" s="184">
        <f>IF(N313="snížená",J313,0)</f>
        <v>0</v>
      </c>
      <c r="BG313" s="184">
        <f>IF(N313="zákl. přenesená",J313,0)</f>
        <v>0</v>
      </c>
      <c r="BH313" s="184">
        <f>IF(N313="sníž. přenesená",J313,0)</f>
        <v>0</v>
      </c>
      <c r="BI313" s="184">
        <f>IF(N313="nulová",J313,0)</f>
        <v>0</v>
      </c>
      <c r="BJ313" s="17" t="s">
        <v>83</v>
      </c>
      <c r="BK313" s="184">
        <f>ROUND((ROUND(I313,2))*(ROUND(H313,2)),2)</f>
        <v>0</v>
      </c>
      <c r="BL313" s="17" t="s">
        <v>266</v>
      </c>
      <c r="BM313" s="183" t="s">
        <v>488</v>
      </c>
    </row>
    <row r="314" spans="1:65" s="2" customFormat="1">
      <c r="A314" s="34"/>
      <c r="B314" s="35"/>
      <c r="C314" s="36"/>
      <c r="D314" s="185" t="s">
        <v>153</v>
      </c>
      <c r="E314" s="36"/>
      <c r="F314" s="186" t="s">
        <v>489</v>
      </c>
      <c r="G314" s="36"/>
      <c r="H314" s="36"/>
      <c r="I314" s="187"/>
      <c r="J314" s="36"/>
      <c r="K314" s="36"/>
      <c r="L314" s="39"/>
      <c r="M314" s="188"/>
      <c r="N314" s="189"/>
      <c r="O314" s="64"/>
      <c r="P314" s="64"/>
      <c r="Q314" s="64"/>
      <c r="R314" s="64"/>
      <c r="S314" s="64"/>
      <c r="T314" s="65"/>
      <c r="U314" s="34"/>
      <c r="V314" s="34"/>
      <c r="W314" s="34"/>
      <c r="X314" s="34"/>
      <c r="Y314" s="34"/>
      <c r="Z314" s="34"/>
      <c r="AA314" s="34"/>
      <c r="AB314" s="34"/>
      <c r="AC314" s="34"/>
      <c r="AD314" s="34"/>
      <c r="AE314" s="34"/>
      <c r="AT314" s="17" t="s">
        <v>153</v>
      </c>
      <c r="AU314" s="17" t="s">
        <v>85</v>
      </c>
    </row>
    <row r="315" spans="1:65" s="2" customFormat="1" ht="39">
      <c r="A315" s="34"/>
      <c r="B315" s="35"/>
      <c r="C315" s="36"/>
      <c r="D315" s="192" t="s">
        <v>490</v>
      </c>
      <c r="E315" s="36"/>
      <c r="F315" s="233" t="s">
        <v>491</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490</v>
      </c>
      <c r="AU315" s="17" t="s">
        <v>85</v>
      </c>
    </row>
    <row r="316" spans="1:65" s="13" customFormat="1">
      <c r="B316" s="190"/>
      <c r="C316" s="191"/>
      <c r="D316" s="192" t="s">
        <v>155</v>
      </c>
      <c r="E316" s="193" t="s">
        <v>18</v>
      </c>
      <c r="F316" s="194" t="s">
        <v>492</v>
      </c>
      <c r="G316" s="191"/>
      <c r="H316" s="195">
        <v>39</v>
      </c>
      <c r="I316" s="196"/>
      <c r="J316" s="191"/>
      <c r="K316" s="191"/>
      <c r="L316" s="197"/>
      <c r="M316" s="198"/>
      <c r="N316" s="199"/>
      <c r="O316" s="199"/>
      <c r="P316" s="199"/>
      <c r="Q316" s="199"/>
      <c r="R316" s="199"/>
      <c r="S316" s="199"/>
      <c r="T316" s="200"/>
      <c r="AT316" s="201" t="s">
        <v>155</v>
      </c>
      <c r="AU316" s="201" t="s">
        <v>85</v>
      </c>
      <c r="AV316" s="13" t="s">
        <v>85</v>
      </c>
      <c r="AW316" s="13" t="s">
        <v>37</v>
      </c>
      <c r="AX316" s="13" t="s">
        <v>75</v>
      </c>
      <c r="AY316" s="201" t="s">
        <v>143</v>
      </c>
    </row>
    <row r="317" spans="1:65" s="13" customFormat="1">
      <c r="B317" s="190"/>
      <c r="C317" s="191"/>
      <c r="D317" s="192" t="s">
        <v>155</v>
      </c>
      <c r="E317" s="193" t="s">
        <v>18</v>
      </c>
      <c r="F317" s="194" t="s">
        <v>493</v>
      </c>
      <c r="G317" s="191"/>
      <c r="H317" s="195">
        <v>6</v>
      </c>
      <c r="I317" s="196"/>
      <c r="J317" s="191"/>
      <c r="K317" s="191"/>
      <c r="L317" s="197"/>
      <c r="M317" s="198"/>
      <c r="N317" s="199"/>
      <c r="O317" s="199"/>
      <c r="P317" s="199"/>
      <c r="Q317" s="199"/>
      <c r="R317" s="199"/>
      <c r="S317" s="199"/>
      <c r="T317" s="200"/>
      <c r="AT317" s="201" t="s">
        <v>155</v>
      </c>
      <c r="AU317" s="201" t="s">
        <v>85</v>
      </c>
      <c r="AV317" s="13" t="s">
        <v>85</v>
      </c>
      <c r="AW317" s="13" t="s">
        <v>37</v>
      </c>
      <c r="AX317" s="13" t="s">
        <v>75</v>
      </c>
      <c r="AY317" s="201" t="s">
        <v>143</v>
      </c>
    </row>
    <row r="318" spans="1:65" s="13" customFormat="1">
      <c r="B318" s="190"/>
      <c r="C318" s="191"/>
      <c r="D318" s="192" t="s">
        <v>155</v>
      </c>
      <c r="E318" s="193" t="s">
        <v>18</v>
      </c>
      <c r="F318" s="194" t="s">
        <v>494</v>
      </c>
      <c r="G318" s="191"/>
      <c r="H318" s="195">
        <v>32</v>
      </c>
      <c r="I318" s="196"/>
      <c r="J318" s="191"/>
      <c r="K318" s="191"/>
      <c r="L318" s="197"/>
      <c r="M318" s="198"/>
      <c r="N318" s="199"/>
      <c r="O318" s="199"/>
      <c r="P318" s="199"/>
      <c r="Q318" s="199"/>
      <c r="R318" s="199"/>
      <c r="S318" s="199"/>
      <c r="T318" s="200"/>
      <c r="AT318" s="201" t="s">
        <v>155</v>
      </c>
      <c r="AU318" s="201" t="s">
        <v>85</v>
      </c>
      <c r="AV318" s="13" t="s">
        <v>85</v>
      </c>
      <c r="AW318" s="13" t="s">
        <v>37</v>
      </c>
      <c r="AX318" s="13" t="s">
        <v>75</v>
      </c>
      <c r="AY318" s="201" t="s">
        <v>143</v>
      </c>
    </row>
    <row r="319" spans="1:65" s="13" customFormat="1">
      <c r="B319" s="190"/>
      <c r="C319" s="191"/>
      <c r="D319" s="192" t="s">
        <v>155</v>
      </c>
      <c r="E319" s="193" t="s">
        <v>18</v>
      </c>
      <c r="F319" s="194" t="s">
        <v>495</v>
      </c>
      <c r="G319" s="191"/>
      <c r="H319" s="195">
        <v>20</v>
      </c>
      <c r="I319" s="196"/>
      <c r="J319" s="191"/>
      <c r="K319" s="191"/>
      <c r="L319" s="197"/>
      <c r="M319" s="198"/>
      <c r="N319" s="199"/>
      <c r="O319" s="199"/>
      <c r="P319" s="199"/>
      <c r="Q319" s="199"/>
      <c r="R319" s="199"/>
      <c r="S319" s="199"/>
      <c r="T319" s="200"/>
      <c r="AT319" s="201" t="s">
        <v>155</v>
      </c>
      <c r="AU319" s="201" t="s">
        <v>85</v>
      </c>
      <c r="AV319" s="13" t="s">
        <v>85</v>
      </c>
      <c r="AW319" s="13" t="s">
        <v>37</v>
      </c>
      <c r="AX319" s="13" t="s">
        <v>75</v>
      </c>
      <c r="AY319" s="201" t="s">
        <v>143</v>
      </c>
    </row>
    <row r="320" spans="1:65" s="14" customFormat="1">
      <c r="B320" s="202"/>
      <c r="C320" s="203"/>
      <c r="D320" s="192" t="s">
        <v>155</v>
      </c>
      <c r="E320" s="204" t="s">
        <v>18</v>
      </c>
      <c r="F320" s="205" t="s">
        <v>160</v>
      </c>
      <c r="G320" s="203"/>
      <c r="H320" s="206">
        <v>97</v>
      </c>
      <c r="I320" s="207"/>
      <c r="J320" s="203"/>
      <c r="K320" s="203"/>
      <c r="L320" s="208"/>
      <c r="M320" s="209"/>
      <c r="N320" s="210"/>
      <c r="O320" s="210"/>
      <c r="P320" s="210"/>
      <c r="Q320" s="210"/>
      <c r="R320" s="210"/>
      <c r="S320" s="210"/>
      <c r="T320" s="211"/>
      <c r="AT320" s="212" t="s">
        <v>155</v>
      </c>
      <c r="AU320" s="212" t="s">
        <v>85</v>
      </c>
      <c r="AV320" s="14" t="s">
        <v>151</v>
      </c>
      <c r="AW320" s="14" t="s">
        <v>37</v>
      </c>
      <c r="AX320" s="14" t="s">
        <v>83</v>
      </c>
      <c r="AY320" s="212" t="s">
        <v>143</v>
      </c>
    </row>
    <row r="321" spans="1:65" s="2" customFormat="1" ht="33" customHeight="1">
      <c r="A321" s="34"/>
      <c r="B321" s="35"/>
      <c r="C321" s="173" t="s">
        <v>496</v>
      </c>
      <c r="D321" s="173" t="s">
        <v>146</v>
      </c>
      <c r="E321" s="174" t="s">
        <v>497</v>
      </c>
      <c r="F321" s="175" t="s">
        <v>498</v>
      </c>
      <c r="G321" s="176" t="s">
        <v>173</v>
      </c>
      <c r="H321" s="177">
        <v>0.6</v>
      </c>
      <c r="I321" s="178"/>
      <c r="J321" s="177">
        <f>ROUND((ROUND(I321,2))*(ROUND(H321,2)),2)</f>
        <v>0</v>
      </c>
      <c r="K321" s="175" t="s">
        <v>150</v>
      </c>
      <c r="L321" s="39"/>
      <c r="M321" s="179" t="s">
        <v>18</v>
      </c>
      <c r="N321" s="180" t="s">
        <v>46</v>
      </c>
      <c r="O321" s="64"/>
      <c r="P321" s="181">
        <f>O321*H321</f>
        <v>0</v>
      </c>
      <c r="Q321" s="181">
        <v>2.7E-4</v>
      </c>
      <c r="R321" s="181">
        <f>Q321*H321</f>
        <v>1.6200000000000001E-4</v>
      </c>
      <c r="S321" s="181">
        <v>0</v>
      </c>
      <c r="T321" s="182">
        <f>S321*H321</f>
        <v>0</v>
      </c>
      <c r="U321" s="34"/>
      <c r="V321" s="34"/>
      <c r="W321" s="34"/>
      <c r="X321" s="34"/>
      <c r="Y321" s="34"/>
      <c r="Z321" s="34"/>
      <c r="AA321" s="34"/>
      <c r="AB321" s="34"/>
      <c r="AC321" s="34"/>
      <c r="AD321" s="34"/>
      <c r="AE321" s="34"/>
      <c r="AR321" s="183" t="s">
        <v>266</v>
      </c>
      <c r="AT321" s="183" t="s">
        <v>146</v>
      </c>
      <c r="AU321" s="183" t="s">
        <v>85</v>
      </c>
      <c r="AY321" s="17" t="s">
        <v>143</v>
      </c>
      <c r="BE321" s="184">
        <f>IF(N321="základní",J321,0)</f>
        <v>0</v>
      </c>
      <c r="BF321" s="184">
        <f>IF(N321="snížená",J321,0)</f>
        <v>0</v>
      </c>
      <c r="BG321" s="184">
        <f>IF(N321="zákl. přenesená",J321,0)</f>
        <v>0</v>
      </c>
      <c r="BH321" s="184">
        <f>IF(N321="sníž. přenesená",J321,0)</f>
        <v>0</v>
      </c>
      <c r="BI321" s="184">
        <f>IF(N321="nulová",J321,0)</f>
        <v>0</v>
      </c>
      <c r="BJ321" s="17" t="s">
        <v>83</v>
      </c>
      <c r="BK321" s="184">
        <f>ROUND((ROUND(I321,2))*(ROUND(H321,2)),2)</f>
        <v>0</v>
      </c>
      <c r="BL321" s="17" t="s">
        <v>266</v>
      </c>
      <c r="BM321" s="183" t="s">
        <v>499</v>
      </c>
    </row>
    <row r="322" spans="1:65" s="2" customFormat="1">
      <c r="A322" s="34"/>
      <c r="B322" s="35"/>
      <c r="C322" s="36"/>
      <c r="D322" s="185" t="s">
        <v>153</v>
      </c>
      <c r="E322" s="36"/>
      <c r="F322" s="186" t="s">
        <v>500</v>
      </c>
      <c r="G322" s="36"/>
      <c r="H322" s="36"/>
      <c r="I322" s="187"/>
      <c r="J322" s="36"/>
      <c r="K322" s="36"/>
      <c r="L322" s="39"/>
      <c r="M322" s="188"/>
      <c r="N322" s="189"/>
      <c r="O322" s="64"/>
      <c r="P322" s="64"/>
      <c r="Q322" s="64"/>
      <c r="R322" s="64"/>
      <c r="S322" s="64"/>
      <c r="T322" s="65"/>
      <c r="U322" s="34"/>
      <c r="V322" s="34"/>
      <c r="W322" s="34"/>
      <c r="X322" s="34"/>
      <c r="Y322" s="34"/>
      <c r="Z322" s="34"/>
      <c r="AA322" s="34"/>
      <c r="AB322" s="34"/>
      <c r="AC322" s="34"/>
      <c r="AD322" s="34"/>
      <c r="AE322" s="34"/>
      <c r="AT322" s="17" t="s">
        <v>153</v>
      </c>
      <c r="AU322" s="17" t="s">
        <v>85</v>
      </c>
    </row>
    <row r="323" spans="1:65" s="13" customFormat="1">
      <c r="B323" s="190"/>
      <c r="C323" s="191"/>
      <c r="D323" s="192" t="s">
        <v>155</v>
      </c>
      <c r="E323" s="193" t="s">
        <v>18</v>
      </c>
      <c r="F323" s="194" t="s">
        <v>501</v>
      </c>
      <c r="G323" s="191"/>
      <c r="H323" s="195">
        <v>0.6</v>
      </c>
      <c r="I323" s="196"/>
      <c r="J323" s="191"/>
      <c r="K323" s="191"/>
      <c r="L323" s="197"/>
      <c r="M323" s="198"/>
      <c r="N323" s="199"/>
      <c r="O323" s="199"/>
      <c r="P323" s="199"/>
      <c r="Q323" s="199"/>
      <c r="R323" s="199"/>
      <c r="S323" s="199"/>
      <c r="T323" s="200"/>
      <c r="AT323" s="201" t="s">
        <v>155</v>
      </c>
      <c r="AU323" s="201" t="s">
        <v>85</v>
      </c>
      <c r="AV323" s="13" t="s">
        <v>85</v>
      </c>
      <c r="AW323" s="13" t="s">
        <v>37</v>
      </c>
      <c r="AX323" s="13" t="s">
        <v>83</v>
      </c>
      <c r="AY323" s="201" t="s">
        <v>143</v>
      </c>
    </row>
    <row r="324" spans="1:65" s="2" customFormat="1" ht="24.2" customHeight="1">
      <c r="A324" s="34"/>
      <c r="B324" s="35"/>
      <c r="C324" s="224" t="s">
        <v>502</v>
      </c>
      <c r="D324" s="224" t="s">
        <v>248</v>
      </c>
      <c r="E324" s="225" t="s">
        <v>503</v>
      </c>
      <c r="F324" s="226" t="s">
        <v>504</v>
      </c>
      <c r="G324" s="227" t="s">
        <v>173</v>
      </c>
      <c r="H324" s="228">
        <v>0.6</v>
      </c>
      <c r="I324" s="229"/>
      <c r="J324" s="228">
        <f>ROUND((ROUND(I324,2))*(ROUND(H324,2)),2)</f>
        <v>0</v>
      </c>
      <c r="K324" s="226" t="s">
        <v>150</v>
      </c>
      <c r="L324" s="230"/>
      <c r="M324" s="231" t="s">
        <v>18</v>
      </c>
      <c r="N324" s="232" t="s">
        <v>46</v>
      </c>
      <c r="O324" s="64"/>
      <c r="P324" s="181">
        <f>O324*H324</f>
        <v>0</v>
      </c>
      <c r="Q324" s="181">
        <v>4.0280000000000003E-2</v>
      </c>
      <c r="R324" s="181">
        <f>Q324*H324</f>
        <v>2.4168000000000002E-2</v>
      </c>
      <c r="S324" s="181">
        <v>0</v>
      </c>
      <c r="T324" s="182">
        <f>S324*H324</f>
        <v>0</v>
      </c>
      <c r="U324" s="34"/>
      <c r="V324" s="34"/>
      <c r="W324" s="34"/>
      <c r="X324" s="34"/>
      <c r="Y324" s="34"/>
      <c r="Z324" s="34"/>
      <c r="AA324" s="34"/>
      <c r="AB324" s="34"/>
      <c r="AC324" s="34"/>
      <c r="AD324" s="34"/>
      <c r="AE324" s="34"/>
      <c r="AR324" s="183" t="s">
        <v>363</v>
      </c>
      <c r="AT324" s="183" t="s">
        <v>248</v>
      </c>
      <c r="AU324" s="183" t="s">
        <v>85</v>
      </c>
      <c r="AY324" s="17" t="s">
        <v>143</v>
      </c>
      <c r="BE324" s="184">
        <f>IF(N324="základní",J324,0)</f>
        <v>0</v>
      </c>
      <c r="BF324" s="184">
        <f>IF(N324="snížená",J324,0)</f>
        <v>0</v>
      </c>
      <c r="BG324" s="184">
        <f>IF(N324="zákl. přenesená",J324,0)</f>
        <v>0</v>
      </c>
      <c r="BH324" s="184">
        <f>IF(N324="sníž. přenesená",J324,0)</f>
        <v>0</v>
      </c>
      <c r="BI324" s="184">
        <f>IF(N324="nulová",J324,0)</f>
        <v>0</v>
      </c>
      <c r="BJ324" s="17" t="s">
        <v>83</v>
      </c>
      <c r="BK324" s="184">
        <f>ROUND((ROUND(I324,2))*(ROUND(H324,2)),2)</f>
        <v>0</v>
      </c>
      <c r="BL324" s="17" t="s">
        <v>266</v>
      </c>
      <c r="BM324" s="183" t="s">
        <v>505</v>
      </c>
    </row>
    <row r="325" spans="1:65" s="2" customFormat="1" ht="33" customHeight="1">
      <c r="A325" s="34"/>
      <c r="B325" s="35"/>
      <c r="C325" s="173" t="s">
        <v>506</v>
      </c>
      <c r="D325" s="173" t="s">
        <v>146</v>
      </c>
      <c r="E325" s="174" t="s">
        <v>507</v>
      </c>
      <c r="F325" s="175" t="s">
        <v>508</v>
      </c>
      <c r="G325" s="176" t="s">
        <v>173</v>
      </c>
      <c r="H325" s="177">
        <v>0.6</v>
      </c>
      <c r="I325" s="178"/>
      <c r="J325" s="177">
        <f>ROUND((ROUND(I325,2))*(ROUND(H325,2)),2)</f>
        <v>0</v>
      </c>
      <c r="K325" s="175" t="s">
        <v>150</v>
      </c>
      <c r="L325" s="39"/>
      <c r="M325" s="179" t="s">
        <v>18</v>
      </c>
      <c r="N325" s="180" t="s">
        <v>46</v>
      </c>
      <c r="O325" s="64"/>
      <c r="P325" s="181">
        <f>O325*H325</f>
        <v>0</v>
      </c>
      <c r="Q325" s="181">
        <v>0</v>
      </c>
      <c r="R325" s="181">
        <f>Q325*H325</f>
        <v>0</v>
      </c>
      <c r="S325" s="181">
        <v>0</v>
      </c>
      <c r="T325" s="182">
        <f>S325*H325</f>
        <v>0</v>
      </c>
      <c r="U325" s="34"/>
      <c r="V325" s="34"/>
      <c r="W325" s="34"/>
      <c r="X325" s="34"/>
      <c r="Y325" s="34"/>
      <c r="Z325" s="34"/>
      <c r="AA325" s="34"/>
      <c r="AB325" s="34"/>
      <c r="AC325" s="34"/>
      <c r="AD325" s="34"/>
      <c r="AE325" s="34"/>
      <c r="AR325" s="183" t="s">
        <v>151</v>
      </c>
      <c r="AT325" s="183" t="s">
        <v>146</v>
      </c>
      <c r="AU325" s="183" t="s">
        <v>85</v>
      </c>
      <c r="AY325" s="17" t="s">
        <v>143</v>
      </c>
      <c r="BE325" s="184">
        <f>IF(N325="základní",J325,0)</f>
        <v>0</v>
      </c>
      <c r="BF325" s="184">
        <f>IF(N325="snížená",J325,0)</f>
        <v>0</v>
      </c>
      <c r="BG325" s="184">
        <f>IF(N325="zákl. přenesená",J325,0)</f>
        <v>0</v>
      </c>
      <c r="BH325" s="184">
        <f>IF(N325="sníž. přenesená",J325,0)</f>
        <v>0</v>
      </c>
      <c r="BI325" s="184">
        <f>IF(N325="nulová",J325,0)</f>
        <v>0</v>
      </c>
      <c r="BJ325" s="17" t="s">
        <v>83</v>
      </c>
      <c r="BK325" s="184">
        <f>ROUND((ROUND(I325,2))*(ROUND(H325,2)),2)</f>
        <v>0</v>
      </c>
      <c r="BL325" s="17" t="s">
        <v>151</v>
      </c>
      <c r="BM325" s="183" t="s">
        <v>509</v>
      </c>
    </row>
    <row r="326" spans="1:65" s="2" customFormat="1">
      <c r="A326" s="34"/>
      <c r="B326" s="35"/>
      <c r="C326" s="36"/>
      <c r="D326" s="185" t="s">
        <v>153</v>
      </c>
      <c r="E326" s="36"/>
      <c r="F326" s="186" t="s">
        <v>510</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153</v>
      </c>
      <c r="AU326" s="17" t="s">
        <v>85</v>
      </c>
    </row>
    <row r="327" spans="1:65" s="13" customFormat="1">
      <c r="B327" s="190"/>
      <c r="C327" s="191"/>
      <c r="D327" s="192" t="s">
        <v>155</v>
      </c>
      <c r="E327" s="193" t="s">
        <v>18</v>
      </c>
      <c r="F327" s="194" t="s">
        <v>501</v>
      </c>
      <c r="G327" s="191"/>
      <c r="H327" s="195">
        <v>0.6</v>
      </c>
      <c r="I327" s="196"/>
      <c r="J327" s="191"/>
      <c r="K327" s="191"/>
      <c r="L327" s="197"/>
      <c r="M327" s="198"/>
      <c r="N327" s="199"/>
      <c r="O327" s="199"/>
      <c r="P327" s="199"/>
      <c r="Q327" s="199"/>
      <c r="R327" s="199"/>
      <c r="S327" s="199"/>
      <c r="T327" s="200"/>
      <c r="AT327" s="201" t="s">
        <v>155</v>
      </c>
      <c r="AU327" s="201" t="s">
        <v>85</v>
      </c>
      <c r="AV327" s="13" t="s">
        <v>85</v>
      </c>
      <c r="AW327" s="13" t="s">
        <v>37</v>
      </c>
      <c r="AX327" s="13" t="s">
        <v>83</v>
      </c>
      <c r="AY327" s="201" t="s">
        <v>143</v>
      </c>
    </row>
    <row r="328" spans="1:65" s="2" customFormat="1" ht="37.9" customHeight="1">
      <c r="A328" s="34"/>
      <c r="B328" s="35"/>
      <c r="C328" s="173" t="s">
        <v>511</v>
      </c>
      <c r="D328" s="173" t="s">
        <v>146</v>
      </c>
      <c r="E328" s="174" t="s">
        <v>512</v>
      </c>
      <c r="F328" s="175" t="s">
        <v>513</v>
      </c>
      <c r="G328" s="176" t="s">
        <v>149</v>
      </c>
      <c r="H328" s="177">
        <v>4</v>
      </c>
      <c r="I328" s="178"/>
      <c r="J328" s="177">
        <f>ROUND((ROUND(I328,2))*(ROUND(H328,2)),2)</f>
        <v>0</v>
      </c>
      <c r="K328" s="175" t="s">
        <v>150</v>
      </c>
      <c r="L328" s="39"/>
      <c r="M328" s="179" t="s">
        <v>18</v>
      </c>
      <c r="N328" s="180" t="s">
        <v>46</v>
      </c>
      <c r="O328" s="64"/>
      <c r="P328" s="181">
        <f>O328*H328</f>
        <v>0</v>
      </c>
      <c r="Q328" s="181">
        <v>0</v>
      </c>
      <c r="R328" s="181">
        <f>Q328*H328</f>
        <v>0</v>
      </c>
      <c r="S328" s="181">
        <v>0</v>
      </c>
      <c r="T328" s="182">
        <f>S328*H328</f>
        <v>0</v>
      </c>
      <c r="U328" s="34"/>
      <c r="V328" s="34"/>
      <c r="W328" s="34"/>
      <c r="X328" s="34"/>
      <c r="Y328" s="34"/>
      <c r="Z328" s="34"/>
      <c r="AA328" s="34"/>
      <c r="AB328" s="34"/>
      <c r="AC328" s="34"/>
      <c r="AD328" s="34"/>
      <c r="AE328" s="34"/>
      <c r="AR328" s="183" t="s">
        <v>266</v>
      </c>
      <c r="AT328" s="183" t="s">
        <v>146</v>
      </c>
      <c r="AU328" s="183" t="s">
        <v>85</v>
      </c>
      <c r="AY328" s="17" t="s">
        <v>143</v>
      </c>
      <c r="BE328" s="184">
        <f>IF(N328="základní",J328,0)</f>
        <v>0</v>
      </c>
      <c r="BF328" s="184">
        <f>IF(N328="snížená",J328,0)</f>
        <v>0</v>
      </c>
      <c r="BG328" s="184">
        <f>IF(N328="zákl. přenesená",J328,0)</f>
        <v>0</v>
      </c>
      <c r="BH328" s="184">
        <f>IF(N328="sníž. přenesená",J328,0)</f>
        <v>0</v>
      </c>
      <c r="BI328" s="184">
        <f>IF(N328="nulová",J328,0)</f>
        <v>0</v>
      </c>
      <c r="BJ328" s="17" t="s">
        <v>83</v>
      </c>
      <c r="BK328" s="184">
        <f>ROUND((ROUND(I328,2))*(ROUND(H328,2)),2)</f>
        <v>0</v>
      </c>
      <c r="BL328" s="17" t="s">
        <v>266</v>
      </c>
      <c r="BM328" s="183" t="s">
        <v>514</v>
      </c>
    </row>
    <row r="329" spans="1:65" s="2" customFormat="1">
      <c r="A329" s="34"/>
      <c r="B329" s="35"/>
      <c r="C329" s="36"/>
      <c r="D329" s="185" t="s">
        <v>153</v>
      </c>
      <c r="E329" s="36"/>
      <c r="F329" s="186" t="s">
        <v>515</v>
      </c>
      <c r="G329" s="36"/>
      <c r="H329" s="36"/>
      <c r="I329" s="187"/>
      <c r="J329" s="36"/>
      <c r="K329" s="36"/>
      <c r="L329" s="39"/>
      <c r="M329" s="188"/>
      <c r="N329" s="189"/>
      <c r="O329" s="64"/>
      <c r="P329" s="64"/>
      <c r="Q329" s="64"/>
      <c r="R329" s="64"/>
      <c r="S329" s="64"/>
      <c r="T329" s="65"/>
      <c r="U329" s="34"/>
      <c r="V329" s="34"/>
      <c r="W329" s="34"/>
      <c r="X329" s="34"/>
      <c r="Y329" s="34"/>
      <c r="Z329" s="34"/>
      <c r="AA329" s="34"/>
      <c r="AB329" s="34"/>
      <c r="AC329" s="34"/>
      <c r="AD329" s="34"/>
      <c r="AE329" s="34"/>
      <c r="AT329" s="17" t="s">
        <v>153</v>
      </c>
      <c r="AU329" s="17" t="s">
        <v>85</v>
      </c>
    </row>
    <row r="330" spans="1:65" s="13" customFormat="1">
      <c r="B330" s="190"/>
      <c r="C330" s="191"/>
      <c r="D330" s="192" t="s">
        <v>155</v>
      </c>
      <c r="E330" s="193" t="s">
        <v>18</v>
      </c>
      <c r="F330" s="194" t="s">
        <v>244</v>
      </c>
      <c r="G330" s="191"/>
      <c r="H330" s="195">
        <v>1</v>
      </c>
      <c r="I330" s="196"/>
      <c r="J330" s="191"/>
      <c r="K330" s="191"/>
      <c r="L330" s="197"/>
      <c r="M330" s="198"/>
      <c r="N330" s="199"/>
      <c r="O330" s="199"/>
      <c r="P330" s="199"/>
      <c r="Q330" s="199"/>
      <c r="R330" s="199"/>
      <c r="S330" s="199"/>
      <c r="T330" s="200"/>
      <c r="AT330" s="201" t="s">
        <v>155</v>
      </c>
      <c r="AU330" s="201" t="s">
        <v>85</v>
      </c>
      <c r="AV330" s="13" t="s">
        <v>85</v>
      </c>
      <c r="AW330" s="13" t="s">
        <v>37</v>
      </c>
      <c r="AX330" s="13" t="s">
        <v>75</v>
      </c>
      <c r="AY330" s="201" t="s">
        <v>143</v>
      </c>
    </row>
    <row r="331" spans="1:65" s="13" customFormat="1">
      <c r="B331" s="190"/>
      <c r="C331" s="191"/>
      <c r="D331" s="192" t="s">
        <v>155</v>
      </c>
      <c r="E331" s="193" t="s">
        <v>18</v>
      </c>
      <c r="F331" s="194" t="s">
        <v>245</v>
      </c>
      <c r="G331" s="191"/>
      <c r="H331" s="195">
        <v>1</v>
      </c>
      <c r="I331" s="196"/>
      <c r="J331" s="191"/>
      <c r="K331" s="191"/>
      <c r="L331" s="197"/>
      <c r="M331" s="198"/>
      <c r="N331" s="199"/>
      <c r="O331" s="199"/>
      <c r="P331" s="199"/>
      <c r="Q331" s="199"/>
      <c r="R331" s="199"/>
      <c r="S331" s="199"/>
      <c r="T331" s="200"/>
      <c r="AT331" s="201" t="s">
        <v>155</v>
      </c>
      <c r="AU331" s="201" t="s">
        <v>85</v>
      </c>
      <c r="AV331" s="13" t="s">
        <v>85</v>
      </c>
      <c r="AW331" s="13" t="s">
        <v>37</v>
      </c>
      <c r="AX331" s="13" t="s">
        <v>75</v>
      </c>
      <c r="AY331" s="201" t="s">
        <v>143</v>
      </c>
    </row>
    <row r="332" spans="1:65" s="13" customFormat="1">
      <c r="B332" s="190"/>
      <c r="C332" s="191"/>
      <c r="D332" s="192" t="s">
        <v>155</v>
      </c>
      <c r="E332" s="193" t="s">
        <v>18</v>
      </c>
      <c r="F332" s="194" t="s">
        <v>246</v>
      </c>
      <c r="G332" s="191"/>
      <c r="H332" s="195">
        <v>2</v>
      </c>
      <c r="I332" s="196"/>
      <c r="J332" s="191"/>
      <c r="K332" s="191"/>
      <c r="L332" s="197"/>
      <c r="M332" s="198"/>
      <c r="N332" s="199"/>
      <c r="O332" s="199"/>
      <c r="P332" s="199"/>
      <c r="Q332" s="199"/>
      <c r="R332" s="199"/>
      <c r="S332" s="199"/>
      <c r="T332" s="200"/>
      <c r="AT332" s="201" t="s">
        <v>155</v>
      </c>
      <c r="AU332" s="201" t="s">
        <v>85</v>
      </c>
      <c r="AV332" s="13" t="s">
        <v>85</v>
      </c>
      <c r="AW332" s="13" t="s">
        <v>37</v>
      </c>
      <c r="AX332" s="13" t="s">
        <v>75</v>
      </c>
      <c r="AY332" s="201" t="s">
        <v>143</v>
      </c>
    </row>
    <row r="333" spans="1:65" s="14" customFormat="1">
      <c r="B333" s="202"/>
      <c r="C333" s="203"/>
      <c r="D333" s="192" t="s">
        <v>155</v>
      </c>
      <c r="E333" s="204" t="s">
        <v>18</v>
      </c>
      <c r="F333" s="205" t="s">
        <v>160</v>
      </c>
      <c r="G333" s="203"/>
      <c r="H333" s="206">
        <v>4</v>
      </c>
      <c r="I333" s="207"/>
      <c r="J333" s="203"/>
      <c r="K333" s="203"/>
      <c r="L333" s="208"/>
      <c r="M333" s="209"/>
      <c r="N333" s="210"/>
      <c r="O333" s="210"/>
      <c r="P333" s="210"/>
      <c r="Q333" s="210"/>
      <c r="R333" s="210"/>
      <c r="S333" s="210"/>
      <c r="T333" s="211"/>
      <c r="AT333" s="212" t="s">
        <v>155</v>
      </c>
      <c r="AU333" s="212" t="s">
        <v>85</v>
      </c>
      <c r="AV333" s="14" t="s">
        <v>151</v>
      </c>
      <c r="AW333" s="14" t="s">
        <v>37</v>
      </c>
      <c r="AX333" s="14" t="s">
        <v>83</v>
      </c>
      <c r="AY333" s="212" t="s">
        <v>143</v>
      </c>
    </row>
    <row r="334" spans="1:65" s="2" customFormat="1" ht="44.25" customHeight="1">
      <c r="A334" s="34"/>
      <c r="B334" s="35"/>
      <c r="C334" s="224" t="s">
        <v>516</v>
      </c>
      <c r="D334" s="224" t="s">
        <v>248</v>
      </c>
      <c r="E334" s="225" t="s">
        <v>517</v>
      </c>
      <c r="F334" s="226" t="s">
        <v>518</v>
      </c>
      <c r="G334" s="227" t="s">
        <v>149</v>
      </c>
      <c r="H334" s="228">
        <v>4</v>
      </c>
      <c r="I334" s="229"/>
      <c r="J334" s="228">
        <f>ROUND((ROUND(I334,2))*(ROUND(H334,2)),2)</f>
        <v>0</v>
      </c>
      <c r="K334" s="226" t="s">
        <v>150</v>
      </c>
      <c r="L334" s="230"/>
      <c r="M334" s="231" t="s">
        <v>18</v>
      </c>
      <c r="N334" s="232" t="s">
        <v>46</v>
      </c>
      <c r="O334" s="64"/>
      <c r="P334" s="181">
        <f>O334*H334</f>
        <v>0</v>
      </c>
      <c r="Q334" s="181">
        <v>4.2999999999999997E-2</v>
      </c>
      <c r="R334" s="181">
        <f>Q334*H334</f>
        <v>0.17199999999999999</v>
      </c>
      <c r="S334" s="181">
        <v>0</v>
      </c>
      <c r="T334" s="182">
        <f>S334*H334</f>
        <v>0</v>
      </c>
      <c r="U334" s="34"/>
      <c r="V334" s="34"/>
      <c r="W334" s="34"/>
      <c r="X334" s="34"/>
      <c r="Y334" s="34"/>
      <c r="Z334" s="34"/>
      <c r="AA334" s="34"/>
      <c r="AB334" s="34"/>
      <c r="AC334" s="34"/>
      <c r="AD334" s="34"/>
      <c r="AE334" s="34"/>
      <c r="AR334" s="183" t="s">
        <v>363</v>
      </c>
      <c r="AT334" s="183" t="s">
        <v>248</v>
      </c>
      <c r="AU334" s="183" t="s">
        <v>85</v>
      </c>
      <c r="AY334" s="17" t="s">
        <v>143</v>
      </c>
      <c r="BE334" s="184">
        <f>IF(N334="základní",J334,0)</f>
        <v>0</v>
      </c>
      <c r="BF334" s="184">
        <f>IF(N334="snížená",J334,0)</f>
        <v>0</v>
      </c>
      <c r="BG334" s="184">
        <f>IF(N334="zákl. přenesená",J334,0)</f>
        <v>0</v>
      </c>
      <c r="BH334" s="184">
        <f>IF(N334="sníž. přenesená",J334,0)</f>
        <v>0</v>
      </c>
      <c r="BI334" s="184">
        <f>IF(N334="nulová",J334,0)</f>
        <v>0</v>
      </c>
      <c r="BJ334" s="17" t="s">
        <v>83</v>
      </c>
      <c r="BK334" s="184">
        <f>ROUND((ROUND(I334,2))*(ROUND(H334,2)),2)</f>
        <v>0</v>
      </c>
      <c r="BL334" s="17" t="s">
        <v>266</v>
      </c>
      <c r="BM334" s="183" t="s">
        <v>519</v>
      </c>
    </row>
    <row r="335" spans="1:65" s="2" customFormat="1" ht="21.75" customHeight="1">
      <c r="A335" s="34"/>
      <c r="B335" s="35"/>
      <c r="C335" s="173" t="s">
        <v>520</v>
      </c>
      <c r="D335" s="173" t="s">
        <v>146</v>
      </c>
      <c r="E335" s="174" t="s">
        <v>521</v>
      </c>
      <c r="F335" s="175" t="s">
        <v>522</v>
      </c>
      <c r="G335" s="176" t="s">
        <v>149</v>
      </c>
      <c r="H335" s="177">
        <v>5</v>
      </c>
      <c r="I335" s="178"/>
      <c r="J335" s="177">
        <f>ROUND((ROUND(I335,2))*(ROUND(H335,2)),2)</f>
        <v>0</v>
      </c>
      <c r="K335" s="175" t="s">
        <v>150</v>
      </c>
      <c r="L335" s="39"/>
      <c r="M335" s="179" t="s">
        <v>18</v>
      </c>
      <c r="N335" s="180" t="s">
        <v>46</v>
      </c>
      <c r="O335" s="64"/>
      <c r="P335" s="181">
        <f>O335*H335</f>
        <v>0</v>
      </c>
      <c r="Q335" s="181">
        <v>0</v>
      </c>
      <c r="R335" s="181">
        <f>Q335*H335</f>
        <v>0</v>
      </c>
      <c r="S335" s="181">
        <v>1E-4</v>
      </c>
      <c r="T335" s="182">
        <f>S335*H335</f>
        <v>5.0000000000000001E-4</v>
      </c>
      <c r="U335" s="34"/>
      <c r="V335" s="34"/>
      <c r="W335" s="34"/>
      <c r="X335" s="34"/>
      <c r="Y335" s="34"/>
      <c r="Z335" s="34"/>
      <c r="AA335" s="34"/>
      <c r="AB335" s="34"/>
      <c r="AC335" s="34"/>
      <c r="AD335" s="34"/>
      <c r="AE335" s="34"/>
      <c r="AR335" s="183" t="s">
        <v>266</v>
      </c>
      <c r="AT335" s="183" t="s">
        <v>146</v>
      </c>
      <c r="AU335" s="183" t="s">
        <v>85</v>
      </c>
      <c r="AY335" s="17" t="s">
        <v>143</v>
      </c>
      <c r="BE335" s="184">
        <f>IF(N335="základní",J335,0)</f>
        <v>0</v>
      </c>
      <c r="BF335" s="184">
        <f>IF(N335="snížená",J335,0)</f>
        <v>0</v>
      </c>
      <c r="BG335" s="184">
        <f>IF(N335="zákl. přenesená",J335,0)</f>
        <v>0</v>
      </c>
      <c r="BH335" s="184">
        <f>IF(N335="sníž. přenesená",J335,0)</f>
        <v>0</v>
      </c>
      <c r="BI335" s="184">
        <f>IF(N335="nulová",J335,0)</f>
        <v>0</v>
      </c>
      <c r="BJ335" s="17" t="s">
        <v>83</v>
      </c>
      <c r="BK335" s="184">
        <f>ROUND((ROUND(I335,2))*(ROUND(H335,2)),2)</f>
        <v>0</v>
      </c>
      <c r="BL335" s="17" t="s">
        <v>266</v>
      </c>
      <c r="BM335" s="183" t="s">
        <v>523</v>
      </c>
    </row>
    <row r="336" spans="1:65" s="2" customFormat="1">
      <c r="A336" s="34"/>
      <c r="B336" s="35"/>
      <c r="C336" s="36"/>
      <c r="D336" s="185" t="s">
        <v>153</v>
      </c>
      <c r="E336" s="36"/>
      <c r="F336" s="186" t="s">
        <v>524</v>
      </c>
      <c r="G336" s="36"/>
      <c r="H336" s="36"/>
      <c r="I336" s="187"/>
      <c r="J336" s="36"/>
      <c r="K336" s="36"/>
      <c r="L336" s="39"/>
      <c r="M336" s="188"/>
      <c r="N336" s="189"/>
      <c r="O336" s="64"/>
      <c r="P336" s="64"/>
      <c r="Q336" s="64"/>
      <c r="R336" s="64"/>
      <c r="S336" s="64"/>
      <c r="T336" s="65"/>
      <c r="U336" s="34"/>
      <c r="V336" s="34"/>
      <c r="W336" s="34"/>
      <c r="X336" s="34"/>
      <c r="Y336" s="34"/>
      <c r="Z336" s="34"/>
      <c r="AA336" s="34"/>
      <c r="AB336" s="34"/>
      <c r="AC336" s="34"/>
      <c r="AD336" s="34"/>
      <c r="AE336" s="34"/>
      <c r="AT336" s="17" t="s">
        <v>153</v>
      </c>
      <c r="AU336" s="17" t="s">
        <v>85</v>
      </c>
    </row>
    <row r="337" spans="1:65" s="2" customFormat="1" ht="16.5" customHeight="1">
      <c r="A337" s="34"/>
      <c r="B337" s="35"/>
      <c r="C337" s="224" t="s">
        <v>525</v>
      </c>
      <c r="D337" s="224" t="s">
        <v>248</v>
      </c>
      <c r="E337" s="225" t="s">
        <v>526</v>
      </c>
      <c r="F337" s="226" t="s">
        <v>527</v>
      </c>
      <c r="G337" s="227" t="s">
        <v>149</v>
      </c>
      <c r="H337" s="228">
        <v>5</v>
      </c>
      <c r="I337" s="229"/>
      <c r="J337" s="228">
        <f>ROUND((ROUND(I337,2))*(ROUND(H337,2)),2)</f>
        <v>0</v>
      </c>
      <c r="K337" s="226" t="s">
        <v>150</v>
      </c>
      <c r="L337" s="230"/>
      <c r="M337" s="231" t="s">
        <v>18</v>
      </c>
      <c r="N337" s="232" t="s">
        <v>46</v>
      </c>
      <c r="O337" s="64"/>
      <c r="P337" s="181">
        <f>O337*H337</f>
        <v>0</v>
      </c>
      <c r="Q337" s="181">
        <v>1.4999999999999999E-4</v>
      </c>
      <c r="R337" s="181">
        <f>Q337*H337</f>
        <v>7.4999999999999991E-4</v>
      </c>
      <c r="S337" s="181">
        <v>0</v>
      </c>
      <c r="T337" s="182">
        <f>S337*H337</f>
        <v>0</v>
      </c>
      <c r="U337" s="34"/>
      <c r="V337" s="34"/>
      <c r="W337" s="34"/>
      <c r="X337" s="34"/>
      <c r="Y337" s="34"/>
      <c r="Z337" s="34"/>
      <c r="AA337" s="34"/>
      <c r="AB337" s="34"/>
      <c r="AC337" s="34"/>
      <c r="AD337" s="34"/>
      <c r="AE337" s="34"/>
      <c r="AR337" s="183" t="s">
        <v>363</v>
      </c>
      <c r="AT337" s="183" t="s">
        <v>248</v>
      </c>
      <c r="AU337" s="183" t="s">
        <v>85</v>
      </c>
      <c r="AY337" s="17" t="s">
        <v>143</v>
      </c>
      <c r="BE337" s="184">
        <f>IF(N337="základní",J337,0)</f>
        <v>0</v>
      </c>
      <c r="BF337" s="184">
        <f>IF(N337="snížená",J337,0)</f>
        <v>0</v>
      </c>
      <c r="BG337" s="184">
        <f>IF(N337="zákl. přenesená",J337,0)</f>
        <v>0</v>
      </c>
      <c r="BH337" s="184">
        <f>IF(N337="sníž. přenesená",J337,0)</f>
        <v>0</v>
      </c>
      <c r="BI337" s="184">
        <f>IF(N337="nulová",J337,0)</f>
        <v>0</v>
      </c>
      <c r="BJ337" s="17" t="s">
        <v>83</v>
      </c>
      <c r="BK337" s="184">
        <f>ROUND((ROUND(I337,2))*(ROUND(H337,2)),2)</f>
        <v>0</v>
      </c>
      <c r="BL337" s="17" t="s">
        <v>266</v>
      </c>
      <c r="BM337" s="183" t="s">
        <v>528</v>
      </c>
    </row>
    <row r="338" spans="1:65" s="2" customFormat="1" ht="19.5">
      <c r="A338" s="34"/>
      <c r="B338" s="35"/>
      <c r="C338" s="36"/>
      <c r="D338" s="192" t="s">
        <v>490</v>
      </c>
      <c r="E338" s="36"/>
      <c r="F338" s="233" t="s">
        <v>529</v>
      </c>
      <c r="G338" s="36"/>
      <c r="H338" s="36"/>
      <c r="I338" s="187"/>
      <c r="J338" s="36"/>
      <c r="K338" s="36"/>
      <c r="L338" s="39"/>
      <c r="M338" s="188"/>
      <c r="N338" s="189"/>
      <c r="O338" s="64"/>
      <c r="P338" s="64"/>
      <c r="Q338" s="64"/>
      <c r="R338" s="64"/>
      <c r="S338" s="64"/>
      <c r="T338" s="65"/>
      <c r="U338" s="34"/>
      <c r="V338" s="34"/>
      <c r="W338" s="34"/>
      <c r="X338" s="34"/>
      <c r="Y338" s="34"/>
      <c r="Z338" s="34"/>
      <c r="AA338" s="34"/>
      <c r="AB338" s="34"/>
      <c r="AC338" s="34"/>
      <c r="AD338" s="34"/>
      <c r="AE338" s="34"/>
      <c r="AT338" s="17" t="s">
        <v>490</v>
      </c>
      <c r="AU338" s="17" t="s">
        <v>85</v>
      </c>
    </row>
    <row r="339" spans="1:65" s="2" customFormat="1" ht="24.2" customHeight="1">
      <c r="A339" s="34"/>
      <c r="B339" s="35"/>
      <c r="C339" s="173" t="s">
        <v>530</v>
      </c>
      <c r="D339" s="173" t="s">
        <v>146</v>
      </c>
      <c r="E339" s="174" t="s">
        <v>531</v>
      </c>
      <c r="F339" s="175" t="s">
        <v>532</v>
      </c>
      <c r="G339" s="176" t="s">
        <v>149</v>
      </c>
      <c r="H339" s="177">
        <v>8</v>
      </c>
      <c r="I339" s="178"/>
      <c r="J339" s="177">
        <f>ROUND((ROUND(I339,2))*(ROUND(H339,2)),2)</f>
        <v>0</v>
      </c>
      <c r="K339" s="175" t="s">
        <v>150</v>
      </c>
      <c r="L339" s="39"/>
      <c r="M339" s="179" t="s">
        <v>18</v>
      </c>
      <c r="N339" s="180" t="s">
        <v>46</v>
      </c>
      <c r="O339" s="64"/>
      <c r="P339" s="181">
        <f>O339*H339</f>
        <v>0</v>
      </c>
      <c r="Q339" s="181">
        <v>0</v>
      </c>
      <c r="R339" s="181">
        <f>Q339*H339</f>
        <v>0</v>
      </c>
      <c r="S339" s="181">
        <v>2.4E-2</v>
      </c>
      <c r="T339" s="182">
        <f>S339*H339</f>
        <v>0.192</v>
      </c>
      <c r="U339" s="34"/>
      <c r="V339" s="34"/>
      <c r="W339" s="34"/>
      <c r="X339" s="34"/>
      <c r="Y339" s="34"/>
      <c r="Z339" s="34"/>
      <c r="AA339" s="34"/>
      <c r="AB339" s="34"/>
      <c r="AC339" s="34"/>
      <c r="AD339" s="34"/>
      <c r="AE339" s="34"/>
      <c r="AR339" s="183" t="s">
        <v>266</v>
      </c>
      <c r="AT339" s="183" t="s">
        <v>146</v>
      </c>
      <c r="AU339" s="183" t="s">
        <v>85</v>
      </c>
      <c r="AY339" s="17" t="s">
        <v>143</v>
      </c>
      <c r="BE339" s="184">
        <f>IF(N339="základní",J339,0)</f>
        <v>0</v>
      </c>
      <c r="BF339" s="184">
        <f>IF(N339="snížená",J339,0)</f>
        <v>0</v>
      </c>
      <c r="BG339" s="184">
        <f>IF(N339="zákl. přenesená",J339,0)</f>
        <v>0</v>
      </c>
      <c r="BH339" s="184">
        <f>IF(N339="sníž. přenesená",J339,0)</f>
        <v>0</v>
      </c>
      <c r="BI339" s="184">
        <f>IF(N339="nulová",J339,0)</f>
        <v>0</v>
      </c>
      <c r="BJ339" s="17" t="s">
        <v>83</v>
      </c>
      <c r="BK339" s="184">
        <f>ROUND((ROUND(I339,2))*(ROUND(H339,2)),2)</f>
        <v>0</v>
      </c>
      <c r="BL339" s="17" t="s">
        <v>266</v>
      </c>
      <c r="BM339" s="183" t="s">
        <v>533</v>
      </c>
    </row>
    <row r="340" spans="1:65" s="2" customFormat="1">
      <c r="A340" s="34"/>
      <c r="B340" s="35"/>
      <c r="C340" s="36"/>
      <c r="D340" s="185" t="s">
        <v>153</v>
      </c>
      <c r="E340" s="36"/>
      <c r="F340" s="186" t="s">
        <v>534</v>
      </c>
      <c r="G340" s="36"/>
      <c r="H340" s="36"/>
      <c r="I340" s="187"/>
      <c r="J340" s="36"/>
      <c r="K340" s="36"/>
      <c r="L340" s="39"/>
      <c r="M340" s="188"/>
      <c r="N340" s="189"/>
      <c r="O340" s="64"/>
      <c r="P340" s="64"/>
      <c r="Q340" s="64"/>
      <c r="R340" s="64"/>
      <c r="S340" s="64"/>
      <c r="T340" s="65"/>
      <c r="U340" s="34"/>
      <c r="V340" s="34"/>
      <c r="W340" s="34"/>
      <c r="X340" s="34"/>
      <c r="Y340" s="34"/>
      <c r="Z340" s="34"/>
      <c r="AA340" s="34"/>
      <c r="AB340" s="34"/>
      <c r="AC340" s="34"/>
      <c r="AD340" s="34"/>
      <c r="AE340" s="34"/>
      <c r="AT340" s="17" t="s">
        <v>153</v>
      </c>
      <c r="AU340" s="17" t="s">
        <v>85</v>
      </c>
    </row>
    <row r="341" spans="1:65" s="13" customFormat="1">
      <c r="B341" s="190"/>
      <c r="C341" s="191"/>
      <c r="D341" s="192" t="s">
        <v>155</v>
      </c>
      <c r="E341" s="193" t="s">
        <v>18</v>
      </c>
      <c r="F341" s="194" t="s">
        <v>535</v>
      </c>
      <c r="G341" s="191"/>
      <c r="H341" s="195">
        <v>4</v>
      </c>
      <c r="I341" s="196"/>
      <c r="J341" s="191"/>
      <c r="K341" s="191"/>
      <c r="L341" s="197"/>
      <c r="M341" s="198"/>
      <c r="N341" s="199"/>
      <c r="O341" s="199"/>
      <c r="P341" s="199"/>
      <c r="Q341" s="199"/>
      <c r="R341" s="199"/>
      <c r="S341" s="199"/>
      <c r="T341" s="200"/>
      <c r="AT341" s="201" t="s">
        <v>155</v>
      </c>
      <c r="AU341" s="201" t="s">
        <v>85</v>
      </c>
      <c r="AV341" s="13" t="s">
        <v>85</v>
      </c>
      <c r="AW341" s="13" t="s">
        <v>37</v>
      </c>
      <c r="AX341" s="13" t="s">
        <v>75</v>
      </c>
      <c r="AY341" s="201" t="s">
        <v>143</v>
      </c>
    </row>
    <row r="342" spans="1:65" s="13" customFormat="1">
      <c r="B342" s="190"/>
      <c r="C342" s="191"/>
      <c r="D342" s="192" t="s">
        <v>155</v>
      </c>
      <c r="E342" s="193" t="s">
        <v>18</v>
      </c>
      <c r="F342" s="194" t="s">
        <v>536</v>
      </c>
      <c r="G342" s="191"/>
      <c r="H342" s="195">
        <v>4</v>
      </c>
      <c r="I342" s="196"/>
      <c r="J342" s="191"/>
      <c r="K342" s="191"/>
      <c r="L342" s="197"/>
      <c r="M342" s="198"/>
      <c r="N342" s="199"/>
      <c r="O342" s="199"/>
      <c r="P342" s="199"/>
      <c r="Q342" s="199"/>
      <c r="R342" s="199"/>
      <c r="S342" s="199"/>
      <c r="T342" s="200"/>
      <c r="AT342" s="201" t="s">
        <v>155</v>
      </c>
      <c r="AU342" s="201" t="s">
        <v>85</v>
      </c>
      <c r="AV342" s="13" t="s">
        <v>85</v>
      </c>
      <c r="AW342" s="13" t="s">
        <v>37</v>
      </c>
      <c r="AX342" s="13" t="s">
        <v>75</v>
      </c>
      <c r="AY342" s="201" t="s">
        <v>143</v>
      </c>
    </row>
    <row r="343" spans="1:65" s="14" customFormat="1">
      <c r="B343" s="202"/>
      <c r="C343" s="203"/>
      <c r="D343" s="192" t="s">
        <v>155</v>
      </c>
      <c r="E343" s="204" t="s">
        <v>18</v>
      </c>
      <c r="F343" s="205" t="s">
        <v>160</v>
      </c>
      <c r="G343" s="203"/>
      <c r="H343" s="206">
        <v>8</v>
      </c>
      <c r="I343" s="207"/>
      <c r="J343" s="203"/>
      <c r="K343" s="203"/>
      <c r="L343" s="208"/>
      <c r="M343" s="209"/>
      <c r="N343" s="210"/>
      <c r="O343" s="210"/>
      <c r="P343" s="210"/>
      <c r="Q343" s="210"/>
      <c r="R343" s="210"/>
      <c r="S343" s="210"/>
      <c r="T343" s="211"/>
      <c r="AT343" s="212" t="s">
        <v>155</v>
      </c>
      <c r="AU343" s="212" t="s">
        <v>85</v>
      </c>
      <c r="AV343" s="14" t="s">
        <v>151</v>
      </c>
      <c r="AW343" s="14" t="s">
        <v>37</v>
      </c>
      <c r="AX343" s="14" t="s">
        <v>83</v>
      </c>
      <c r="AY343" s="212" t="s">
        <v>143</v>
      </c>
    </row>
    <row r="344" spans="1:65" s="2" customFormat="1" ht="33" customHeight="1">
      <c r="A344" s="34"/>
      <c r="B344" s="35"/>
      <c r="C344" s="173" t="s">
        <v>537</v>
      </c>
      <c r="D344" s="173" t="s">
        <v>146</v>
      </c>
      <c r="E344" s="174" t="s">
        <v>538</v>
      </c>
      <c r="F344" s="175" t="s">
        <v>539</v>
      </c>
      <c r="G344" s="176" t="s">
        <v>236</v>
      </c>
      <c r="H344" s="177">
        <v>97</v>
      </c>
      <c r="I344" s="178"/>
      <c r="J344" s="177">
        <f>ROUND((ROUND(I344,2))*(ROUND(H344,2)),2)</f>
        <v>0</v>
      </c>
      <c r="K344" s="175" t="s">
        <v>150</v>
      </c>
      <c r="L344" s="39"/>
      <c r="M344" s="179" t="s">
        <v>18</v>
      </c>
      <c r="N344" s="180" t="s">
        <v>46</v>
      </c>
      <c r="O344" s="64"/>
      <c r="P344" s="181">
        <f>O344*H344</f>
        <v>0</v>
      </c>
      <c r="Q344" s="181">
        <v>0</v>
      </c>
      <c r="R344" s="181">
        <f>Q344*H344</f>
        <v>0</v>
      </c>
      <c r="S344" s="181">
        <v>0</v>
      </c>
      <c r="T344" s="182">
        <f>S344*H344</f>
        <v>0</v>
      </c>
      <c r="U344" s="34"/>
      <c r="V344" s="34"/>
      <c r="W344" s="34"/>
      <c r="X344" s="34"/>
      <c r="Y344" s="34"/>
      <c r="Z344" s="34"/>
      <c r="AA344" s="34"/>
      <c r="AB344" s="34"/>
      <c r="AC344" s="34"/>
      <c r="AD344" s="34"/>
      <c r="AE344" s="34"/>
      <c r="AR344" s="183" t="s">
        <v>266</v>
      </c>
      <c r="AT344" s="183" t="s">
        <v>146</v>
      </c>
      <c r="AU344" s="183" t="s">
        <v>85</v>
      </c>
      <c r="AY344" s="17" t="s">
        <v>143</v>
      </c>
      <c r="BE344" s="184">
        <f>IF(N344="základní",J344,0)</f>
        <v>0</v>
      </c>
      <c r="BF344" s="184">
        <f>IF(N344="snížená",J344,0)</f>
        <v>0</v>
      </c>
      <c r="BG344" s="184">
        <f>IF(N344="zákl. přenesená",J344,0)</f>
        <v>0</v>
      </c>
      <c r="BH344" s="184">
        <f>IF(N344="sníž. přenesená",J344,0)</f>
        <v>0</v>
      </c>
      <c r="BI344" s="184">
        <f>IF(N344="nulová",J344,0)</f>
        <v>0</v>
      </c>
      <c r="BJ344" s="17" t="s">
        <v>83</v>
      </c>
      <c r="BK344" s="184">
        <f>ROUND((ROUND(I344,2))*(ROUND(H344,2)),2)</f>
        <v>0</v>
      </c>
      <c r="BL344" s="17" t="s">
        <v>266</v>
      </c>
      <c r="BM344" s="183" t="s">
        <v>540</v>
      </c>
    </row>
    <row r="345" spans="1:65" s="2" customFormat="1">
      <c r="A345" s="34"/>
      <c r="B345" s="35"/>
      <c r="C345" s="36"/>
      <c r="D345" s="185" t="s">
        <v>153</v>
      </c>
      <c r="E345" s="36"/>
      <c r="F345" s="186" t="s">
        <v>541</v>
      </c>
      <c r="G345" s="36"/>
      <c r="H345" s="36"/>
      <c r="I345" s="187"/>
      <c r="J345" s="36"/>
      <c r="K345" s="36"/>
      <c r="L345" s="39"/>
      <c r="M345" s="188"/>
      <c r="N345" s="189"/>
      <c r="O345" s="64"/>
      <c r="P345" s="64"/>
      <c r="Q345" s="64"/>
      <c r="R345" s="64"/>
      <c r="S345" s="64"/>
      <c r="T345" s="65"/>
      <c r="U345" s="34"/>
      <c r="V345" s="34"/>
      <c r="W345" s="34"/>
      <c r="X345" s="34"/>
      <c r="Y345" s="34"/>
      <c r="Z345" s="34"/>
      <c r="AA345" s="34"/>
      <c r="AB345" s="34"/>
      <c r="AC345" s="34"/>
      <c r="AD345" s="34"/>
      <c r="AE345" s="34"/>
      <c r="AT345" s="17" t="s">
        <v>153</v>
      </c>
      <c r="AU345" s="17" t="s">
        <v>85</v>
      </c>
    </row>
    <row r="346" spans="1:65" s="13" customFormat="1">
      <c r="B346" s="190"/>
      <c r="C346" s="191"/>
      <c r="D346" s="192" t="s">
        <v>155</v>
      </c>
      <c r="E346" s="193" t="s">
        <v>18</v>
      </c>
      <c r="F346" s="194" t="s">
        <v>492</v>
      </c>
      <c r="G346" s="191"/>
      <c r="H346" s="195">
        <v>39</v>
      </c>
      <c r="I346" s="196"/>
      <c r="J346" s="191"/>
      <c r="K346" s="191"/>
      <c r="L346" s="197"/>
      <c r="M346" s="198"/>
      <c r="N346" s="199"/>
      <c r="O346" s="199"/>
      <c r="P346" s="199"/>
      <c r="Q346" s="199"/>
      <c r="R346" s="199"/>
      <c r="S346" s="199"/>
      <c r="T346" s="200"/>
      <c r="AT346" s="201" t="s">
        <v>155</v>
      </c>
      <c r="AU346" s="201" t="s">
        <v>85</v>
      </c>
      <c r="AV346" s="13" t="s">
        <v>85</v>
      </c>
      <c r="AW346" s="13" t="s">
        <v>37</v>
      </c>
      <c r="AX346" s="13" t="s">
        <v>75</v>
      </c>
      <c r="AY346" s="201" t="s">
        <v>143</v>
      </c>
    </row>
    <row r="347" spans="1:65" s="13" customFormat="1">
      <c r="B347" s="190"/>
      <c r="C347" s="191"/>
      <c r="D347" s="192" t="s">
        <v>155</v>
      </c>
      <c r="E347" s="193" t="s">
        <v>18</v>
      </c>
      <c r="F347" s="194" t="s">
        <v>493</v>
      </c>
      <c r="G347" s="191"/>
      <c r="H347" s="195">
        <v>6</v>
      </c>
      <c r="I347" s="196"/>
      <c r="J347" s="191"/>
      <c r="K347" s="191"/>
      <c r="L347" s="197"/>
      <c r="M347" s="198"/>
      <c r="N347" s="199"/>
      <c r="O347" s="199"/>
      <c r="P347" s="199"/>
      <c r="Q347" s="199"/>
      <c r="R347" s="199"/>
      <c r="S347" s="199"/>
      <c r="T347" s="200"/>
      <c r="AT347" s="201" t="s">
        <v>155</v>
      </c>
      <c r="AU347" s="201" t="s">
        <v>85</v>
      </c>
      <c r="AV347" s="13" t="s">
        <v>85</v>
      </c>
      <c r="AW347" s="13" t="s">
        <v>37</v>
      </c>
      <c r="AX347" s="13" t="s">
        <v>75</v>
      </c>
      <c r="AY347" s="201" t="s">
        <v>143</v>
      </c>
    </row>
    <row r="348" spans="1:65" s="13" customFormat="1">
      <c r="B348" s="190"/>
      <c r="C348" s="191"/>
      <c r="D348" s="192" t="s">
        <v>155</v>
      </c>
      <c r="E348" s="193" t="s">
        <v>18</v>
      </c>
      <c r="F348" s="194" t="s">
        <v>494</v>
      </c>
      <c r="G348" s="191"/>
      <c r="H348" s="195">
        <v>32</v>
      </c>
      <c r="I348" s="196"/>
      <c r="J348" s="191"/>
      <c r="K348" s="191"/>
      <c r="L348" s="197"/>
      <c r="M348" s="198"/>
      <c r="N348" s="199"/>
      <c r="O348" s="199"/>
      <c r="P348" s="199"/>
      <c r="Q348" s="199"/>
      <c r="R348" s="199"/>
      <c r="S348" s="199"/>
      <c r="T348" s="200"/>
      <c r="AT348" s="201" t="s">
        <v>155</v>
      </c>
      <c r="AU348" s="201" t="s">
        <v>85</v>
      </c>
      <c r="AV348" s="13" t="s">
        <v>85</v>
      </c>
      <c r="AW348" s="13" t="s">
        <v>37</v>
      </c>
      <c r="AX348" s="13" t="s">
        <v>75</v>
      </c>
      <c r="AY348" s="201" t="s">
        <v>143</v>
      </c>
    </row>
    <row r="349" spans="1:65" s="13" customFormat="1">
      <c r="B349" s="190"/>
      <c r="C349" s="191"/>
      <c r="D349" s="192" t="s">
        <v>155</v>
      </c>
      <c r="E349" s="193" t="s">
        <v>18</v>
      </c>
      <c r="F349" s="194" t="s">
        <v>495</v>
      </c>
      <c r="G349" s="191"/>
      <c r="H349" s="195">
        <v>20</v>
      </c>
      <c r="I349" s="196"/>
      <c r="J349" s="191"/>
      <c r="K349" s="191"/>
      <c r="L349" s="197"/>
      <c r="M349" s="198"/>
      <c r="N349" s="199"/>
      <c r="O349" s="199"/>
      <c r="P349" s="199"/>
      <c r="Q349" s="199"/>
      <c r="R349" s="199"/>
      <c r="S349" s="199"/>
      <c r="T349" s="200"/>
      <c r="AT349" s="201" t="s">
        <v>155</v>
      </c>
      <c r="AU349" s="201" t="s">
        <v>85</v>
      </c>
      <c r="AV349" s="13" t="s">
        <v>85</v>
      </c>
      <c r="AW349" s="13" t="s">
        <v>37</v>
      </c>
      <c r="AX349" s="13" t="s">
        <v>75</v>
      </c>
      <c r="AY349" s="201" t="s">
        <v>143</v>
      </c>
    </row>
    <row r="350" spans="1:65" s="14" customFormat="1">
      <c r="B350" s="202"/>
      <c r="C350" s="203"/>
      <c r="D350" s="192" t="s">
        <v>155</v>
      </c>
      <c r="E350" s="204" t="s">
        <v>18</v>
      </c>
      <c r="F350" s="205" t="s">
        <v>160</v>
      </c>
      <c r="G350" s="203"/>
      <c r="H350" s="206">
        <v>97</v>
      </c>
      <c r="I350" s="207"/>
      <c r="J350" s="203"/>
      <c r="K350" s="203"/>
      <c r="L350" s="208"/>
      <c r="M350" s="209"/>
      <c r="N350" s="210"/>
      <c r="O350" s="210"/>
      <c r="P350" s="210"/>
      <c r="Q350" s="210"/>
      <c r="R350" s="210"/>
      <c r="S350" s="210"/>
      <c r="T350" s="211"/>
      <c r="AT350" s="212" t="s">
        <v>155</v>
      </c>
      <c r="AU350" s="212" t="s">
        <v>85</v>
      </c>
      <c r="AV350" s="14" t="s">
        <v>151</v>
      </c>
      <c r="AW350" s="14" t="s">
        <v>37</v>
      </c>
      <c r="AX350" s="14" t="s">
        <v>83</v>
      </c>
      <c r="AY350" s="212" t="s">
        <v>143</v>
      </c>
    </row>
    <row r="351" spans="1:65" s="2" customFormat="1" ht="49.15" customHeight="1">
      <c r="A351" s="34"/>
      <c r="B351" s="35"/>
      <c r="C351" s="173" t="s">
        <v>542</v>
      </c>
      <c r="D351" s="173" t="s">
        <v>146</v>
      </c>
      <c r="E351" s="174" t="s">
        <v>543</v>
      </c>
      <c r="F351" s="175" t="s">
        <v>544</v>
      </c>
      <c r="G351" s="176" t="s">
        <v>328</v>
      </c>
      <c r="H351" s="177">
        <v>0.21</v>
      </c>
      <c r="I351" s="178"/>
      <c r="J351" s="177">
        <f>ROUND((ROUND(I351,2))*(ROUND(H351,2)),2)</f>
        <v>0</v>
      </c>
      <c r="K351" s="175" t="s">
        <v>150</v>
      </c>
      <c r="L351" s="39"/>
      <c r="M351" s="179" t="s">
        <v>18</v>
      </c>
      <c r="N351" s="180" t="s">
        <v>46</v>
      </c>
      <c r="O351" s="64"/>
      <c r="P351" s="181">
        <f>O351*H351</f>
        <v>0</v>
      </c>
      <c r="Q351" s="181">
        <v>0</v>
      </c>
      <c r="R351" s="181">
        <f>Q351*H351</f>
        <v>0</v>
      </c>
      <c r="S351" s="181">
        <v>0</v>
      </c>
      <c r="T351" s="182">
        <f>S351*H351</f>
        <v>0</v>
      </c>
      <c r="U351" s="34"/>
      <c r="V351" s="34"/>
      <c r="W351" s="34"/>
      <c r="X351" s="34"/>
      <c r="Y351" s="34"/>
      <c r="Z351" s="34"/>
      <c r="AA351" s="34"/>
      <c r="AB351" s="34"/>
      <c r="AC351" s="34"/>
      <c r="AD351" s="34"/>
      <c r="AE351" s="34"/>
      <c r="AR351" s="183" t="s">
        <v>266</v>
      </c>
      <c r="AT351" s="183" t="s">
        <v>146</v>
      </c>
      <c r="AU351" s="183" t="s">
        <v>85</v>
      </c>
      <c r="AY351" s="17" t="s">
        <v>143</v>
      </c>
      <c r="BE351" s="184">
        <f>IF(N351="základní",J351,0)</f>
        <v>0</v>
      </c>
      <c r="BF351" s="184">
        <f>IF(N351="snížená",J351,0)</f>
        <v>0</v>
      </c>
      <c r="BG351" s="184">
        <f>IF(N351="zákl. přenesená",J351,0)</f>
        <v>0</v>
      </c>
      <c r="BH351" s="184">
        <f>IF(N351="sníž. přenesená",J351,0)</f>
        <v>0</v>
      </c>
      <c r="BI351" s="184">
        <f>IF(N351="nulová",J351,0)</f>
        <v>0</v>
      </c>
      <c r="BJ351" s="17" t="s">
        <v>83</v>
      </c>
      <c r="BK351" s="184">
        <f>ROUND((ROUND(I351,2))*(ROUND(H351,2)),2)</f>
        <v>0</v>
      </c>
      <c r="BL351" s="17" t="s">
        <v>266</v>
      </c>
      <c r="BM351" s="183" t="s">
        <v>545</v>
      </c>
    </row>
    <row r="352" spans="1:65" s="2" customFormat="1">
      <c r="A352" s="34"/>
      <c r="B352" s="35"/>
      <c r="C352" s="36"/>
      <c r="D352" s="185" t="s">
        <v>153</v>
      </c>
      <c r="E352" s="36"/>
      <c r="F352" s="186" t="s">
        <v>546</v>
      </c>
      <c r="G352" s="36"/>
      <c r="H352" s="36"/>
      <c r="I352" s="187"/>
      <c r="J352" s="36"/>
      <c r="K352" s="36"/>
      <c r="L352" s="39"/>
      <c r="M352" s="188"/>
      <c r="N352" s="189"/>
      <c r="O352" s="64"/>
      <c r="P352" s="64"/>
      <c r="Q352" s="64"/>
      <c r="R352" s="64"/>
      <c r="S352" s="64"/>
      <c r="T352" s="65"/>
      <c r="U352" s="34"/>
      <c r="V352" s="34"/>
      <c r="W352" s="34"/>
      <c r="X352" s="34"/>
      <c r="Y352" s="34"/>
      <c r="Z352" s="34"/>
      <c r="AA352" s="34"/>
      <c r="AB352" s="34"/>
      <c r="AC352" s="34"/>
      <c r="AD352" s="34"/>
      <c r="AE352" s="34"/>
      <c r="AT352" s="17" t="s">
        <v>153</v>
      </c>
      <c r="AU352" s="17" t="s">
        <v>85</v>
      </c>
    </row>
    <row r="353" spans="1:65" s="2" customFormat="1" ht="49.15" customHeight="1">
      <c r="A353" s="34"/>
      <c r="B353" s="35"/>
      <c r="C353" s="173" t="s">
        <v>547</v>
      </c>
      <c r="D353" s="173" t="s">
        <v>146</v>
      </c>
      <c r="E353" s="174" t="s">
        <v>548</v>
      </c>
      <c r="F353" s="175" t="s">
        <v>549</v>
      </c>
      <c r="G353" s="176" t="s">
        <v>328</v>
      </c>
      <c r="H353" s="177">
        <v>0.21</v>
      </c>
      <c r="I353" s="178"/>
      <c r="J353" s="177">
        <f>ROUND((ROUND(I353,2))*(ROUND(H353,2)),2)</f>
        <v>0</v>
      </c>
      <c r="K353" s="175" t="s">
        <v>150</v>
      </c>
      <c r="L353" s="39"/>
      <c r="M353" s="179" t="s">
        <v>18</v>
      </c>
      <c r="N353" s="180" t="s">
        <v>46</v>
      </c>
      <c r="O353" s="64"/>
      <c r="P353" s="181">
        <f>O353*H353</f>
        <v>0</v>
      </c>
      <c r="Q353" s="181">
        <v>0</v>
      </c>
      <c r="R353" s="181">
        <f>Q353*H353</f>
        <v>0</v>
      </c>
      <c r="S353" s="181">
        <v>0</v>
      </c>
      <c r="T353" s="182">
        <f>S353*H353</f>
        <v>0</v>
      </c>
      <c r="U353" s="34"/>
      <c r="V353" s="34"/>
      <c r="W353" s="34"/>
      <c r="X353" s="34"/>
      <c r="Y353" s="34"/>
      <c r="Z353" s="34"/>
      <c r="AA353" s="34"/>
      <c r="AB353" s="34"/>
      <c r="AC353" s="34"/>
      <c r="AD353" s="34"/>
      <c r="AE353" s="34"/>
      <c r="AR353" s="183" t="s">
        <v>266</v>
      </c>
      <c r="AT353" s="183" t="s">
        <v>146</v>
      </c>
      <c r="AU353" s="183" t="s">
        <v>85</v>
      </c>
      <c r="AY353" s="17" t="s">
        <v>143</v>
      </c>
      <c r="BE353" s="184">
        <f>IF(N353="základní",J353,0)</f>
        <v>0</v>
      </c>
      <c r="BF353" s="184">
        <f>IF(N353="snížená",J353,0)</f>
        <v>0</v>
      </c>
      <c r="BG353" s="184">
        <f>IF(N353="zákl. přenesená",J353,0)</f>
        <v>0</v>
      </c>
      <c r="BH353" s="184">
        <f>IF(N353="sníž. přenesená",J353,0)</f>
        <v>0</v>
      </c>
      <c r="BI353" s="184">
        <f>IF(N353="nulová",J353,0)</f>
        <v>0</v>
      </c>
      <c r="BJ353" s="17" t="s">
        <v>83</v>
      </c>
      <c r="BK353" s="184">
        <f>ROUND((ROUND(I353,2))*(ROUND(H353,2)),2)</f>
        <v>0</v>
      </c>
      <c r="BL353" s="17" t="s">
        <v>266</v>
      </c>
      <c r="BM353" s="183" t="s">
        <v>550</v>
      </c>
    </row>
    <row r="354" spans="1:65" s="2" customFormat="1">
      <c r="A354" s="34"/>
      <c r="B354" s="35"/>
      <c r="C354" s="36"/>
      <c r="D354" s="185" t="s">
        <v>153</v>
      </c>
      <c r="E354" s="36"/>
      <c r="F354" s="186" t="s">
        <v>551</v>
      </c>
      <c r="G354" s="36"/>
      <c r="H354" s="36"/>
      <c r="I354" s="187"/>
      <c r="J354" s="36"/>
      <c r="K354" s="36"/>
      <c r="L354" s="39"/>
      <c r="M354" s="188"/>
      <c r="N354" s="189"/>
      <c r="O354" s="64"/>
      <c r="P354" s="64"/>
      <c r="Q354" s="64"/>
      <c r="R354" s="64"/>
      <c r="S354" s="64"/>
      <c r="T354" s="65"/>
      <c r="U354" s="34"/>
      <c r="V354" s="34"/>
      <c r="W354" s="34"/>
      <c r="X354" s="34"/>
      <c r="Y354" s="34"/>
      <c r="Z354" s="34"/>
      <c r="AA354" s="34"/>
      <c r="AB354" s="34"/>
      <c r="AC354" s="34"/>
      <c r="AD354" s="34"/>
      <c r="AE354" s="34"/>
      <c r="AT354" s="17" t="s">
        <v>153</v>
      </c>
      <c r="AU354" s="17" t="s">
        <v>85</v>
      </c>
    </row>
    <row r="355" spans="1:65" s="12" customFormat="1" ht="22.9" customHeight="1">
      <c r="B355" s="157"/>
      <c r="C355" s="158"/>
      <c r="D355" s="159" t="s">
        <v>74</v>
      </c>
      <c r="E355" s="171" t="s">
        <v>552</v>
      </c>
      <c r="F355" s="171" t="s">
        <v>553</v>
      </c>
      <c r="G355" s="158"/>
      <c r="H355" s="158"/>
      <c r="I355" s="161"/>
      <c r="J355" s="172">
        <f>BK355</f>
        <v>0</v>
      </c>
      <c r="K355" s="158"/>
      <c r="L355" s="163"/>
      <c r="M355" s="164"/>
      <c r="N355" s="165"/>
      <c r="O355" s="165"/>
      <c r="P355" s="166">
        <f>SUM(P356:P374)</f>
        <v>0</v>
      </c>
      <c r="Q355" s="165"/>
      <c r="R355" s="166">
        <f>SUM(R356:R374)</f>
        <v>0.19222</v>
      </c>
      <c r="S355" s="165"/>
      <c r="T355" s="167">
        <f>SUM(T356:T374)</f>
        <v>2.2939999999999999E-2</v>
      </c>
      <c r="AR355" s="168" t="s">
        <v>85</v>
      </c>
      <c r="AT355" s="169" t="s">
        <v>74</v>
      </c>
      <c r="AU355" s="169" t="s">
        <v>83</v>
      </c>
      <c r="AY355" s="168" t="s">
        <v>143</v>
      </c>
      <c r="BK355" s="170">
        <f>SUM(BK356:BK374)</f>
        <v>0</v>
      </c>
    </row>
    <row r="356" spans="1:65" s="2" customFormat="1" ht="24.2" customHeight="1">
      <c r="A356" s="34"/>
      <c r="B356" s="35"/>
      <c r="C356" s="173" t="s">
        <v>554</v>
      </c>
      <c r="D356" s="173" t="s">
        <v>146</v>
      </c>
      <c r="E356" s="174" t="s">
        <v>555</v>
      </c>
      <c r="F356" s="175" t="s">
        <v>556</v>
      </c>
      <c r="G356" s="176" t="s">
        <v>173</v>
      </c>
      <c r="H356" s="177">
        <v>257</v>
      </c>
      <c r="I356" s="178"/>
      <c r="J356" s="177">
        <f>ROUND((ROUND(I356,2))*(ROUND(H356,2)),2)</f>
        <v>0</v>
      </c>
      <c r="K356" s="175" t="s">
        <v>150</v>
      </c>
      <c r="L356" s="39"/>
      <c r="M356" s="179" t="s">
        <v>18</v>
      </c>
      <c r="N356" s="180" t="s">
        <v>46</v>
      </c>
      <c r="O356" s="64"/>
      <c r="P356" s="181">
        <f>O356*H356</f>
        <v>0</v>
      </c>
      <c r="Q356" s="181">
        <v>0</v>
      </c>
      <c r="R356" s="181">
        <f>Q356*H356</f>
        <v>0</v>
      </c>
      <c r="S356" s="181">
        <v>0</v>
      </c>
      <c r="T356" s="182">
        <f>S356*H356</f>
        <v>0</v>
      </c>
      <c r="U356" s="34"/>
      <c r="V356" s="34"/>
      <c r="W356" s="34"/>
      <c r="X356" s="34"/>
      <c r="Y356" s="34"/>
      <c r="Z356" s="34"/>
      <c r="AA356" s="34"/>
      <c r="AB356" s="34"/>
      <c r="AC356" s="34"/>
      <c r="AD356" s="34"/>
      <c r="AE356" s="34"/>
      <c r="AR356" s="183" t="s">
        <v>266</v>
      </c>
      <c r="AT356" s="183" t="s">
        <v>146</v>
      </c>
      <c r="AU356" s="183" t="s">
        <v>85</v>
      </c>
      <c r="AY356" s="17" t="s">
        <v>143</v>
      </c>
      <c r="BE356" s="184">
        <f>IF(N356="základní",J356,0)</f>
        <v>0</v>
      </c>
      <c r="BF356" s="184">
        <f>IF(N356="snížená",J356,0)</f>
        <v>0</v>
      </c>
      <c r="BG356" s="184">
        <f>IF(N356="zákl. přenesená",J356,0)</f>
        <v>0</v>
      </c>
      <c r="BH356" s="184">
        <f>IF(N356="sníž. přenesená",J356,0)</f>
        <v>0</v>
      </c>
      <c r="BI356" s="184">
        <f>IF(N356="nulová",J356,0)</f>
        <v>0</v>
      </c>
      <c r="BJ356" s="17" t="s">
        <v>83</v>
      </c>
      <c r="BK356" s="184">
        <f>ROUND((ROUND(I356,2))*(ROUND(H356,2)),2)</f>
        <v>0</v>
      </c>
      <c r="BL356" s="17" t="s">
        <v>266</v>
      </c>
      <c r="BM356" s="183" t="s">
        <v>557</v>
      </c>
    </row>
    <row r="357" spans="1:65" s="2" customFormat="1">
      <c r="A357" s="34"/>
      <c r="B357" s="35"/>
      <c r="C357" s="36"/>
      <c r="D357" s="185" t="s">
        <v>153</v>
      </c>
      <c r="E357" s="36"/>
      <c r="F357" s="186" t="s">
        <v>558</v>
      </c>
      <c r="G357" s="36"/>
      <c r="H357" s="36"/>
      <c r="I357" s="187"/>
      <c r="J357" s="36"/>
      <c r="K357" s="36"/>
      <c r="L357" s="39"/>
      <c r="M357" s="188"/>
      <c r="N357" s="189"/>
      <c r="O357" s="64"/>
      <c r="P357" s="64"/>
      <c r="Q357" s="64"/>
      <c r="R357" s="64"/>
      <c r="S357" s="64"/>
      <c r="T357" s="65"/>
      <c r="U357" s="34"/>
      <c r="V357" s="34"/>
      <c r="W357" s="34"/>
      <c r="X357" s="34"/>
      <c r="Y357" s="34"/>
      <c r="Z357" s="34"/>
      <c r="AA357" s="34"/>
      <c r="AB357" s="34"/>
      <c r="AC357" s="34"/>
      <c r="AD357" s="34"/>
      <c r="AE357" s="34"/>
      <c r="AT357" s="17" t="s">
        <v>153</v>
      </c>
      <c r="AU357" s="17" t="s">
        <v>85</v>
      </c>
    </row>
    <row r="358" spans="1:65" s="2" customFormat="1" ht="16.5" customHeight="1">
      <c r="A358" s="34"/>
      <c r="B358" s="35"/>
      <c r="C358" s="173" t="s">
        <v>559</v>
      </c>
      <c r="D358" s="173" t="s">
        <v>146</v>
      </c>
      <c r="E358" s="174" t="s">
        <v>560</v>
      </c>
      <c r="F358" s="175" t="s">
        <v>561</v>
      </c>
      <c r="G358" s="176" t="s">
        <v>173</v>
      </c>
      <c r="H358" s="177">
        <v>74</v>
      </c>
      <c r="I358" s="178"/>
      <c r="J358" s="177">
        <f>ROUND((ROUND(I358,2))*(ROUND(H358,2)),2)</f>
        <v>0</v>
      </c>
      <c r="K358" s="175" t="s">
        <v>150</v>
      </c>
      <c r="L358" s="39"/>
      <c r="M358" s="179" t="s">
        <v>18</v>
      </c>
      <c r="N358" s="180" t="s">
        <v>46</v>
      </c>
      <c r="O358" s="64"/>
      <c r="P358" s="181">
        <f>O358*H358</f>
        <v>0</v>
      </c>
      <c r="Q358" s="181">
        <v>1E-3</v>
      </c>
      <c r="R358" s="181">
        <f>Q358*H358</f>
        <v>7.3999999999999996E-2</v>
      </c>
      <c r="S358" s="181">
        <v>3.1E-4</v>
      </c>
      <c r="T358" s="182">
        <f>S358*H358</f>
        <v>2.2939999999999999E-2</v>
      </c>
      <c r="U358" s="34"/>
      <c r="V358" s="34"/>
      <c r="W358" s="34"/>
      <c r="X358" s="34"/>
      <c r="Y358" s="34"/>
      <c r="Z358" s="34"/>
      <c r="AA358" s="34"/>
      <c r="AB358" s="34"/>
      <c r="AC358" s="34"/>
      <c r="AD358" s="34"/>
      <c r="AE358" s="34"/>
      <c r="AR358" s="183" t="s">
        <v>266</v>
      </c>
      <c r="AT358" s="183" t="s">
        <v>146</v>
      </c>
      <c r="AU358" s="183" t="s">
        <v>85</v>
      </c>
      <c r="AY358" s="17" t="s">
        <v>143</v>
      </c>
      <c r="BE358" s="184">
        <f>IF(N358="základní",J358,0)</f>
        <v>0</v>
      </c>
      <c r="BF358" s="184">
        <f>IF(N358="snížená",J358,0)</f>
        <v>0</v>
      </c>
      <c r="BG358" s="184">
        <f>IF(N358="zákl. přenesená",J358,0)</f>
        <v>0</v>
      </c>
      <c r="BH358" s="184">
        <f>IF(N358="sníž. přenesená",J358,0)</f>
        <v>0</v>
      </c>
      <c r="BI358" s="184">
        <f>IF(N358="nulová",J358,0)</f>
        <v>0</v>
      </c>
      <c r="BJ358" s="17" t="s">
        <v>83</v>
      </c>
      <c r="BK358" s="184">
        <f>ROUND((ROUND(I358,2))*(ROUND(H358,2)),2)</f>
        <v>0</v>
      </c>
      <c r="BL358" s="17" t="s">
        <v>266</v>
      </c>
      <c r="BM358" s="183" t="s">
        <v>562</v>
      </c>
    </row>
    <row r="359" spans="1:65" s="2" customFormat="1">
      <c r="A359" s="34"/>
      <c r="B359" s="35"/>
      <c r="C359" s="36"/>
      <c r="D359" s="185" t="s">
        <v>153</v>
      </c>
      <c r="E359" s="36"/>
      <c r="F359" s="186" t="s">
        <v>563</v>
      </c>
      <c r="G359" s="36"/>
      <c r="H359" s="36"/>
      <c r="I359" s="187"/>
      <c r="J359" s="36"/>
      <c r="K359" s="36"/>
      <c r="L359" s="39"/>
      <c r="M359" s="188"/>
      <c r="N359" s="189"/>
      <c r="O359" s="64"/>
      <c r="P359" s="64"/>
      <c r="Q359" s="64"/>
      <c r="R359" s="64"/>
      <c r="S359" s="64"/>
      <c r="T359" s="65"/>
      <c r="U359" s="34"/>
      <c r="V359" s="34"/>
      <c r="W359" s="34"/>
      <c r="X359" s="34"/>
      <c r="Y359" s="34"/>
      <c r="Z359" s="34"/>
      <c r="AA359" s="34"/>
      <c r="AB359" s="34"/>
      <c r="AC359" s="34"/>
      <c r="AD359" s="34"/>
      <c r="AE359" s="34"/>
      <c r="AT359" s="17" t="s">
        <v>153</v>
      </c>
      <c r="AU359" s="17" t="s">
        <v>85</v>
      </c>
    </row>
    <row r="360" spans="1:65" s="13" customFormat="1">
      <c r="B360" s="190"/>
      <c r="C360" s="191"/>
      <c r="D360" s="192" t="s">
        <v>155</v>
      </c>
      <c r="E360" s="193" t="s">
        <v>18</v>
      </c>
      <c r="F360" s="194" t="s">
        <v>564</v>
      </c>
      <c r="G360" s="191"/>
      <c r="H360" s="195">
        <v>32</v>
      </c>
      <c r="I360" s="196"/>
      <c r="J360" s="191"/>
      <c r="K360" s="191"/>
      <c r="L360" s="197"/>
      <c r="M360" s="198"/>
      <c r="N360" s="199"/>
      <c r="O360" s="199"/>
      <c r="P360" s="199"/>
      <c r="Q360" s="199"/>
      <c r="R360" s="199"/>
      <c r="S360" s="199"/>
      <c r="T360" s="200"/>
      <c r="AT360" s="201" t="s">
        <v>155</v>
      </c>
      <c r="AU360" s="201" t="s">
        <v>85</v>
      </c>
      <c r="AV360" s="13" t="s">
        <v>85</v>
      </c>
      <c r="AW360" s="13" t="s">
        <v>37</v>
      </c>
      <c r="AX360" s="13" t="s">
        <v>75</v>
      </c>
      <c r="AY360" s="201" t="s">
        <v>143</v>
      </c>
    </row>
    <row r="361" spans="1:65" s="13" customFormat="1">
      <c r="B361" s="190"/>
      <c r="C361" s="191"/>
      <c r="D361" s="192" t="s">
        <v>155</v>
      </c>
      <c r="E361" s="193" t="s">
        <v>18</v>
      </c>
      <c r="F361" s="194" t="s">
        <v>493</v>
      </c>
      <c r="G361" s="191"/>
      <c r="H361" s="195">
        <v>6</v>
      </c>
      <c r="I361" s="196"/>
      <c r="J361" s="191"/>
      <c r="K361" s="191"/>
      <c r="L361" s="197"/>
      <c r="M361" s="198"/>
      <c r="N361" s="199"/>
      <c r="O361" s="199"/>
      <c r="P361" s="199"/>
      <c r="Q361" s="199"/>
      <c r="R361" s="199"/>
      <c r="S361" s="199"/>
      <c r="T361" s="200"/>
      <c r="AT361" s="201" t="s">
        <v>155</v>
      </c>
      <c r="AU361" s="201" t="s">
        <v>85</v>
      </c>
      <c r="AV361" s="13" t="s">
        <v>85</v>
      </c>
      <c r="AW361" s="13" t="s">
        <v>37</v>
      </c>
      <c r="AX361" s="13" t="s">
        <v>75</v>
      </c>
      <c r="AY361" s="201" t="s">
        <v>143</v>
      </c>
    </row>
    <row r="362" spans="1:65" s="13" customFormat="1">
      <c r="B362" s="190"/>
      <c r="C362" s="191"/>
      <c r="D362" s="192" t="s">
        <v>155</v>
      </c>
      <c r="E362" s="193" t="s">
        <v>18</v>
      </c>
      <c r="F362" s="194" t="s">
        <v>565</v>
      </c>
      <c r="G362" s="191"/>
      <c r="H362" s="195">
        <v>20</v>
      </c>
      <c r="I362" s="196"/>
      <c r="J362" s="191"/>
      <c r="K362" s="191"/>
      <c r="L362" s="197"/>
      <c r="M362" s="198"/>
      <c r="N362" s="199"/>
      <c r="O362" s="199"/>
      <c r="P362" s="199"/>
      <c r="Q362" s="199"/>
      <c r="R362" s="199"/>
      <c r="S362" s="199"/>
      <c r="T362" s="200"/>
      <c r="AT362" s="201" t="s">
        <v>155</v>
      </c>
      <c r="AU362" s="201" t="s">
        <v>85</v>
      </c>
      <c r="AV362" s="13" t="s">
        <v>85</v>
      </c>
      <c r="AW362" s="13" t="s">
        <v>37</v>
      </c>
      <c r="AX362" s="13" t="s">
        <v>75</v>
      </c>
      <c r="AY362" s="201" t="s">
        <v>143</v>
      </c>
    </row>
    <row r="363" spans="1:65" s="13" customFormat="1">
      <c r="B363" s="190"/>
      <c r="C363" s="191"/>
      <c r="D363" s="192" t="s">
        <v>155</v>
      </c>
      <c r="E363" s="193" t="s">
        <v>18</v>
      </c>
      <c r="F363" s="194" t="s">
        <v>566</v>
      </c>
      <c r="G363" s="191"/>
      <c r="H363" s="195">
        <v>16</v>
      </c>
      <c r="I363" s="196"/>
      <c r="J363" s="191"/>
      <c r="K363" s="191"/>
      <c r="L363" s="197"/>
      <c r="M363" s="198"/>
      <c r="N363" s="199"/>
      <c r="O363" s="199"/>
      <c r="P363" s="199"/>
      <c r="Q363" s="199"/>
      <c r="R363" s="199"/>
      <c r="S363" s="199"/>
      <c r="T363" s="200"/>
      <c r="AT363" s="201" t="s">
        <v>155</v>
      </c>
      <c r="AU363" s="201" t="s">
        <v>85</v>
      </c>
      <c r="AV363" s="13" t="s">
        <v>85</v>
      </c>
      <c r="AW363" s="13" t="s">
        <v>37</v>
      </c>
      <c r="AX363" s="13" t="s">
        <v>75</v>
      </c>
      <c r="AY363" s="201" t="s">
        <v>143</v>
      </c>
    </row>
    <row r="364" spans="1:65" s="14" customFormat="1">
      <c r="B364" s="202"/>
      <c r="C364" s="203"/>
      <c r="D364" s="192" t="s">
        <v>155</v>
      </c>
      <c r="E364" s="204" t="s">
        <v>18</v>
      </c>
      <c r="F364" s="205" t="s">
        <v>160</v>
      </c>
      <c r="G364" s="203"/>
      <c r="H364" s="206">
        <v>74</v>
      </c>
      <c r="I364" s="207"/>
      <c r="J364" s="203"/>
      <c r="K364" s="203"/>
      <c r="L364" s="208"/>
      <c r="M364" s="209"/>
      <c r="N364" s="210"/>
      <c r="O364" s="210"/>
      <c r="P364" s="210"/>
      <c r="Q364" s="210"/>
      <c r="R364" s="210"/>
      <c r="S364" s="210"/>
      <c r="T364" s="211"/>
      <c r="AT364" s="212" t="s">
        <v>155</v>
      </c>
      <c r="AU364" s="212" t="s">
        <v>85</v>
      </c>
      <c r="AV364" s="14" t="s">
        <v>151</v>
      </c>
      <c r="AW364" s="14" t="s">
        <v>37</v>
      </c>
      <c r="AX364" s="14" t="s">
        <v>83</v>
      </c>
      <c r="AY364" s="212" t="s">
        <v>143</v>
      </c>
    </row>
    <row r="365" spans="1:65" s="2" customFormat="1" ht="33" customHeight="1">
      <c r="A365" s="34"/>
      <c r="B365" s="35"/>
      <c r="C365" s="173" t="s">
        <v>567</v>
      </c>
      <c r="D365" s="173" t="s">
        <v>146</v>
      </c>
      <c r="E365" s="174" t="s">
        <v>568</v>
      </c>
      <c r="F365" s="175" t="s">
        <v>569</v>
      </c>
      <c r="G365" s="176" t="s">
        <v>173</v>
      </c>
      <c r="H365" s="177">
        <v>257</v>
      </c>
      <c r="I365" s="178"/>
      <c r="J365" s="177">
        <f>ROUND((ROUND(I365,2))*(ROUND(H365,2)),2)</f>
        <v>0</v>
      </c>
      <c r="K365" s="175" t="s">
        <v>150</v>
      </c>
      <c r="L365" s="39"/>
      <c r="M365" s="179" t="s">
        <v>18</v>
      </c>
      <c r="N365" s="180" t="s">
        <v>46</v>
      </c>
      <c r="O365" s="64"/>
      <c r="P365" s="181">
        <f>O365*H365</f>
        <v>0</v>
      </c>
      <c r="Q365" s="181">
        <v>2.0000000000000001E-4</v>
      </c>
      <c r="R365" s="181">
        <f>Q365*H365</f>
        <v>5.1400000000000001E-2</v>
      </c>
      <c r="S365" s="181">
        <v>0</v>
      </c>
      <c r="T365" s="182">
        <f>S365*H365</f>
        <v>0</v>
      </c>
      <c r="U365" s="34"/>
      <c r="V365" s="34"/>
      <c r="W365" s="34"/>
      <c r="X365" s="34"/>
      <c r="Y365" s="34"/>
      <c r="Z365" s="34"/>
      <c r="AA365" s="34"/>
      <c r="AB365" s="34"/>
      <c r="AC365" s="34"/>
      <c r="AD365" s="34"/>
      <c r="AE365" s="34"/>
      <c r="AR365" s="183" t="s">
        <v>266</v>
      </c>
      <c r="AT365" s="183" t="s">
        <v>146</v>
      </c>
      <c r="AU365" s="183" t="s">
        <v>85</v>
      </c>
      <c r="AY365" s="17" t="s">
        <v>143</v>
      </c>
      <c r="BE365" s="184">
        <f>IF(N365="základní",J365,0)</f>
        <v>0</v>
      </c>
      <c r="BF365" s="184">
        <f>IF(N365="snížená",J365,0)</f>
        <v>0</v>
      </c>
      <c r="BG365" s="184">
        <f>IF(N365="zákl. přenesená",J365,0)</f>
        <v>0</v>
      </c>
      <c r="BH365" s="184">
        <f>IF(N365="sníž. přenesená",J365,0)</f>
        <v>0</v>
      </c>
      <c r="BI365" s="184">
        <f>IF(N365="nulová",J365,0)</f>
        <v>0</v>
      </c>
      <c r="BJ365" s="17" t="s">
        <v>83</v>
      </c>
      <c r="BK365" s="184">
        <f>ROUND((ROUND(I365,2))*(ROUND(H365,2)),2)</f>
        <v>0</v>
      </c>
      <c r="BL365" s="17" t="s">
        <v>266</v>
      </c>
      <c r="BM365" s="183" t="s">
        <v>570</v>
      </c>
    </row>
    <row r="366" spans="1:65" s="2" customFormat="1">
      <c r="A366" s="34"/>
      <c r="B366" s="35"/>
      <c r="C366" s="36"/>
      <c r="D366" s="185" t="s">
        <v>153</v>
      </c>
      <c r="E366" s="36"/>
      <c r="F366" s="186" t="s">
        <v>571</v>
      </c>
      <c r="G366" s="36"/>
      <c r="H366" s="36"/>
      <c r="I366" s="187"/>
      <c r="J366" s="36"/>
      <c r="K366" s="36"/>
      <c r="L366" s="39"/>
      <c r="M366" s="188"/>
      <c r="N366" s="189"/>
      <c r="O366" s="64"/>
      <c r="P366" s="64"/>
      <c r="Q366" s="64"/>
      <c r="R366" s="64"/>
      <c r="S366" s="64"/>
      <c r="T366" s="65"/>
      <c r="U366" s="34"/>
      <c r="V366" s="34"/>
      <c r="W366" s="34"/>
      <c r="X366" s="34"/>
      <c r="Y366" s="34"/>
      <c r="Z366" s="34"/>
      <c r="AA366" s="34"/>
      <c r="AB366" s="34"/>
      <c r="AC366" s="34"/>
      <c r="AD366" s="34"/>
      <c r="AE366" s="34"/>
      <c r="AT366" s="17" t="s">
        <v>153</v>
      </c>
      <c r="AU366" s="17" t="s">
        <v>85</v>
      </c>
    </row>
    <row r="367" spans="1:65" s="2" customFormat="1" ht="37.9" customHeight="1">
      <c r="A367" s="34"/>
      <c r="B367" s="35"/>
      <c r="C367" s="173" t="s">
        <v>572</v>
      </c>
      <c r="D367" s="173" t="s">
        <v>146</v>
      </c>
      <c r="E367" s="174" t="s">
        <v>573</v>
      </c>
      <c r="F367" s="175" t="s">
        <v>574</v>
      </c>
      <c r="G367" s="176" t="s">
        <v>173</v>
      </c>
      <c r="H367" s="177">
        <v>257</v>
      </c>
      <c r="I367" s="178"/>
      <c r="J367" s="177">
        <f>ROUND((ROUND(I367,2))*(ROUND(H367,2)),2)</f>
        <v>0</v>
      </c>
      <c r="K367" s="175" t="s">
        <v>150</v>
      </c>
      <c r="L367" s="39"/>
      <c r="M367" s="179" t="s">
        <v>18</v>
      </c>
      <c r="N367" s="180" t="s">
        <v>46</v>
      </c>
      <c r="O367" s="64"/>
      <c r="P367" s="181">
        <f>O367*H367</f>
        <v>0</v>
      </c>
      <c r="Q367" s="181">
        <v>2.5999999999999998E-4</v>
      </c>
      <c r="R367" s="181">
        <f>Q367*H367</f>
        <v>6.6819999999999991E-2</v>
      </c>
      <c r="S367" s="181">
        <v>0</v>
      </c>
      <c r="T367" s="182">
        <f>S367*H367</f>
        <v>0</v>
      </c>
      <c r="U367" s="34"/>
      <c r="V367" s="34"/>
      <c r="W367" s="34"/>
      <c r="X367" s="34"/>
      <c r="Y367" s="34"/>
      <c r="Z367" s="34"/>
      <c r="AA367" s="34"/>
      <c r="AB367" s="34"/>
      <c r="AC367" s="34"/>
      <c r="AD367" s="34"/>
      <c r="AE367" s="34"/>
      <c r="AR367" s="183" t="s">
        <v>266</v>
      </c>
      <c r="AT367" s="183" t="s">
        <v>146</v>
      </c>
      <c r="AU367" s="183" t="s">
        <v>85</v>
      </c>
      <c r="AY367" s="17" t="s">
        <v>143</v>
      </c>
      <c r="BE367" s="184">
        <f>IF(N367="základní",J367,0)</f>
        <v>0</v>
      </c>
      <c r="BF367" s="184">
        <f>IF(N367="snížená",J367,0)</f>
        <v>0</v>
      </c>
      <c r="BG367" s="184">
        <f>IF(N367="zákl. přenesená",J367,0)</f>
        <v>0</v>
      </c>
      <c r="BH367" s="184">
        <f>IF(N367="sníž. přenesená",J367,0)</f>
        <v>0</v>
      </c>
      <c r="BI367" s="184">
        <f>IF(N367="nulová",J367,0)</f>
        <v>0</v>
      </c>
      <c r="BJ367" s="17" t="s">
        <v>83</v>
      </c>
      <c r="BK367" s="184">
        <f>ROUND((ROUND(I367,2))*(ROUND(H367,2)),2)</f>
        <v>0</v>
      </c>
      <c r="BL367" s="17" t="s">
        <v>266</v>
      </c>
      <c r="BM367" s="183" t="s">
        <v>575</v>
      </c>
    </row>
    <row r="368" spans="1:65" s="2" customFormat="1">
      <c r="A368" s="34"/>
      <c r="B368" s="35"/>
      <c r="C368" s="36"/>
      <c r="D368" s="185" t="s">
        <v>153</v>
      </c>
      <c r="E368" s="36"/>
      <c r="F368" s="186" t="s">
        <v>576</v>
      </c>
      <c r="G368" s="36"/>
      <c r="H368" s="36"/>
      <c r="I368" s="187"/>
      <c r="J368" s="36"/>
      <c r="K368" s="36"/>
      <c r="L368" s="39"/>
      <c r="M368" s="188"/>
      <c r="N368" s="189"/>
      <c r="O368" s="64"/>
      <c r="P368" s="64"/>
      <c r="Q368" s="64"/>
      <c r="R368" s="64"/>
      <c r="S368" s="64"/>
      <c r="T368" s="65"/>
      <c r="U368" s="34"/>
      <c r="V368" s="34"/>
      <c r="W368" s="34"/>
      <c r="X368" s="34"/>
      <c r="Y368" s="34"/>
      <c r="Z368" s="34"/>
      <c r="AA368" s="34"/>
      <c r="AB368" s="34"/>
      <c r="AC368" s="34"/>
      <c r="AD368" s="34"/>
      <c r="AE368" s="34"/>
      <c r="AT368" s="17" t="s">
        <v>153</v>
      </c>
      <c r="AU368" s="17" t="s">
        <v>85</v>
      </c>
    </row>
    <row r="369" spans="1:65" s="2" customFormat="1" ht="19.5">
      <c r="A369" s="34"/>
      <c r="B369" s="35"/>
      <c r="C369" s="36"/>
      <c r="D369" s="192" t="s">
        <v>490</v>
      </c>
      <c r="E369" s="36"/>
      <c r="F369" s="233" t="s">
        <v>577</v>
      </c>
      <c r="G369" s="36"/>
      <c r="H369" s="36"/>
      <c r="I369" s="187"/>
      <c r="J369" s="36"/>
      <c r="K369" s="36"/>
      <c r="L369" s="39"/>
      <c r="M369" s="188"/>
      <c r="N369" s="189"/>
      <c r="O369" s="64"/>
      <c r="P369" s="64"/>
      <c r="Q369" s="64"/>
      <c r="R369" s="64"/>
      <c r="S369" s="64"/>
      <c r="T369" s="65"/>
      <c r="U369" s="34"/>
      <c r="V369" s="34"/>
      <c r="W369" s="34"/>
      <c r="X369" s="34"/>
      <c r="Y369" s="34"/>
      <c r="Z369" s="34"/>
      <c r="AA369" s="34"/>
      <c r="AB369" s="34"/>
      <c r="AC369" s="34"/>
      <c r="AD369" s="34"/>
      <c r="AE369" s="34"/>
      <c r="AT369" s="17" t="s">
        <v>490</v>
      </c>
      <c r="AU369" s="17" t="s">
        <v>85</v>
      </c>
    </row>
    <row r="370" spans="1:65" s="13" customFormat="1">
      <c r="B370" s="190"/>
      <c r="C370" s="191"/>
      <c r="D370" s="192" t="s">
        <v>155</v>
      </c>
      <c r="E370" s="193" t="s">
        <v>18</v>
      </c>
      <c r="F370" s="194" t="s">
        <v>578</v>
      </c>
      <c r="G370" s="191"/>
      <c r="H370" s="195">
        <v>120</v>
      </c>
      <c r="I370" s="196"/>
      <c r="J370" s="191"/>
      <c r="K370" s="191"/>
      <c r="L370" s="197"/>
      <c r="M370" s="198"/>
      <c r="N370" s="199"/>
      <c r="O370" s="199"/>
      <c r="P370" s="199"/>
      <c r="Q370" s="199"/>
      <c r="R370" s="199"/>
      <c r="S370" s="199"/>
      <c r="T370" s="200"/>
      <c r="AT370" s="201" t="s">
        <v>155</v>
      </c>
      <c r="AU370" s="201" t="s">
        <v>85</v>
      </c>
      <c r="AV370" s="13" t="s">
        <v>85</v>
      </c>
      <c r="AW370" s="13" t="s">
        <v>37</v>
      </c>
      <c r="AX370" s="13" t="s">
        <v>75</v>
      </c>
      <c r="AY370" s="201" t="s">
        <v>143</v>
      </c>
    </row>
    <row r="371" spans="1:65" s="13" customFormat="1">
      <c r="B371" s="190"/>
      <c r="C371" s="191"/>
      <c r="D371" s="192" t="s">
        <v>155</v>
      </c>
      <c r="E371" s="193" t="s">
        <v>18</v>
      </c>
      <c r="F371" s="194" t="s">
        <v>579</v>
      </c>
      <c r="G371" s="191"/>
      <c r="H371" s="195">
        <v>24.5</v>
      </c>
      <c r="I371" s="196"/>
      <c r="J371" s="191"/>
      <c r="K371" s="191"/>
      <c r="L371" s="197"/>
      <c r="M371" s="198"/>
      <c r="N371" s="199"/>
      <c r="O371" s="199"/>
      <c r="P371" s="199"/>
      <c r="Q371" s="199"/>
      <c r="R371" s="199"/>
      <c r="S371" s="199"/>
      <c r="T371" s="200"/>
      <c r="AT371" s="201" t="s">
        <v>155</v>
      </c>
      <c r="AU371" s="201" t="s">
        <v>85</v>
      </c>
      <c r="AV371" s="13" t="s">
        <v>85</v>
      </c>
      <c r="AW371" s="13" t="s">
        <v>37</v>
      </c>
      <c r="AX371" s="13" t="s">
        <v>75</v>
      </c>
      <c r="AY371" s="201" t="s">
        <v>143</v>
      </c>
    </row>
    <row r="372" spans="1:65" s="13" customFormat="1">
      <c r="B372" s="190"/>
      <c r="C372" s="191"/>
      <c r="D372" s="192" t="s">
        <v>155</v>
      </c>
      <c r="E372" s="193" t="s">
        <v>18</v>
      </c>
      <c r="F372" s="194" t="s">
        <v>580</v>
      </c>
      <c r="G372" s="191"/>
      <c r="H372" s="195">
        <v>79</v>
      </c>
      <c r="I372" s="196"/>
      <c r="J372" s="191"/>
      <c r="K372" s="191"/>
      <c r="L372" s="197"/>
      <c r="M372" s="198"/>
      <c r="N372" s="199"/>
      <c r="O372" s="199"/>
      <c r="P372" s="199"/>
      <c r="Q372" s="199"/>
      <c r="R372" s="199"/>
      <c r="S372" s="199"/>
      <c r="T372" s="200"/>
      <c r="AT372" s="201" t="s">
        <v>155</v>
      </c>
      <c r="AU372" s="201" t="s">
        <v>85</v>
      </c>
      <c r="AV372" s="13" t="s">
        <v>85</v>
      </c>
      <c r="AW372" s="13" t="s">
        <v>37</v>
      </c>
      <c r="AX372" s="13" t="s">
        <v>75</v>
      </c>
      <c r="AY372" s="201" t="s">
        <v>143</v>
      </c>
    </row>
    <row r="373" spans="1:65" s="13" customFormat="1">
      <c r="B373" s="190"/>
      <c r="C373" s="191"/>
      <c r="D373" s="192" t="s">
        <v>155</v>
      </c>
      <c r="E373" s="193" t="s">
        <v>18</v>
      </c>
      <c r="F373" s="194" t="s">
        <v>581</v>
      </c>
      <c r="G373" s="191"/>
      <c r="H373" s="195">
        <v>33.5</v>
      </c>
      <c r="I373" s="196"/>
      <c r="J373" s="191"/>
      <c r="K373" s="191"/>
      <c r="L373" s="197"/>
      <c r="M373" s="198"/>
      <c r="N373" s="199"/>
      <c r="O373" s="199"/>
      <c r="P373" s="199"/>
      <c r="Q373" s="199"/>
      <c r="R373" s="199"/>
      <c r="S373" s="199"/>
      <c r="T373" s="200"/>
      <c r="AT373" s="201" t="s">
        <v>155</v>
      </c>
      <c r="AU373" s="201" t="s">
        <v>85</v>
      </c>
      <c r="AV373" s="13" t="s">
        <v>85</v>
      </c>
      <c r="AW373" s="13" t="s">
        <v>37</v>
      </c>
      <c r="AX373" s="13" t="s">
        <v>75</v>
      </c>
      <c r="AY373" s="201" t="s">
        <v>143</v>
      </c>
    </row>
    <row r="374" spans="1:65" s="14" customFormat="1">
      <c r="B374" s="202"/>
      <c r="C374" s="203"/>
      <c r="D374" s="192" t="s">
        <v>155</v>
      </c>
      <c r="E374" s="204" t="s">
        <v>18</v>
      </c>
      <c r="F374" s="205" t="s">
        <v>160</v>
      </c>
      <c r="G374" s="203"/>
      <c r="H374" s="206">
        <v>257</v>
      </c>
      <c r="I374" s="207"/>
      <c r="J374" s="203"/>
      <c r="K374" s="203"/>
      <c r="L374" s="208"/>
      <c r="M374" s="209"/>
      <c r="N374" s="210"/>
      <c r="O374" s="210"/>
      <c r="P374" s="210"/>
      <c r="Q374" s="210"/>
      <c r="R374" s="210"/>
      <c r="S374" s="210"/>
      <c r="T374" s="211"/>
      <c r="AT374" s="212" t="s">
        <v>155</v>
      </c>
      <c r="AU374" s="212" t="s">
        <v>85</v>
      </c>
      <c r="AV374" s="14" t="s">
        <v>151</v>
      </c>
      <c r="AW374" s="14" t="s">
        <v>37</v>
      </c>
      <c r="AX374" s="14" t="s">
        <v>83</v>
      </c>
      <c r="AY374" s="212" t="s">
        <v>143</v>
      </c>
    </row>
    <row r="375" spans="1:65" s="12" customFormat="1" ht="22.9" customHeight="1">
      <c r="B375" s="157"/>
      <c r="C375" s="158"/>
      <c r="D375" s="159" t="s">
        <v>74</v>
      </c>
      <c r="E375" s="171" t="s">
        <v>582</v>
      </c>
      <c r="F375" s="171" t="s">
        <v>583</v>
      </c>
      <c r="G375" s="158"/>
      <c r="H375" s="158"/>
      <c r="I375" s="161"/>
      <c r="J375" s="172">
        <f>BK375</f>
        <v>0</v>
      </c>
      <c r="K375" s="158"/>
      <c r="L375" s="163"/>
      <c r="M375" s="164"/>
      <c r="N375" s="165"/>
      <c r="O375" s="165"/>
      <c r="P375" s="166">
        <f>SUM(P376:P389)</f>
        <v>0</v>
      </c>
      <c r="Q375" s="165"/>
      <c r="R375" s="166">
        <f>SUM(R376:R389)</f>
        <v>3.6372000000000002E-2</v>
      </c>
      <c r="S375" s="165"/>
      <c r="T375" s="167">
        <f>SUM(T376:T389)</f>
        <v>2.4372000000000001E-2</v>
      </c>
      <c r="AR375" s="168" t="s">
        <v>85</v>
      </c>
      <c r="AT375" s="169" t="s">
        <v>74</v>
      </c>
      <c r="AU375" s="169" t="s">
        <v>83</v>
      </c>
      <c r="AY375" s="168" t="s">
        <v>143</v>
      </c>
      <c r="BK375" s="170">
        <f>SUM(BK376:BK389)</f>
        <v>0</v>
      </c>
    </row>
    <row r="376" spans="1:65" s="2" customFormat="1" ht="16.5" customHeight="1">
      <c r="A376" s="34"/>
      <c r="B376" s="35"/>
      <c r="C376" s="173" t="s">
        <v>584</v>
      </c>
      <c r="D376" s="173" t="s">
        <v>146</v>
      </c>
      <c r="E376" s="174" t="s">
        <v>585</v>
      </c>
      <c r="F376" s="175" t="s">
        <v>586</v>
      </c>
      <c r="G376" s="176" t="s">
        <v>173</v>
      </c>
      <c r="H376" s="177">
        <v>1.2</v>
      </c>
      <c r="I376" s="178"/>
      <c r="J376" s="177">
        <f>ROUND((ROUND(I376,2))*(ROUND(H376,2)),2)</f>
        <v>0</v>
      </c>
      <c r="K376" s="175" t="s">
        <v>150</v>
      </c>
      <c r="L376" s="39"/>
      <c r="M376" s="179" t="s">
        <v>18</v>
      </c>
      <c r="N376" s="180" t="s">
        <v>46</v>
      </c>
      <c r="O376" s="64"/>
      <c r="P376" s="181">
        <f>O376*H376</f>
        <v>0</v>
      </c>
      <c r="Q376" s="181">
        <v>0</v>
      </c>
      <c r="R376" s="181">
        <f>Q376*H376</f>
        <v>0</v>
      </c>
      <c r="S376" s="181">
        <v>2.0310000000000002E-2</v>
      </c>
      <c r="T376" s="182">
        <f>S376*H376</f>
        <v>2.4372000000000001E-2</v>
      </c>
      <c r="U376" s="34"/>
      <c r="V376" s="34"/>
      <c r="W376" s="34"/>
      <c r="X376" s="34"/>
      <c r="Y376" s="34"/>
      <c r="Z376" s="34"/>
      <c r="AA376" s="34"/>
      <c r="AB376" s="34"/>
      <c r="AC376" s="34"/>
      <c r="AD376" s="34"/>
      <c r="AE376" s="34"/>
      <c r="AR376" s="183" t="s">
        <v>266</v>
      </c>
      <c r="AT376" s="183" t="s">
        <v>146</v>
      </c>
      <c r="AU376" s="183" t="s">
        <v>85</v>
      </c>
      <c r="AY376" s="17" t="s">
        <v>143</v>
      </c>
      <c r="BE376" s="184">
        <f>IF(N376="základní",J376,0)</f>
        <v>0</v>
      </c>
      <c r="BF376" s="184">
        <f>IF(N376="snížená",J376,0)</f>
        <v>0</v>
      </c>
      <c r="BG376" s="184">
        <f>IF(N376="zákl. přenesená",J376,0)</f>
        <v>0</v>
      </c>
      <c r="BH376" s="184">
        <f>IF(N376="sníž. přenesená",J376,0)</f>
        <v>0</v>
      </c>
      <c r="BI376" s="184">
        <f>IF(N376="nulová",J376,0)</f>
        <v>0</v>
      </c>
      <c r="BJ376" s="17" t="s">
        <v>83</v>
      </c>
      <c r="BK376" s="184">
        <f>ROUND((ROUND(I376,2))*(ROUND(H376,2)),2)</f>
        <v>0</v>
      </c>
      <c r="BL376" s="17" t="s">
        <v>266</v>
      </c>
      <c r="BM376" s="183" t="s">
        <v>587</v>
      </c>
    </row>
    <row r="377" spans="1:65" s="2" customFormat="1">
      <c r="A377" s="34"/>
      <c r="B377" s="35"/>
      <c r="C377" s="36"/>
      <c r="D377" s="185" t="s">
        <v>153</v>
      </c>
      <c r="E377" s="36"/>
      <c r="F377" s="186" t="s">
        <v>588</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153</v>
      </c>
      <c r="AU377" s="17" t="s">
        <v>85</v>
      </c>
    </row>
    <row r="378" spans="1:65" s="13" customFormat="1">
      <c r="B378" s="190"/>
      <c r="C378" s="191"/>
      <c r="D378" s="192" t="s">
        <v>155</v>
      </c>
      <c r="E378" s="193" t="s">
        <v>18</v>
      </c>
      <c r="F378" s="194" t="s">
        <v>589</v>
      </c>
      <c r="G378" s="191"/>
      <c r="H378" s="195">
        <v>0.6</v>
      </c>
      <c r="I378" s="196"/>
      <c r="J378" s="191"/>
      <c r="K378" s="191"/>
      <c r="L378" s="197"/>
      <c r="M378" s="198"/>
      <c r="N378" s="199"/>
      <c r="O378" s="199"/>
      <c r="P378" s="199"/>
      <c r="Q378" s="199"/>
      <c r="R378" s="199"/>
      <c r="S378" s="199"/>
      <c r="T378" s="200"/>
      <c r="AT378" s="201" t="s">
        <v>155</v>
      </c>
      <c r="AU378" s="201" t="s">
        <v>85</v>
      </c>
      <c r="AV378" s="13" t="s">
        <v>85</v>
      </c>
      <c r="AW378" s="13" t="s">
        <v>37</v>
      </c>
      <c r="AX378" s="13" t="s">
        <v>75</v>
      </c>
      <c r="AY378" s="201" t="s">
        <v>143</v>
      </c>
    </row>
    <row r="379" spans="1:65" s="13" customFormat="1">
      <c r="B379" s="190"/>
      <c r="C379" s="191"/>
      <c r="D379" s="192" t="s">
        <v>155</v>
      </c>
      <c r="E379" s="193" t="s">
        <v>18</v>
      </c>
      <c r="F379" s="194" t="s">
        <v>590</v>
      </c>
      <c r="G379" s="191"/>
      <c r="H379" s="195">
        <v>0.6</v>
      </c>
      <c r="I379" s="196"/>
      <c r="J379" s="191"/>
      <c r="K379" s="191"/>
      <c r="L379" s="197"/>
      <c r="M379" s="198"/>
      <c r="N379" s="199"/>
      <c r="O379" s="199"/>
      <c r="P379" s="199"/>
      <c r="Q379" s="199"/>
      <c r="R379" s="199"/>
      <c r="S379" s="199"/>
      <c r="T379" s="200"/>
      <c r="AT379" s="201" t="s">
        <v>155</v>
      </c>
      <c r="AU379" s="201" t="s">
        <v>85</v>
      </c>
      <c r="AV379" s="13" t="s">
        <v>85</v>
      </c>
      <c r="AW379" s="13" t="s">
        <v>37</v>
      </c>
      <c r="AX379" s="13" t="s">
        <v>75</v>
      </c>
      <c r="AY379" s="201" t="s">
        <v>143</v>
      </c>
    </row>
    <row r="380" spans="1:65" s="14" customFormat="1">
      <c r="B380" s="202"/>
      <c r="C380" s="203"/>
      <c r="D380" s="192" t="s">
        <v>155</v>
      </c>
      <c r="E380" s="204" t="s">
        <v>18</v>
      </c>
      <c r="F380" s="205" t="s">
        <v>160</v>
      </c>
      <c r="G380" s="203"/>
      <c r="H380" s="206">
        <v>1.2</v>
      </c>
      <c r="I380" s="207"/>
      <c r="J380" s="203"/>
      <c r="K380" s="203"/>
      <c r="L380" s="208"/>
      <c r="M380" s="209"/>
      <c r="N380" s="210"/>
      <c r="O380" s="210"/>
      <c r="P380" s="210"/>
      <c r="Q380" s="210"/>
      <c r="R380" s="210"/>
      <c r="S380" s="210"/>
      <c r="T380" s="211"/>
      <c r="AT380" s="212" t="s">
        <v>155</v>
      </c>
      <c r="AU380" s="212" t="s">
        <v>85</v>
      </c>
      <c r="AV380" s="14" t="s">
        <v>151</v>
      </c>
      <c r="AW380" s="14" t="s">
        <v>37</v>
      </c>
      <c r="AX380" s="14" t="s">
        <v>83</v>
      </c>
      <c r="AY380" s="212" t="s">
        <v>143</v>
      </c>
    </row>
    <row r="381" spans="1:65" s="2" customFormat="1" ht="49.15" customHeight="1">
      <c r="A381" s="34"/>
      <c r="B381" s="35"/>
      <c r="C381" s="173" t="s">
        <v>591</v>
      </c>
      <c r="D381" s="173" t="s">
        <v>146</v>
      </c>
      <c r="E381" s="174" t="s">
        <v>592</v>
      </c>
      <c r="F381" s="175" t="s">
        <v>593</v>
      </c>
      <c r="G381" s="176" t="s">
        <v>173</v>
      </c>
      <c r="H381" s="177">
        <v>1.2</v>
      </c>
      <c r="I381" s="178"/>
      <c r="J381" s="177">
        <f>ROUND((ROUND(I381,2))*(ROUND(H381,2)),2)</f>
        <v>0</v>
      </c>
      <c r="K381" s="175" t="s">
        <v>150</v>
      </c>
      <c r="L381" s="39"/>
      <c r="M381" s="179" t="s">
        <v>18</v>
      </c>
      <c r="N381" s="180" t="s">
        <v>46</v>
      </c>
      <c r="O381" s="64"/>
      <c r="P381" s="181">
        <f>O381*H381</f>
        <v>0</v>
      </c>
      <c r="Q381" s="181">
        <v>3.031E-2</v>
      </c>
      <c r="R381" s="181">
        <f>Q381*H381</f>
        <v>3.6372000000000002E-2</v>
      </c>
      <c r="S381" s="181">
        <v>0</v>
      </c>
      <c r="T381" s="182">
        <f>S381*H381</f>
        <v>0</v>
      </c>
      <c r="U381" s="34"/>
      <c r="V381" s="34"/>
      <c r="W381" s="34"/>
      <c r="X381" s="34"/>
      <c r="Y381" s="34"/>
      <c r="Z381" s="34"/>
      <c r="AA381" s="34"/>
      <c r="AB381" s="34"/>
      <c r="AC381" s="34"/>
      <c r="AD381" s="34"/>
      <c r="AE381" s="34"/>
      <c r="AR381" s="183" t="s">
        <v>266</v>
      </c>
      <c r="AT381" s="183" t="s">
        <v>146</v>
      </c>
      <c r="AU381" s="183" t="s">
        <v>85</v>
      </c>
      <c r="AY381" s="17" t="s">
        <v>143</v>
      </c>
      <c r="BE381" s="184">
        <f>IF(N381="základní",J381,0)</f>
        <v>0</v>
      </c>
      <c r="BF381" s="184">
        <f>IF(N381="snížená",J381,0)</f>
        <v>0</v>
      </c>
      <c r="BG381" s="184">
        <f>IF(N381="zákl. přenesená",J381,0)</f>
        <v>0</v>
      </c>
      <c r="BH381" s="184">
        <f>IF(N381="sníž. přenesená",J381,0)</f>
        <v>0</v>
      </c>
      <c r="BI381" s="184">
        <f>IF(N381="nulová",J381,0)</f>
        <v>0</v>
      </c>
      <c r="BJ381" s="17" t="s">
        <v>83</v>
      </c>
      <c r="BK381" s="184">
        <f>ROUND((ROUND(I381,2))*(ROUND(H381,2)),2)</f>
        <v>0</v>
      </c>
      <c r="BL381" s="17" t="s">
        <v>266</v>
      </c>
      <c r="BM381" s="183" t="s">
        <v>594</v>
      </c>
    </row>
    <row r="382" spans="1:65" s="2" customFormat="1">
      <c r="A382" s="34"/>
      <c r="B382" s="35"/>
      <c r="C382" s="36"/>
      <c r="D382" s="185" t="s">
        <v>153</v>
      </c>
      <c r="E382" s="36"/>
      <c r="F382" s="186" t="s">
        <v>595</v>
      </c>
      <c r="G382" s="36"/>
      <c r="H382" s="36"/>
      <c r="I382" s="187"/>
      <c r="J382" s="36"/>
      <c r="K382" s="36"/>
      <c r="L382" s="39"/>
      <c r="M382" s="188"/>
      <c r="N382" s="189"/>
      <c r="O382" s="64"/>
      <c r="P382" s="64"/>
      <c r="Q382" s="64"/>
      <c r="R382" s="64"/>
      <c r="S382" s="64"/>
      <c r="T382" s="65"/>
      <c r="U382" s="34"/>
      <c r="V382" s="34"/>
      <c r="W382" s="34"/>
      <c r="X382" s="34"/>
      <c r="Y382" s="34"/>
      <c r="Z382" s="34"/>
      <c r="AA382" s="34"/>
      <c r="AB382" s="34"/>
      <c r="AC382" s="34"/>
      <c r="AD382" s="34"/>
      <c r="AE382" s="34"/>
      <c r="AT382" s="17" t="s">
        <v>153</v>
      </c>
      <c r="AU382" s="17" t="s">
        <v>85</v>
      </c>
    </row>
    <row r="383" spans="1:65" s="13" customFormat="1">
      <c r="B383" s="190"/>
      <c r="C383" s="191"/>
      <c r="D383" s="192" t="s">
        <v>155</v>
      </c>
      <c r="E383" s="193" t="s">
        <v>18</v>
      </c>
      <c r="F383" s="194" t="s">
        <v>589</v>
      </c>
      <c r="G383" s="191"/>
      <c r="H383" s="195">
        <v>0.6</v>
      </c>
      <c r="I383" s="196"/>
      <c r="J383" s="191"/>
      <c r="K383" s="191"/>
      <c r="L383" s="197"/>
      <c r="M383" s="198"/>
      <c r="N383" s="199"/>
      <c r="O383" s="199"/>
      <c r="P383" s="199"/>
      <c r="Q383" s="199"/>
      <c r="R383" s="199"/>
      <c r="S383" s="199"/>
      <c r="T383" s="200"/>
      <c r="AT383" s="201" t="s">
        <v>155</v>
      </c>
      <c r="AU383" s="201" t="s">
        <v>85</v>
      </c>
      <c r="AV383" s="13" t="s">
        <v>85</v>
      </c>
      <c r="AW383" s="13" t="s">
        <v>37</v>
      </c>
      <c r="AX383" s="13" t="s">
        <v>75</v>
      </c>
      <c r="AY383" s="201" t="s">
        <v>143</v>
      </c>
    </row>
    <row r="384" spans="1:65" s="13" customFormat="1">
      <c r="B384" s="190"/>
      <c r="C384" s="191"/>
      <c r="D384" s="192" t="s">
        <v>155</v>
      </c>
      <c r="E384" s="193" t="s">
        <v>18</v>
      </c>
      <c r="F384" s="194" t="s">
        <v>590</v>
      </c>
      <c r="G384" s="191"/>
      <c r="H384" s="195">
        <v>0.6</v>
      </c>
      <c r="I384" s="196"/>
      <c r="J384" s="191"/>
      <c r="K384" s="191"/>
      <c r="L384" s="197"/>
      <c r="M384" s="198"/>
      <c r="N384" s="199"/>
      <c r="O384" s="199"/>
      <c r="P384" s="199"/>
      <c r="Q384" s="199"/>
      <c r="R384" s="199"/>
      <c r="S384" s="199"/>
      <c r="T384" s="200"/>
      <c r="AT384" s="201" t="s">
        <v>155</v>
      </c>
      <c r="AU384" s="201" t="s">
        <v>85</v>
      </c>
      <c r="AV384" s="13" t="s">
        <v>85</v>
      </c>
      <c r="AW384" s="13" t="s">
        <v>37</v>
      </c>
      <c r="AX384" s="13" t="s">
        <v>75</v>
      </c>
      <c r="AY384" s="201" t="s">
        <v>143</v>
      </c>
    </row>
    <row r="385" spans="1:65" s="14" customFormat="1">
      <c r="B385" s="202"/>
      <c r="C385" s="203"/>
      <c r="D385" s="192" t="s">
        <v>155</v>
      </c>
      <c r="E385" s="204" t="s">
        <v>18</v>
      </c>
      <c r="F385" s="205" t="s">
        <v>160</v>
      </c>
      <c r="G385" s="203"/>
      <c r="H385" s="206">
        <v>1.2</v>
      </c>
      <c r="I385" s="207"/>
      <c r="J385" s="203"/>
      <c r="K385" s="203"/>
      <c r="L385" s="208"/>
      <c r="M385" s="209"/>
      <c r="N385" s="210"/>
      <c r="O385" s="210"/>
      <c r="P385" s="210"/>
      <c r="Q385" s="210"/>
      <c r="R385" s="210"/>
      <c r="S385" s="210"/>
      <c r="T385" s="211"/>
      <c r="AT385" s="212" t="s">
        <v>155</v>
      </c>
      <c r="AU385" s="212" t="s">
        <v>85</v>
      </c>
      <c r="AV385" s="14" t="s">
        <v>151</v>
      </c>
      <c r="AW385" s="14" t="s">
        <v>37</v>
      </c>
      <c r="AX385" s="14" t="s">
        <v>83</v>
      </c>
      <c r="AY385" s="212" t="s">
        <v>143</v>
      </c>
    </row>
    <row r="386" spans="1:65" s="2" customFormat="1" ht="44.25" customHeight="1">
      <c r="A386" s="34"/>
      <c r="B386" s="35"/>
      <c r="C386" s="173" t="s">
        <v>596</v>
      </c>
      <c r="D386" s="173" t="s">
        <v>146</v>
      </c>
      <c r="E386" s="174" t="s">
        <v>597</v>
      </c>
      <c r="F386" s="175" t="s">
        <v>598</v>
      </c>
      <c r="G386" s="176" t="s">
        <v>328</v>
      </c>
      <c r="H386" s="177">
        <v>0.04</v>
      </c>
      <c r="I386" s="178"/>
      <c r="J386" s="177">
        <f>ROUND((ROUND(I386,2))*(ROUND(H386,2)),2)</f>
        <v>0</v>
      </c>
      <c r="K386" s="175" t="s">
        <v>150</v>
      </c>
      <c r="L386" s="39"/>
      <c r="M386" s="179" t="s">
        <v>18</v>
      </c>
      <c r="N386" s="180" t="s">
        <v>46</v>
      </c>
      <c r="O386" s="64"/>
      <c r="P386" s="181">
        <f>O386*H386</f>
        <v>0</v>
      </c>
      <c r="Q386" s="181">
        <v>0</v>
      </c>
      <c r="R386" s="181">
        <f>Q386*H386</f>
        <v>0</v>
      </c>
      <c r="S386" s="181">
        <v>0</v>
      </c>
      <c r="T386" s="182">
        <f>S386*H386</f>
        <v>0</v>
      </c>
      <c r="U386" s="34"/>
      <c r="V386" s="34"/>
      <c r="W386" s="34"/>
      <c r="X386" s="34"/>
      <c r="Y386" s="34"/>
      <c r="Z386" s="34"/>
      <c r="AA386" s="34"/>
      <c r="AB386" s="34"/>
      <c r="AC386" s="34"/>
      <c r="AD386" s="34"/>
      <c r="AE386" s="34"/>
      <c r="AR386" s="183" t="s">
        <v>266</v>
      </c>
      <c r="AT386" s="183" t="s">
        <v>146</v>
      </c>
      <c r="AU386" s="183" t="s">
        <v>85</v>
      </c>
      <c r="AY386" s="17" t="s">
        <v>143</v>
      </c>
      <c r="BE386" s="184">
        <f>IF(N386="základní",J386,0)</f>
        <v>0</v>
      </c>
      <c r="BF386" s="184">
        <f>IF(N386="snížená",J386,0)</f>
        <v>0</v>
      </c>
      <c r="BG386" s="184">
        <f>IF(N386="zákl. přenesená",J386,0)</f>
        <v>0</v>
      </c>
      <c r="BH386" s="184">
        <f>IF(N386="sníž. přenesená",J386,0)</f>
        <v>0</v>
      </c>
      <c r="BI386" s="184">
        <f>IF(N386="nulová",J386,0)</f>
        <v>0</v>
      </c>
      <c r="BJ386" s="17" t="s">
        <v>83</v>
      </c>
      <c r="BK386" s="184">
        <f>ROUND((ROUND(I386,2))*(ROUND(H386,2)),2)</f>
        <v>0</v>
      </c>
      <c r="BL386" s="17" t="s">
        <v>266</v>
      </c>
      <c r="BM386" s="183" t="s">
        <v>599</v>
      </c>
    </row>
    <row r="387" spans="1:65" s="2" customFormat="1">
      <c r="A387" s="34"/>
      <c r="B387" s="35"/>
      <c r="C387" s="36"/>
      <c r="D387" s="185" t="s">
        <v>153</v>
      </c>
      <c r="E387" s="36"/>
      <c r="F387" s="186" t="s">
        <v>600</v>
      </c>
      <c r="G387" s="36"/>
      <c r="H387" s="36"/>
      <c r="I387" s="187"/>
      <c r="J387" s="36"/>
      <c r="K387" s="36"/>
      <c r="L387" s="39"/>
      <c r="M387" s="188"/>
      <c r="N387" s="189"/>
      <c r="O387" s="64"/>
      <c r="P387" s="64"/>
      <c r="Q387" s="64"/>
      <c r="R387" s="64"/>
      <c r="S387" s="64"/>
      <c r="T387" s="65"/>
      <c r="U387" s="34"/>
      <c r="V387" s="34"/>
      <c r="W387" s="34"/>
      <c r="X387" s="34"/>
      <c r="Y387" s="34"/>
      <c r="Z387" s="34"/>
      <c r="AA387" s="34"/>
      <c r="AB387" s="34"/>
      <c r="AC387" s="34"/>
      <c r="AD387" s="34"/>
      <c r="AE387" s="34"/>
      <c r="AT387" s="17" t="s">
        <v>153</v>
      </c>
      <c r="AU387" s="17" t="s">
        <v>85</v>
      </c>
    </row>
    <row r="388" spans="1:65" s="2" customFormat="1" ht="49.15" customHeight="1">
      <c r="A388" s="34"/>
      <c r="B388" s="35"/>
      <c r="C388" s="173" t="s">
        <v>601</v>
      </c>
      <c r="D388" s="173" t="s">
        <v>146</v>
      </c>
      <c r="E388" s="174" t="s">
        <v>602</v>
      </c>
      <c r="F388" s="175" t="s">
        <v>603</v>
      </c>
      <c r="G388" s="176" t="s">
        <v>328</v>
      </c>
      <c r="H388" s="177">
        <v>0.04</v>
      </c>
      <c r="I388" s="178"/>
      <c r="J388" s="177">
        <f>ROUND((ROUND(I388,2))*(ROUND(H388,2)),2)</f>
        <v>0</v>
      </c>
      <c r="K388" s="175" t="s">
        <v>150</v>
      </c>
      <c r="L388" s="39"/>
      <c r="M388" s="179" t="s">
        <v>18</v>
      </c>
      <c r="N388" s="180" t="s">
        <v>46</v>
      </c>
      <c r="O388" s="64"/>
      <c r="P388" s="181">
        <f>O388*H388</f>
        <v>0</v>
      </c>
      <c r="Q388" s="181">
        <v>0</v>
      </c>
      <c r="R388" s="181">
        <f>Q388*H388</f>
        <v>0</v>
      </c>
      <c r="S388" s="181">
        <v>0</v>
      </c>
      <c r="T388" s="182">
        <f>S388*H388</f>
        <v>0</v>
      </c>
      <c r="U388" s="34"/>
      <c r="V388" s="34"/>
      <c r="W388" s="34"/>
      <c r="X388" s="34"/>
      <c r="Y388" s="34"/>
      <c r="Z388" s="34"/>
      <c r="AA388" s="34"/>
      <c r="AB388" s="34"/>
      <c r="AC388" s="34"/>
      <c r="AD388" s="34"/>
      <c r="AE388" s="34"/>
      <c r="AR388" s="183" t="s">
        <v>266</v>
      </c>
      <c r="AT388" s="183" t="s">
        <v>146</v>
      </c>
      <c r="AU388" s="183" t="s">
        <v>85</v>
      </c>
      <c r="AY388" s="17" t="s">
        <v>143</v>
      </c>
      <c r="BE388" s="184">
        <f>IF(N388="základní",J388,0)</f>
        <v>0</v>
      </c>
      <c r="BF388" s="184">
        <f>IF(N388="snížená",J388,0)</f>
        <v>0</v>
      </c>
      <c r="BG388" s="184">
        <f>IF(N388="zákl. přenesená",J388,0)</f>
        <v>0</v>
      </c>
      <c r="BH388" s="184">
        <f>IF(N388="sníž. přenesená",J388,0)</f>
        <v>0</v>
      </c>
      <c r="BI388" s="184">
        <f>IF(N388="nulová",J388,0)</f>
        <v>0</v>
      </c>
      <c r="BJ388" s="17" t="s">
        <v>83</v>
      </c>
      <c r="BK388" s="184">
        <f>ROUND((ROUND(I388,2))*(ROUND(H388,2)),2)</f>
        <v>0</v>
      </c>
      <c r="BL388" s="17" t="s">
        <v>266</v>
      </c>
      <c r="BM388" s="183" t="s">
        <v>604</v>
      </c>
    </row>
    <row r="389" spans="1:65" s="2" customFormat="1">
      <c r="A389" s="34"/>
      <c r="B389" s="35"/>
      <c r="C389" s="36"/>
      <c r="D389" s="185" t="s">
        <v>153</v>
      </c>
      <c r="E389" s="36"/>
      <c r="F389" s="186" t="s">
        <v>605</v>
      </c>
      <c r="G389" s="36"/>
      <c r="H389" s="36"/>
      <c r="I389" s="187"/>
      <c r="J389" s="36"/>
      <c r="K389" s="36"/>
      <c r="L389" s="39"/>
      <c r="M389" s="188"/>
      <c r="N389" s="189"/>
      <c r="O389" s="64"/>
      <c r="P389" s="64"/>
      <c r="Q389" s="64"/>
      <c r="R389" s="64"/>
      <c r="S389" s="64"/>
      <c r="T389" s="65"/>
      <c r="U389" s="34"/>
      <c r="V389" s="34"/>
      <c r="W389" s="34"/>
      <c r="X389" s="34"/>
      <c r="Y389" s="34"/>
      <c r="Z389" s="34"/>
      <c r="AA389" s="34"/>
      <c r="AB389" s="34"/>
      <c r="AC389" s="34"/>
      <c r="AD389" s="34"/>
      <c r="AE389" s="34"/>
      <c r="AT389" s="17" t="s">
        <v>153</v>
      </c>
      <c r="AU389" s="17" t="s">
        <v>85</v>
      </c>
    </row>
    <row r="390" spans="1:65" s="12" customFormat="1" ht="25.9" customHeight="1">
      <c r="B390" s="157"/>
      <c r="C390" s="158"/>
      <c r="D390" s="159" t="s">
        <v>74</v>
      </c>
      <c r="E390" s="160" t="s">
        <v>606</v>
      </c>
      <c r="F390" s="160" t="s">
        <v>607</v>
      </c>
      <c r="G390" s="158"/>
      <c r="H390" s="158"/>
      <c r="I390" s="161"/>
      <c r="J390" s="162">
        <f>BK390</f>
        <v>0</v>
      </c>
      <c r="K390" s="158"/>
      <c r="L390" s="163"/>
      <c r="M390" s="164"/>
      <c r="N390" s="165"/>
      <c r="O390" s="165"/>
      <c r="P390" s="166">
        <f>P391+P394+P398+P401+P405</f>
        <v>0</v>
      </c>
      <c r="Q390" s="165"/>
      <c r="R390" s="166">
        <f>R391+R394+R398+R401+R405</f>
        <v>0</v>
      </c>
      <c r="S390" s="165"/>
      <c r="T390" s="167">
        <f>T391+T394+T398+T401+T405</f>
        <v>0</v>
      </c>
      <c r="AR390" s="168" t="s">
        <v>193</v>
      </c>
      <c r="AT390" s="169" t="s">
        <v>74</v>
      </c>
      <c r="AU390" s="169" t="s">
        <v>75</v>
      </c>
      <c r="AY390" s="168" t="s">
        <v>143</v>
      </c>
      <c r="BK390" s="170">
        <f>BK391+BK394+BK398+BK401+BK405</f>
        <v>0</v>
      </c>
    </row>
    <row r="391" spans="1:65" s="12" customFormat="1" ht="22.9" customHeight="1">
      <c r="B391" s="157"/>
      <c r="C391" s="158"/>
      <c r="D391" s="159" t="s">
        <v>74</v>
      </c>
      <c r="E391" s="171" t="s">
        <v>608</v>
      </c>
      <c r="F391" s="171" t="s">
        <v>609</v>
      </c>
      <c r="G391" s="158"/>
      <c r="H391" s="158"/>
      <c r="I391" s="161"/>
      <c r="J391" s="172">
        <f>BK391</f>
        <v>0</v>
      </c>
      <c r="K391" s="158"/>
      <c r="L391" s="163"/>
      <c r="M391" s="164"/>
      <c r="N391" s="165"/>
      <c r="O391" s="165"/>
      <c r="P391" s="166">
        <f>SUM(P392:P393)</f>
        <v>0</v>
      </c>
      <c r="Q391" s="165"/>
      <c r="R391" s="166">
        <f>SUM(R392:R393)</f>
        <v>0</v>
      </c>
      <c r="S391" s="165"/>
      <c r="T391" s="167">
        <f>SUM(T392:T393)</f>
        <v>0</v>
      </c>
      <c r="AR391" s="168" t="s">
        <v>193</v>
      </c>
      <c r="AT391" s="169" t="s">
        <v>74</v>
      </c>
      <c r="AU391" s="169" t="s">
        <v>83</v>
      </c>
      <c r="AY391" s="168" t="s">
        <v>143</v>
      </c>
      <c r="BK391" s="170">
        <f>SUM(BK392:BK393)</f>
        <v>0</v>
      </c>
    </row>
    <row r="392" spans="1:65" s="2" customFormat="1" ht="21.75" customHeight="1">
      <c r="A392" s="34"/>
      <c r="B392" s="35"/>
      <c r="C392" s="173" t="s">
        <v>610</v>
      </c>
      <c r="D392" s="173" t="s">
        <v>146</v>
      </c>
      <c r="E392" s="174" t="s">
        <v>611</v>
      </c>
      <c r="F392" s="175" t="s">
        <v>612</v>
      </c>
      <c r="G392" s="176" t="s">
        <v>272</v>
      </c>
      <c r="H392" s="177">
        <v>1</v>
      </c>
      <c r="I392" s="178"/>
      <c r="J392" s="177">
        <f>ROUND((ROUND(I392,2))*(ROUND(H392,2)),2)</f>
        <v>0</v>
      </c>
      <c r="K392" s="175" t="s">
        <v>150</v>
      </c>
      <c r="L392" s="39"/>
      <c r="M392" s="179" t="s">
        <v>18</v>
      </c>
      <c r="N392" s="180" t="s">
        <v>46</v>
      </c>
      <c r="O392" s="64"/>
      <c r="P392" s="181">
        <f>O392*H392</f>
        <v>0</v>
      </c>
      <c r="Q392" s="181">
        <v>0</v>
      </c>
      <c r="R392" s="181">
        <f>Q392*H392</f>
        <v>0</v>
      </c>
      <c r="S392" s="181">
        <v>0</v>
      </c>
      <c r="T392" s="182">
        <f>S392*H392</f>
        <v>0</v>
      </c>
      <c r="U392" s="34"/>
      <c r="V392" s="34"/>
      <c r="W392" s="34"/>
      <c r="X392" s="34"/>
      <c r="Y392" s="34"/>
      <c r="Z392" s="34"/>
      <c r="AA392" s="34"/>
      <c r="AB392" s="34"/>
      <c r="AC392" s="34"/>
      <c r="AD392" s="34"/>
      <c r="AE392" s="34"/>
      <c r="AR392" s="183" t="s">
        <v>613</v>
      </c>
      <c r="AT392" s="183" t="s">
        <v>146</v>
      </c>
      <c r="AU392" s="183" t="s">
        <v>85</v>
      </c>
      <c r="AY392" s="17" t="s">
        <v>143</v>
      </c>
      <c r="BE392" s="184">
        <f>IF(N392="základní",J392,0)</f>
        <v>0</v>
      </c>
      <c r="BF392" s="184">
        <f>IF(N392="snížená",J392,0)</f>
        <v>0</v>
      </c>
      <c r="BG392" s="184">
        <f>IF(N392="zákl. přenesená",J392,0)</f>
        <v>0</v>
      </c>
      <c r="BH392" s="184">
        <f>IF(N392="sníž. přenesená",J392,0)</f>
        <v>0</v>
      </c>
      <c r="BI392" s="184">
        <f>IF(N392="nulová",J392,0)</f>
        <v>0</v>
      </c>
      <c r="BJ392" s="17" t="s">
        <v>83</v>
      </c>
      <c r="BK392" s="184">
        <f>ROUND((ROUND(I392,2))*(ROUND(H392,2)),2)</f>
        <v>0</v>
      </c>
      <c r="BL392" s="17" t="s">
        <v>613</v>
      </c>
      <c r="BM392" s="183" t="s">
        <v>614</v>
      </c>
    </row>
    <row r="393" spans="1:65" s="2" customFormat="1">
      <c r="A393" s="34"/>
      <c r="B393" s="35"/>
      <c r="C393" s="36"/>
      <c r="D393" s="185" t="s">
        <v>153</v>
      </c>
      <c r="E393" s="36"/>
      <c r="F393" s="186" t="s">
        <v>615</v>
      </c>
      <c r="G393" s="36"/>
      <c r="H393" s="36"/>
      <c r="I393" s="187"/>
      <c r="J393" s="36"/>
      <c r="K393" s="36"/>
      <c r="L393" s="39"/>
      <c r="M393" s="188"/>
      <c r="N393" s="189"/>
      <c r="O393" s="64"/>
      <c r="P393" s="64"/>
      <c r="Q393" s="64"/>
      <c r="R393" s="64"/>
      <c r="S393" s="64"/>
      <c r="T393" s="65"/>
      <c r="U393" s="34"/>
      <c r="V393" s="34"/>
      <c r="W393" s="34"/>
      <c r="X393" s="34"/>
      <c r="Y393" s="34"/>
      <c r="Z393" s="34"/>
      <c r="AA393" s="34"/>
      <c r="AB393" s="34"/>
      <c r="AC393" s="34"/>
      <c r="AD393" s="34"/>
      <c r="AE393" s="34"/>
      <c r="AT393" s="17" t="s">
        <v>153</v>
      </c>
      <c r="AU393" s="17" t="s">
        <v>85</v>
      </c>
    </row>
    <row r="394" spans="1:65" s="12" customFormat="1" ht="22.9" customHeight="1">
      <c r="B394" s="157"/>
      <c r="C394" s="158"/>
      <c r="D394" s="159" t="s">
        <v>74</v>
      </c>
      <c r="E394" s="171" t="s">
        <v>616</v>
      </c>
      <c r="F394" s="171" t="s">
        <v>617</v>
      </c>
      <c r="G394" s="158"/>
      <c r="H394" s="158"/>
      <c r="I394" s="161"/>
      <c r="J394" s="172">
        <f>BK394</f>
        <v>0</v>
      </c>
      <c r="K394" s="158"/>
      <c r="L394" s="163"/>
      <c r="M394" s="164"/>
      <c r="N394" s="165"/>
      <c r="O394" s="165"/>
      <c r="P394" s="166">
        <f>SUM(P395:P397)</f>
        <v>0</v>
      </c>
      <c r="Q394" s="165"/>
      <c r="R394" s="166">
        <f>SUM(R395:R397)</f>
        <v>0</v>
      </c>
      <c r="S394" s="165"/>
      <c r="T394" s="167">
        <f>SUM(T395:T397)</f>
        <v>0</v>
      </c>
      <c r="AR394" s="168" t="s">
        <v>193</v>
      </c>
      <c r="AT394" s="169" t="s">
        <v>74</v>
      </c>
      <c r="AU394" s="169" t="s">
        <v>83</v>
      </c>
      <c r="AY394" s="168" t="s">
        <v>143</v>
      </c>
      <c r="BK394" s="170">
        <f>SUM(BK395:BK397)</f>
        <v>0</v>
      </c>
    </row>
    <row r="395" spans="1:65" s="2" customFormat="1" ht="16.5" customHeight="1">
      <c r="A395" s="34"/>
      <c r="B395" s="35"/>
      <c r="C395" s="173" t="s">
        <v>618</v>
      </c>
      <c r="D395" s="173" t="s">
        <v>146</v>
      </c>
      <c r="E395" s="174" t="s">
        <v>619</v>
      </c>
      <c r="F395" s="175" t="s">
        <v>617</v>
      </c>
      <c r="G395" s="176" t="s">
        <v>272</v>
      </c>
      <c r="H395" s="177">
        <v>1</v>
      </c>
      <c r="I395" s="178"/>
      <c r="J395" s="177">
        <f>ROUND((ROUND(I395,2))*(ROUND(H395,2)),2)</f>
        <v>0</v>
      </c>
      <c r="K395" s="175" t="s">
        <v>150</v>
      </c>
      <c r="L395" s="39"/>
      <c r="M395" s="179" t="s">
        <v>18</v>
      </c>
      <c r="N395" s="180" t="s">
        <v>46</v>
      </c>
      <c r="O395" s="64"/>
      <c r="P395" s="181">
        <f>O395*H395</f>
        <v>0</v>
      </c>
      <c r="Q395" s="181">
        <v>0</v>
      </c>
      <c r="R395" s="181">
        <f>Q395*H395</f>
        <v>0</v>
      </c>
      <c r="S395" s="181">
        <v>0</v>
      </c>
      <c r="T395" s="182">
        <f>S395*H395</f>
        <v>0</v>
      </c>
      <c r="U395" s="34"/>
      <c r="V395" s="34"/>
      <c r="W395" s="34"/>
      <c r="X395" s="34"/>
      <c r="Y395" s="34"/>
      <c r="Z395" s="34"/>
      <c r="AA395" s="34"/>
      <c r="AB395" s="34"/>
      <c r="AC395" s="34"/>
      <c r="AD395" s="34"/>
      <c r="AE395" s="34"/>
      <c r="AR395" s="183" t="s">
        <v>613</v>
      </c>
      <c r="AT395" s="183" t="s">
        <v>146</v>
      </c>
      <c r="AU395" s="183" t="s">
        <v>85</v>
      </c>
      <c r="AY395" s="17" t="s">
        <v>143</v>
      </c>
      <c r="BE395" s="184">
        <f>IF(N395="základní",J395,0)</f>
        <v>0</v>
      </c>
      <c r="BF395" s="184">
        <f>IF(N395="snížená",J395,0)</f>
        <v>0</v>
      </c>
      <c r="BG395" s="184">
        <f>IF(N395="zákl. přenesená",J395,0)</f>
        <v>0</v>
      </c>
      <c r="BH395" s="184">
        <f>IF(N395="sníž. přenesená",J395,0)</f>
        <v>0</v>
      </c>
      <c r="BI395" s="184">
        <f>IF(N395="nulová",J395,0)</f>
        <v>0</v>
      </c>
      <c r="BJ395" s="17" t="s">
        <v>83</v>
      </c>
      <c r="BK395" s="184">
        <f>ROUND((ROUND(I395,2))*(ROUND(H395,2)),2)</f>
        <v>0</v>
      </c>
      <c r="BL395" s="17" t="s">
        <v>613</v>
      </c>
      <c r="BM395" s="183" t="s">
        <v>620</v>
      </c>
    </row>
    <row r="396" spans="1:65" s="2" customFormat="1">
      <c r="A396" s="34"/>
      <c r="B396" s="35"/>
      <c r="C396" s="36"/>
      <c r="D396" s="185" t="s">
        <v>153</v>
      </c>
      <c r="E396" s="36"/>
      <c r="F396" s="186" t="s">
        <v>621</v>
      </c>
      <c r="G396" s="36"/>
      <c r="H396" s="36"/>
      <c r="I396" s="187"/>
      <c r="J396" s="36"/>
      <c r="K396" s="36"/>
      <c r="L396" s="39"/>
      <c r="M396" s="188"/>
      <c r="N396" s="189"/>
      <c r="O396" s="64"/>
      <c r="P396" s="64"/>
      <c r="Q396" s="64"/>
      <c r="R396" s="64"/>
      <c r="S396" s="64"/>
      <c r="T396" s="65"/>
      <c r="U396" s="34"/>
      <c r="V396" s="34"/>
      <c r="W396" s="34"/>
      <c r="X396" s="34"/>
      <c r="Y396" s="34"/>
      <c r="Z396" s="34"/>
      <c r="AA396" s="34"/>
      <c r="AB396" s="34"/>
      <c r="AC396" s="34"/>
      <c r="AD396" s="34"/>
      <c r="AE396" s="34"/>
      <c r="AT396" s="17" t="s">
        <v>153</v>
      </c>
      <c r="AU396" s="17" t="s">
        <v>85</v>
      </c>
    </row>
    <row r="397" spans="1:65" s="2" customFormat="1" ht="87.75">
      <c r="A397" s="34"/>
      <c r="B397" s="35"/>
      <c r="C397" s="36"/>
      <c r="D397" s="192" t="s">
        <v>490</v>
      </c>
      <c r="E397" s="36"/>
      <c r="F397" s="233" t="s">
        <v>622</v>
      </c>
      <c r="G397" s="36"/>
      <c r="H397" s="36"/>
      <c r="I397" s="187"/>
      <c r="J397" s="36"/>
      <c r="K397" s="36"/>
      <c r="L397" s="39"/>
      <c r="M397" s="188"/>
      <c r="N397" s="189"/>
      <c r="O397" s="64"/>
      <c r="P397" s="64"/>
      <c r="Q397" s="64"/>
      <c r="R397" s="64"/>
      <c r="S397" s="64"/>
      <c r="T397" s="65"/>
      <c r="U397" s="34"/>
      <c r="V397" s="34"/>
      <c r="W397" s="34"/>
      <c r="X397" s="34"/>
      <c r="Y397" s="34"/>
      <c r="Z397" s="34"/>
      <c r="AA397" s="34"/>
      <c r="AB397" s="34"/>
      <c r="AC397" s="34"/>
      <c r="AD397" s="34"/>
      <c r="AE397" s="34"/>
      <c r="AT397" s="17" t="s">
        <v>490</v>
      </c>
      <c r="AU397" s="17" t="s">
        <v>85</v>
      </c>
    </row>
    <row r="398" spans="1:65" s="12" customFormat="1" ht="22.9" customHeight="1">
      <c r="B398" s="157"/>
      <c r="C398" s="158"/>
      <c r="D398" s="159" t="s">
        <v>74</v>
      </c>
      <c r="E398" s="171" t="s">
        <v>623</v>
      </c>
      <c r="F398" s="171" t="s">
        <v>624</v>
      </c>
      <c r="G398" s="158"/>
      <c r="H398" s="158"/>
      <c r="I398" s="161"/>
      <c r="J398" s="172">
        <f>BK398</f>
        <v>0</v>
      </c>
      <c r="K398" s="158"/>
      <c r="L398" s="163"/>
      <c r="M398" s="164"/>
      <c r="N398" s="165"/>
      <c r="O398" s="165"/>
      <c r="P398" s="166">
        <f>SUM(P399:P400)</f>
        <v>0</v>
      </c>
      <c r="Q398" s="165"/>
      <c r="R398" s="166">
        <f>SUM(R399:R400)</f>
        <v>0</v>
      </c>
      <c r="S398" s="165"/>
      <c r="T398" s="167">
        <f>SUM(T399:T400)</f>
        <v>0</v>
      </c>
      <c r="AR398" s="168" t="s">
        <v>193</v>
      </c>
      <c r="AT398" s="169" t="s">
        <v>74</v>
      </c>
      <c r="AU398" s="169" t="s">
        <v>83</v>
      </c>
      <c r="AY398" s="168" t="s">
        <v>143</v>
      </c>
      <c r="BK398" s="170">
        <f>SUM(BK399:BK400)</f>
        <v>0</v>
      </c>
    </row>
    <row r="399" spans="1:65" s="2" customFormat="1" ht="16.5" customHeight="1">
      <c r="A399" s="34"/>
      <c r="B399" s="35"/>
      <c r="C399" s="173" t="s">
        <v>625</v>
      </c>
      <c r="D399" s="173" t="s">
        <v>146</v>
      </c>
      <c r="E399" s="174" t="s">
        <v>626</v>
      </c>
      <c r="F399" s="175" t="s">
        <v>627</v>
      </c>
      <c r="G399" s="176" t="s">
        <v>272</v>
      </c>
      <c r="H399" s="177">
        <v>1</v>
      </c>
      <c r="I399" s="178"/>
      <c r="J399" s="177">
        <f>ROUND((ROUND(I399,2))*(ROUND(H399,2)),2)</f>
        <v>0</v>
      </c>
      <c r="K399" s="175" t="s">
        <v>150</v>
      </c>
      <c r="L399" s="39"/>
      <c r="M399" s="179" t="s">
        <v>18</v>
      </c>
      <c r="N399" s="180" t="s">
        <v>46</v>
      </c>
      <c r="O399" s="64"/>
      <c r="P399" s="181">
        <f>O399*H399</f>
        <v>0</v>
      </c>
      <c r="Q399" s="181">
        <v>0</v>
      </c>
      <c r="R399" s="181">
        <f>Q399*H399</f>
        <v>0</v>
      </c>
      <c r="S399" s="181">
        <v>0</v>
      </c>
      <c r="T399" s="182">
        <f>S399*H399</f>
        <v>0</v>
      </c>
      <c r="U399" s="34"/>
      <c r="V399" s="34"/>
      <c r="W399" s="34"/>
      <c r="X399" s="34"/>
      <c r="Y399" s="34"/>
      <c r="Z399" s="34"/>
      <c r="AA399" s="34"/>
      <c r="AB399" s="34"/>
      <c r="AC399" s="34"/>
      <c r="AD399" s="34"/>
      <c r="AE399" s="34"/>
      <c r="AR399" s="183" t="s">
        <v>613</v>
      </c>
      <c r="AT399" s="183" t="s">
        <v>146</v>
      </c>
      <c r="AU399" s="183" t="s">
        <v>85</v>
      </c>
      <c r="AY399" s="17" t="s">
        <v>143</v>
      </c>
      <c r="BE399" s="184">
        <f>IF(N399="základní",J399,0)</f>
        <v>0</v>
      </c>
      <c r="BF399" s="184">
        <f>IF(N399="snížená",J399,0)</f>
        <v>0</v>
      </c>
      <c r="BG399" s="184">
        <f>IF(N399="zákl. přenesená",J399,0)</f>
        <v>0</v>
      </c>
      <c r="BH399" s="184">
        <f>IF(N399="sníž. přenesená",J399,0)</f>
        <v>0</v>
      </c>
      <c r="BI399" s="184">
        <f>IF(N399="nulová",J399,0)</f>
        <v>0</v>
      </c>
      <c r="BJ399" s="17" t="s">
        <v>83</v>
      </c>
      <c r="BK399" s="184">
        <f>ROUND((ROUND(I399,2))*(ROUND(H399,2)),2)</f>
        <v>0</v>
      </c>
      <c r="BL399" s="17" t="s">
        <v>613</v>
      </c>
      <c r="BM399" s="183" t="s">
        <v>628</v>
      </c>
    </row>
    <row r="400" spans="1:65" s="2" customFormat="1">
      <c r="A400" s="34"/>
      <c r="B400" s="35"/>
      <c r="C400" s="36"/>
      <c r="D400" s="185" t="s">
        <v>153</v>
      </c>
      <c r="E400" s="36"/>
      <c r="F400" s="186" t="s">
        <v>629</v>
      </c>
      <c r="G400" s="36"/>
      <c r="H400" s="36"/>
      <c r="I400" s="187"/>
      <c r="J400" s="36"/>
      <c r="K400" s="36"/>
      <c r="L400" s="39"/>
      <c r="M400" s="188"/>
      <c r="N400" s="189"/>
      <c r="O400" s="64"/>
      <c r="P400" s="64"/>
      <c r="Q400" s="64"/>
      <c r="R400" s="64"/>
      <c r="S400" s="64"/>
      <c r="T400" s="65"/>
      <c r="U400" s="34"/>
      <c r="V400" s="34"/>
      <c r="W400" s="34"/>
      <c r="X400" s="34"/>
      <c r="Y400" s="34"/>
      <c r="Z400" s="34"/>
      <c r="AA400" s="34"/>
      <c r="AB400" s="34"/>
      <c r="AC400" s="34"/>
      <c r="AD400" s="34"/>
      <c r="AE400" s="34"/>
      <c r="AT400" s="17" t="s">
        <v>153</v>
      </c>
      <c r="AU400" s="17" t="s">
        <v>85</v>
      </c>
    </row>
    <row r="401" spans="1:65" s="12" customFormat="1" ht="22.9" customHeight="1">
      <c r="B401" s="157"/>
      <c r="C401" s="158"/>
      <c r="D401" s="159" t="s">
        <v>74</v>
      </c>
      <c r="E401" s="171" t="s">
        <v>630</v>
      </c>
      <c r="F401" s="171" t="s">
        <v>631</v>
      </c>
      <c r="G401" s="158"/>
      <c r="H401" s="158"/>
      <c r="I401" s="161"/>
      <c r="J401" s="172">
        <f>BK401</f>
        <v>0</v>
      </c>
      <c r="K401" s="158"/>
      <c r="L401" s="163"/>
      <c r="M401" s="164"/>
      <c r="N401" s="165"/>
      <c r="O401" s="165"/>
      <c r="P401" s="166">
        <f>SUM(P402:P404)</f>
        <v>0</v>
      </c>
      <c r="Q401" s="165"/>
      <c r="R401" s="166">
        <f>SUM(R402:R404)</f>
        <v>0</v>
      </c>
      <c r="S401" s="165"/>
      <c r="T401" s="167">
        <f>SUM(T402:T404)</f>
        <v>0</v>
      </c>
      <c r="AR401" s="168" t="s">
        <v>193</v>
      </c>
      <c r="AT401" s="169" t="s">
        <v>74</v>
      </c>
      <c r="AU401" s="169" t="s">
        <v>83</v>
      </c>
      <c r="AY401" s="168" t="s">
        <v>143</v>
      </c>
      <c r="BK401" s="170">
        <f>SUM(BK402:BK404)</f>
        <v>0</v>
      </c>
    </row>
    <row r="402" spans="1:65" s="2" customFormat="1" ht="16.5" customHeight="1">
      <c r="A402" s="34"/>
      <c r="B402" s="35"/>
      <c r="C402" s="173" t="s">
        <v>632</v>
      </c>
      <c r="D402" s="173" t="s">
        <v>146</v>
      </c>
      <c r="E402" s="174" t="s">
        <v>633</v>
      </c>
      <c r="F402" s="175" t="s">
        <v>631</v>
      </c>
      <c r="G402" s="176" t="s">
        <v>272</v>
      </c>
      <c r="H402" s="177">
        <v>1</v>
      </c>
      <c r="I402" s="178"/>
      <c r="J402" s="177">
        <f>ROUND((ROUND(I402,2))*(ROUND(H402,2)),2)</f>
        <v>0</v>
      </c>
      <c r="K402" s="175" t="s">
        <v>150</v>
      </c>
      <c r="L402" s="39"/>
      <c r="M402" s="179" t="s">
        <v>18</v>
      </c>
      <c r="N402" s="180" t="s">
        <v>46</v>
      </c>
      <c r="O402" s="64"/>
      <c r="P402" s="181">
        <f>O402*H402</f>
        <v>0</v>
      </c>
      <c r="Q402" s="181">
        <v>0</v>
      </c>
      <c r="R402" s="181">
        <f>Q402*H402</f>
        <v>0</v>
      </c>
      <c r="S402" s="181">
        <v>0</v>
      </c>
      <c r="T402" s="182">
        <f>S402*H402</f>
        <v>0</v>
      </c>
      <c r="U402" s="34"/>
      <c r="V402" s="34"/>
      <c r="W402" s="34"/>
      <c r="X402" s="34"/>
      <c r="Y402" s="34"/>
      <c r="Z402" s="34"/>
      <c r="AA402" s="34"/>
      <c r="AB402" s="34"/>
      <c r="AC402" s="34"/>
      <c r="AD402" s="34"/>
      <c r="AE402" s="34"/>
      <c r="AR402" s="183" t="s">
        <v>613</v>
      </c>
      <c r="AT402" s="183" t="s">
        <v>146</v>
      </c>
      <c r="AU402" s="183" t="s">
        <v>85</v>
      </c>
      <c r="AY402" s="17" t="s">
        <v>143</v>
      </c>
      <c r="BE402" s="184">
        <f>IF(N402="základní",J402,0)</f>
        <v>0</v>
      </c>
      <c r="BF402" s="184">
        <f>IF(N402="snížená",J402,0)</f>
        <v>0</v>
      </c>
      <c r="BG402" s="184">
        <f>IF(N402="zákl. přenesená",J402,0)</f>
        <v>0</v>
      </c>
      <c r="BH402" s="184">
        <f>IF(N402="sníž. přenesená",J402,0)</f>
        <v>0</v>
      </c>
      <c r="BI402" s="184">
        <f>IF(N402="nulová",J402,0)</f>
        <v>0</v>
      </c>
      <c r="BJ402" s="17" t="s">
        <v>83</v>
      </c>
      <c r="BK402" s="184">
        <f>ROUND((ROUND(I402,2))*(ROUND(H402,2)),2)</f>
        <v>0</v>
      </c>
      <c r="BL402" s="17" t="s">
        <v>613</v>
      </c>
      <c r="BM402" s="183" t="s">
        <v>634</v>
      </c>
    </row>
    <row r="403" spans="1:65" s="2" customFormat="1">
      <c r="A403" s="34"/>
      <c r="B403" s="35"/>
      <c r="C403" s="36"/>
      <c r="D403" s="185" t="s">
        <v>153</v>
      </c>
      <c r="E403" s="36"/>
      <c r="F403" s="186" t="s">
        <v>635</v>
      </c>
      <c r="G403" s="36"/>
      <c r="H403" s="36"/>
      <c r="I403" s="187"/>
      <c r="J403" s="36"/>
      <c r="K403" s="36"/>
      <c r="L403" s="39"/>
      <c r="M403" s="188"/>
      <c r="N403" s="189"/>
      <c r="O403" s="64"/>
      <c r="P403" s="64"/>
      <c r="Q403" s="64"/>
      <c r="R403" s="64"/>
      <c r="S403" s="64"/>
      <c r="T403" s="65"/>
      <c r="U403" s="34"/>
      <c r="V403" s="34"/>
      <c r="W403" s="34"/>
      <c r="X403" s="34"/>
      <c r="Y403" s="34"/>
      <c r="Z403" s="34"/>
      <c r="AA403" s="34"/>
      <c r="AB403" s="34"/>
      <c r="AC403" s="34"/>
      <c r="AD403" s="34"/>
      <c r="AE403" s="34"/>
      <c r="AT403" s="17" t="s">
        <v>153</v>
      </c>
      <c r="AU403" s="17" t="s">
        <v>85</v>
      </c>
    </row>
    <row r="404" spans="1:65" s="2" customFormat="1" ht="97.5">
      <c r="A404" s="34"/>
      <c r="B404" s="35"/>
      <c r="C404" s="36"/>
      <c r="D404" s="192" t="s">
        <v>490</v>
      </c>
      <c r="E404" s="36"/>
      <c r="F404" s="233" t="s">
        <v>636</v>
      </c>
      <c r="G404" s="36"/>
      <c r="H404" s="36"/>
      <c r="I404" s="187"/>
      <c r="J404" s="36"/>
      <c r="K404" s="36"/>
      <c r="L404" s="39"/>
      <c r="M404" s="188"/>
      <c r="N404" s="189"/>
      <c r="O404" s="64"/>
      <c r="P404" s="64"/>
      <c r="Q404" s="64"/>
      <c r="R404" s="64"/>
      <c r="S404" s="64"/>
      <c r="T404" s="65"/>
      <c r="U404" s="34"/>
      <c r="V404" s="34"/>
      <c r="W404" s="34"/>
      <c r="X404" s="34"/>
      <c r="Y404" s="34"/>
      <c r="Z404" s="34"/>
      <c r="AA404" s="34"/>
      <c r="AB404" s="34"/>
      <c r="AC404" s="34"/>
      <c r="AD404" s="34"/>
      <c r="AE404" s="34"/>
      <c r="AT404" s="17" t="s">
        <v>490</v>
      </c>
      <c r="AU404" s="17" t="s">
        <v>85</v>
      </c>
    </row>
    <row r="405" spans="1:65" s="12" customFormat="1" ht="22.9" customHeight="1">
      <c r="B405" s="157"/>
      <c r="C405" s="158"/>
      <c r="D405" s="159" t="s">
        <v>74</v>
      </c>
      <c r="E405" s="171" t="s">
        <v>637</v>
      </c>
      <c r="F405" s="171" t="s">
        <v>638</v>
      </c>
      <c r="G405" s="158"/>
      <c r="H405" s="158"/>
      <c r="I405" s="161"/>
      <c r="J405" s="172">
        <f>BK405</f>
        <v>0</v>
      </c>
      <c r="K405" s="158"/>
      <c r="L405" s="163"/>
      <c r="M405" s="164"/>
      <c r="N405" s="165"/>
      <c r="O405" s="165"/>
      <c r="P405" s="166">
        <f>SUM(P406:P419)</f>
        <v>0</v>
      </c>
      <c r="Q405" s="165"/>
      <c r="R405" s="166">
        <f>SUM(R406:R419)</f>
        <v>0</v>
      </c>
      <c r="S405" s="165"/>
      <c r="T405" s="167">
        <f>SUM(T406:T419)</f>
        <v>0</v>
      </c>
      <c r="AR405" s="168" t="s">
        <v>193</v>
      </c>
      <c r="AT405" s="169" t="s">
        <v>74</v>
      </c>
      <c r="AU405" s="169" t="s">
        <v>83</v>
      </c>
      <c r="AY405" s="168" t="s">
        <v>143</v>
      </c>
      <c r="BK405" s="170">
        <f>SUM(BK406:BK419)</f>
        <v>0</v>
      </c>
    </row>
    <row r="406" spans="1:65" s="2" customFormat="1" ht="33" customHeight="1">
      <c r="A406" s="34"/>
      <c r="B406" s="35"/>
      <c r="C406" s="173" t="s">
        <v>639</v>
      </c>
      <c r="D406" s="173" t="s">
        <v>146</v>
      </c>
      <c r="E406" s="174" t="s">
        <v>640</v>
      </c>
      <c r="F406" s="175" t="s">
        <v>641</v>
      </c>
      <c r="G406" s="176" t="s">
        <v>272</v>
      </c>
      <c r="H406" s="177">
        <v>1</v>
      </c>
      <c r="I406" s="178"/>
      <c r="J406" s="177">
        <f>ROUND((ROUND(I406,2))*(ROUND(H406,2)),2)</f>
        <v>0</v>
      </c>
      <c r="K406" s="175" t="s">
        <v>237</v>
      </c>
      <c r="L406" s="39"/>
      <c r="M406" s="179" t="s">
        <v>18</v>
      </c>
      <c r="N406" s="180" t="s">
        <v>46</v>
      </c>
      <c r="O406" s="64"/>
      <c r="P406" s="181">
        <f>O406*H406</f>
        <v>0</v>
      </c>
      <c r="Q406" s="181">
        <v>0</v>
      </c>
      <c r="R406" s="181">
        <f>Q406*H406</f>
        <v>0</v>
      </c>
      <c r="S406" s="181">
        <v>0</v>
      </c>
      <c r="T406" s="182">
        <f>S406*H406</f>
        <v>0</v>
      </c>
      <c r="U406" s="34"/>
      <c r="V406" s="34"/>
      <c r="W406" s="34"/>
      <c r="X406" s="34"/>
      <c r="Y406" s="34"/>
      <c r="Z406" s="34"/>
      <c r="AA406" s="34"/>
      <c r="AB406" s="34"/>
      <c r="AC406" s="34"/>
      <c r="AD406" s="34"/>
      <c r="AE406" s="34"/>
      <c r="AR406" s="183" t="s">
        <v>613</v>
      </c>
      <c r="AT406" s="183" t="s">
        <v>146</v>
      </c>
      <c r="AU406" s="183" t="s">
        <v>85</v>
      </c>
      <c r="AY406" s="17" t="s">
        <v>143</v>
      </c>
      <c r="BE406" s="184">
        <f>IF(N406="základní",J406,0)</f>
        <v>0</v>
      </c>
      <c r="BF406" s="184">
        <f>IF(N406="snížená",J406,0)</f>
        <v>0</v>
      </c>
      <c r="BG406" s="184">
        <f>IF(N406="zákl. přenesená",J406,0)</f>
        <v>0</v>
      </c>
      <c r="BH406" s="184">
        <f>IF(N406="sníž. přenesená",J406,0)</f>
        <v>0</v>
      </c>
      <c r="BI406" s="184">
        <f>IF(N406="nulová",J406,0)</f>
        <v>0</v>
      </c>
      <c r="BJ406" s="17" t="s">
        <v>83</v>
      </c>
      <c r="BK406" s="184">
        <f>ROUND((ROUND(I406,2))*(ROUND(H406,2)),2)</f>
        <v>0</v>
      </c>
      <c r="BL406" s="17" t="s">
        <v>613</v>
      </c>
      <c r="BM406" s="183" t="s">
        <v>642</v>
      </c>
    </row>
    <row r="407" spans="1:65" s="2" customFormat="1" ht="68.25">
      <c r="A407" s="34"/>
      <c r="B407" s="35"/>
      <c r="C407" s="36"/>
      <c r="D407" s="192" t="s">
        <v>490</v>
      </c>
      <c r="E407" s="36"/>
      <c r="F407" s="233" t="s">
        <v>643</v>
      </c>
      <c r="G407" s="36"/>
      <c r="H407" s="36"/>
      <c r="I407" s="187"/>
      <c r="J407" s="36"/>
      <c r="K407" s="36"/>
      <c r="L407" s="39"/>
      <c r="M407" s="188"/>
      <c r="N407" s="189"/>
      <c r="O407" s="64"/>
      <c r="P407" s="64"/>
      <c r="Q407" s="64"/>
      <c r="R407" s="64"/>
      <c r="S407" s="64"/>
      <c r="T407" s="65"/>
      <c r="U407" s="34"/>
      <c r="V407" s="34"/>
      <c r="W407" s="34"/>
      <c r="X407" s="34"/>
      <c r="Y407" s="34"/>
      <c r="Z407" s="34"/>
      <c r="AA407" s="34"/>
      <c r="AB407" s="34"/>
      <c r="AC407" s="34"/>
      <c r="AD407" s="34"/>
      <c r="AE407" s="34"/>
      <c r="AT407" s="17" t="s">
        <v>490</v>
      </c>
      <c r="AU407" s="17" t="s">
        <v>85</v>
      </c>
    </row>
    <row r="408" spans="1:65" s="2" customFormat="1" ht="16.5" customHeight="1">
      <c r="A408" s="34"/>
      <c r="B408" s="35"/>
      <c r="C408" s="173" t="s">
        <v>644</v>
      </c>
      <c r="D408" s="173" t="s">
        <v>146</v>
      </c>
      <c r="E408" s="174" t="s">
        <v>645</v>
      </c>
      <c r="F408" s="175" t="s">
        <v>646</v>
      </c>
      <c r="G408" s="176" t="s">
        <v>272</v>
      </c>
      <c r="H408" s="177">
        <v>1</v>
      </c>
      <c r="I408" s="178"/>
      <c r="J408" s="177">
        <f>ROUND((ROUND(I408,2))*(ROUND(H408,2)),2)</f>
        <v>0</v>
      </c>
      <c r="K408" s="175" t="s">
        <v>150</v>
      </c>
      <c r="L408" s="39"/>
      <c r="M408" s="179" t="s">
        <v>18</v>
      </c>
      <c r="N408" s="180" t="s">
        <v>46</v>
      </c>
      <c r="O408" s="64"/>
      <c r="P408" s="181">
        <f>O408*H408</f>
        <v>0</v>
      </c>
      <c r="Q408" s="181">
        <v>0</v>
      </c>
      <c r="R408" s="181">
        <f>Q408*H408</f>
        <v>0</v>
      </c>
      <c r="S408" s="181">
        <v>0</v>
      </c>
      <c r="T408" s="182">
        <f>S408*H408</f>
        <v>0</v>
      </c>
      <c r="U408" s="34"/>
      <c r="V408" s="34"/>
      <c r="W408" s="34"/>
      <c r="X408" s="34"/>
      <c r="Y408" s="34"/>
      <c r="Z408" s="34"/>
      <c r="AA408" s="34"/>
      <c r="AB408" s="34"/>
      <c r="AC408" s="34"/>
      <c r="AD408" s="34"/>
      <c r="AE408" s="34"/>
      <c r="AR408" s="183" t="s">
        <v>613</v>
      </c>
      <c r="AT408" s="183" t="s">
        <v>146</v>
      </c>
      <c r="AU408" s="183" t="s">
        <v>85</v>
      </c>
      <c r="AY408" s="17" t="s">
        <v>143</v>
      </c>
      <c r="BE408" s="184">
        <f>IF(N408="základní",J408,0)</f>
        <v>0</v>
      </c>
      <c r="BF408" s="184">
        <f>IF(N408="snížená",J408,0)</f>
        <v>0</v>
      </c>
      <c r="BG408" s="184">
        <f>IF(N408="zákl. přenesená",J408,0)</f>
        <v>0</v>
      </c>
      <c r="BH408" s="184">
        <f>IF(N408="sníž. přenesená",J408,0)</f>
        <v>0</v>
      </c>
      <c r="BI408" s="184">
        <f>IF(N408="nulová",J408,0)</f>
        <v>0</v>
      </c>
      <c r="BJ408" s="17" t="s">
        <v>83</v>
      </c>
      <c r="BK408" s="184">
        <f>ROUND((ROUND(I408,2))*(ROUND(H408,2)),2)</f>
        <v>0</v>
      </c>
      <c r="BL408" s="17" t="s">
        <v>613</v>
      </c>
      <c r="BM408" s="183" t="s">
        <v>647</v>
      </c>
    </row>
    <row r="409" spans="1:65" s="2" customFormat="1">
      <c r="A409" s="34"/>
      <c r="B409" s="35"/>
      <c r="C409" s="36"/>
      <c r="D409" s="185" t="s">
        <v>153</v>
      </c>
      <c r="E409" s="36"/>
      <c r="F409" s="186" t="s">
        <v>648</v>
      </c>
      <c r="G409" s="36"/>
      <c r="H409" s="36"/>
      <c r="I409" s="187"/>
      <c r="J409" s="36"/>
      <c r="K409" s="36"/>
      <c r="L409" s="39"/>
      <c r="M409" s="188"/>
      <c r="N409" s="189"/>
      <c r="O409" s="64"/>
      <c r="P409" s="64"/>
      <c r="Q409" s="64"/>
      <c r="R409" s="64"/>
      <c r="S409" s="64"/>
      <c r="T409" s="65"/>
      <c r="U409" s="34"/>
      <c r="V409" s="34"/>
      <c r="W409" s="34"/>
      <c r="X409" s="34"/>
      <c r="Y409" s="34"/>
      <c r="Z409" s="34"/>
      <c r="AA409" s="34"/>
      <c r="AB409" s="34"/>
      <c r="AC409" s="34"/>
      <c r="AD409" s="34"/>
      <c r="AE409" s="34"/>
      <c r="AT409" s="17" t="s">
        <v>153</v>
      </c>
      <c r="AU409" s="17" t="s">
        <v>85</v>
      </c>
    </row>
    <row r="410" spans="1:65" s="2" customFormat="1" ht="29.25">
      <c r="A410" s="34"/>
      <c r="B410" s="35"/>
      <c r="C410" s="36"/>
      <c r="D410" s="192" t="s">
        <v>490</v>
      </c>
      <c r="E410" s="36"/>
      <c r="F410" s="233" t="s">
        <v>649</v>
      </c>
      <c r="G410" s="36"/>
      <c r="H410" s="36"/>
      <c r="I410" s="187"/>
      <c r="J410" s="36"/>
      <c r="K410" s="36"/>
      <c r="L410" s="39"/>
      <c r="M410" s="188"/>
      <c r="N410" s="189"/>
      <c r="O410" s="64"/>
      <c r="P410" s="64"/>
      <c r="Q410" s="64"/>
      <c r="R410" s="64"/>
      <c r="S410" s="64"/>
      <c r="T410" s="65"/>
      <c r="U410" s="34"/>
      <c r="V410" s="34"/>
      <c r="W410" s="34"/>
      <c r="X410" s="34"/>
      <c r="Y410" s="34"/>
      <c r="Z410" s="34"/>
      <c r="AA410" s="34"/>
      <c r="AB410" s="34"/>
      <c r="AC410" s="34"/>
      <c r="AD410" s="34"/>
      <c r="AE410" s="34"/>
      <c r="AT410" s="17" t="s">
        <v>490</v>
      </c>
      <c r="AU410" s="17" t="s">
        <v>85</v>
      </c>
    </row>
    <row r="411" spans="1:65" s="2" customFormat="1" ht="24.2" customHeight="1">
      <c r="A411" s="34"/>
      <c r="B411" s="35"/>
      <c r="C411" s="173" t="s">
        <v>650</v>
      </c>
      <c r="D411" s="173" t="s">
        <v>146</v>
      </c>
      <c r="E411" s="174" t="s">
        <v>651</v>
      </c>
      <c r="F411" s="175" t="s">
        <v>652</v>
      </c>
      <c r="G411" s="176" t="s">
        <v>272</v>
      </c>
      <c r="H411" s="177">
        <v>1</v>
      </c>
      <c r="I411" s="178"/>
      <c r="J411" s="177">
        <f>ROUND((ROUND(I411,2))*(ROUND(H411,2)),2)</f>
        <v>0</v>
      </c>
      <c r="K411" s="175" t="s">
        <v>150</v>
      </c>
      <c r="L411" s="39"/>
      <c r="M411" s="179" t="s">
        <v>18</v>
      </c>
      <c r="N411" s="180" t="s">
        <v>46</v>
      </c>
      <c r="O411" s="64"/>
      <c r="P411" s="181">
        <f>O411*H411</f>
        <v>0</v>
      </c>
      <c r="Q411" s="181">
        <v>0</v>
      </c>
      <c r="R411" s="181">
        <f>Q411*H411</f>
        <v>0</v>
      </c>
      <c r="S411" s="181">
        <v>0</v>
      </c>
      <c r="T411" s="182">
        <f>S411*H411</f>
        <v>0</v>
      </c>
      <c r="U411" s="34"/>
      <c r="V411" s="34"/>
      <c r="W411" s="34"/>
      <c r="X411" s="34"/>
      <c r="Y411" s="34"/>
      <c r="Z411" s="34"/>
      <c r="AA411" s="34"/>
      <c r="AB411" s="34"/>
      <c r="AC411" s="34"/>
      <c r="AD411" s="34"/>
      <c r="AE411" s="34"/>
      <c r="AR411" s="183" t="s">
        <v>613</v>
      </c>
      <c r="AT411" s="183" t="s">
        <v>146</v>
      </c>
      <c r="AU411" s="183" t="s">
        <v>85</v>
      </c>
      <c r="AY411" s="17" t="s">
        <v>143</v>
      </c>
      <c r="BE411" s="184">
        <f>IF(N411="základní",J411,0)</f>
        <v>0</v>
      </c>
      <c r="BF411" s="184">
        <f>IF(N411="snížená",J411,0)</f>
        <v>0</v>
      </c>
      <c r="BG411" s="184">
        <f>IF(N411="zákl. přenesená",J411,0)</f>
        <v>0</v>
      </c>
      <c r="BH411" s="184">
        <f>IF(N411="sníž. přenesená",J411,0)</f>
        <v>0</v>
      </c>
      <c r="BI411" s="184">
        <f>IF(N411="nulová",J411,0)</f>
        <v>0</v>
      </c>
      <c r="BJ411" s="17" t="s">
        <v>83</v>
      </c>
      <c r="BK411" s="184">
        <f>ROUND((ROUND(I411,2))*(ROUND(H411,2)),2)</f>
        <v>0</v>
      </c>
      <c r="BL411" s="17" t="s">
        <v>613</v>
      </c>
      <c r="BM411" s="183" t="s">
        <v>653</v>
      </c>
    </row>
    <row r="412" spans="1:65" s="2" customFormat="1">
      <c r="A412" s="34"/>
      <c r="B412" s="35"/>
      <c r="C412" s="36"/>
      <c r="D412" s="185" t="s">
        <v>153</v>
      </c>
      <c r="E412" s="36"/>
      <c r="F412" s="186" t="s">
        <v>654</v>
      </c>
      <c r="G412" s="36"/>
      <c r="H412" s="36"/>
      <c r="I412" s="187"/>
      <c r="J412" s="36"/>
      <c r="K412" s="36"/>
      <c r="L412" s="39"/>
      <c r="M412" s="188"/>
      <c r="N412" s="189"/>
      <c r="O412" s="64"/>
      <c r="P412" s="64"/>
      <c r="Q412" s="64"/>
      <c r="R412" s="64"/>
      <c r="S412" s="64"/>
      <c r="T412" s="65"/>
      <c r="U412" s="34"/>
      <c r="V412" s="34"/>
      <c r="W412" s="34"/>
      <c r="X412" s="34"/>
      <c r="Y412" s="34"/>
      <c r="Z412" s="34"/>
      <c r="AA412" s="34"/>
      <c r="AB412" s="34"/>
      <c r="AC412" s="34"/>
      <c r="AD412" s="34"/>
      <c r="AE412" s="34"/>
      <c r="AT412" s="17" t="s">
        <v>153</v>
      </c>
      <c r="AU412" s="17" t="s">
        <v>85</v>
      </c>
    </row>
    <row r="413" spans="1:65" s="2" customFormat="1" ht="39">
      <c r="A413" s="34"/>
      <c r="B413" s="35"/>
      <c r="C413" s="36"/>
      <c r="D413" s="192" t="s">
        <v>490</v>
      </c>
      <c r="E413" s="36"/>
      <c r="F413" s="233" t="s">
        <v>655</v>
      </c>
      <c r="G413" s="36"/>
      <c r="H413" s="36"/>
      <c r="I413" s="187"/>
      <c r="J413" s="36"/>
      <c r="K413" s="36"/>
      <c r="L413" s="39"/>
      <c r="M413" s="188"/>
      <c r="N413" s="189"/>
      <c r="O413" s="64"/>
      <c r="P413" s="64"/>
      <c r="Q413" s="64"/>
      <c r="R413" s="64"/>
      <c r="S413" s="64"/>
      <c r="T413" s="65"/>
      <c r="U413" s="34"/>
      <c r="V413" s="34"/>
      <c r="W413" s="34"/>
      <c r="X413" s="34"/>
      <c r="Y413" s="34"/>
      <c r="Z413" s="34"/>
      <c r="AA413" s="34"/>
      <c r="AB413" s="34"/>
      <c r="AC413" s="34"/>
      <c r="AD413" s="34"/>
      <c r="AE413" s="34"/>
      <c r="AT413" s="17" t="s">
        <v>490</v>
      </c>
      <c r="AU413" s="17" t="s">
        <v>85</v>
      </c>
    </row>
    <row r="414" spans="1:65" s="2" customFormat="1" ht="16.5" customHeight="1">
      <c r="A414" s="34"/>
      <c r="B414" s="35"/>
      <c r="C414" s="173" t="s">
        <v>656</v>
      </c>
      <c r="D414" s="173" t="s">
        <v>146</v>
      </c>
      <c r="E414" s="174" t="s">
        <v>657</v>
      </c>
      <c r="F414" s="175" t="s">
        <v>658</v>
      </c>
      <c r="G414" s="176" t="s">
        <v>272</v>
      </c>
      <c r="H414" s="177">
        <v>1</v>
      </c>
      <c r="I414" s="178"/>
      <c r="J414" s="177">
        <f>ROUND((ROUND(I414,2))*(ROUND(H414,2)),2)</f>
        <v>0</v>
      </c>
      <c r="K414" s="175" t="s">
        <v>150</v>
      </c>
      <c r="L414" s="39"/>
      <c r="M414" s="179" t="s">
        <v>18</v>
      </c>
      <c r="N414" s="180" t="s">
        <v>46</v>
      </c>
      <c r="O414" s="64"/>
      <c r="P414" s="181">
        <f>O414*H414</f>
        <v>0</v>
      </c>
      <c r="Q414" s="181">
        <v>0</v>
      </c>
      <c r="R414" s="181">
        <f>Q414*H414</f>
        <v>0</v>
      </c>
      <c r="S414" s="181">
        <v>0</v>
      </c>
      <c r="T414" s="182">
        <f>S414*H414</f>
        <v>0</v>
      </c>
      <c r="U414" s="34"/>
      <c r="V414" s="34"/>
      <c r="W414" s="34"/>
      <c r="X414" s="34"/>
      <c r="Y414" s="34"/>
      <c r="Z414" s="34"/>
      <c r="AA414" s="34"/>
      <c r="AB414" s="34"/>
      <c r="AC414" s="34"/>
      <c r="AD414" s="34"/>
      <c r="AE414" s="34"/>
      <c r="AR414" s="183" t="s">
        <v>613</v>
      </c>
      <c r="AT414" s="183" t="s">
        <v>146</v>
      </c>
      <c r="AU414" s="183" t="s">
        <v>85</v>
      </c>
      <c r="AY414" s="17" t="s">
        <v>143</v>
      </c>
      <c r="BE414" s="184">
        <f>IF(N414="základní",J414,0)</f>
        <v>0</v>
      </c>
      <c r="BF414" s="184">
        <f>IF(N414="snížená",J414,0)</f>
        <v>0</v>
      </c>
      <c r="BG414" s="184">
        <f>IF(N414="zákl. přenesená",J414,0)</f>
        <v>0</v>
      </c>
      <c r="BH414" s="184">
        <f>IF(N414="sníž. přenesená",J414,0)</f>
        <v>0</v>
      </c>
      <c r="BI414" s="184">
        <f>IF(N414="nulová",J414,0)</f>
        <v>0</v>
      </c>
      <c r="BJ414" s="17" t="s">
        <v>83</v>
      </c>
      <c r="BK414" s="184">
        <f>ROUND((ROUND(I414,2))*(ROUND(H414,2)),2)</f>
        <v>0</v>
      </c>
      <c r="BL414" s="17" t="s">
        <v>613</v>
      </c>
      <c r="BM414" s="183" t="s">
        <v>659</v>
      </c>
    </row>
    <row r="415" spans="1:65" s="2" customFormat="1">
      <c r="A415" s="34"/>
      <c r="B415" s="35"/>
      <c r="C415" s="36"/>
      <c r="D415" s="185" t="s">
        <v>153</v>
      </c>
      <c r="E415" s="36"/>
      <c r="F415" s="186" t="s">
        <v>660</v>
      </c>
      <c r="G415" s="36"/>
      <c r="H415" s="36"/>
      <c r="I415" s="187"/>
      <c r="J415" s="36"/>
      <c r="K415" s="36"/>
      <c r="L415" s="39"/>
      <c r="M415" s="188"/>
      <c r="N415" s="189"/>
      <c r="O415" s="64"/>
      <c r="P415" s="64"/>
      <c r="Q415" s="64"/>
      <c r="R415" s="64"/>
      <c r="S415" s="64"/>
      <c r="T415" s="65"/>
      <c r="U415" s="34"/>
      <c r="V415" s="34"/>
      <c r="W415" s="34"/>
      <c r="X415" s="34"/>
      <c r="Y415" s="34"/>
      <c r="Z415" s="34"/>
      <c r="AA415" s="34"/>
      <c r="AB415" s="34"/>
      <c r="AC415" s="34"/>
      <c r="AD415" s="34"/>
      <c r="AE415" s="34"/>
      <c r="AT415" s="17" t="s">
        <v>153</v>
      </c>
      <c r="AU415" s="17" t="s">
        <v>85</v>
      </c>
    </row>
    <row r="416" spans="1:65" s="2" customFormat="1" ht="87.75">
      <c r="A416" s="34"/>
      <c r="B416" s="35"/>
      <c r="C416" s="36"/>
      <c r="D416" s="192" t="s">
        <v>490</v>
      </c>
      <c r="E416" s="36"/>
      <c r="F416" s="233" t="s">
        <v>661</v>
      </c>
      <c r="G416" s="36"/>
      <c r="H416" s="36"/>
      <c r="I416" s="187"/>
      <c r="J416" s="36"/>
      <c r="K416" s="36"/>
      <c r="L416" s="39"/>
      <c r="M416" s="188"/>
      <c r="N416" s="189"/>
      <c r="O416" s="64"/>
      <c r="P416" s="64"/>
      <c r="Q416" s="64"/>
      <c r="R416" s="64"/>
      <c r="S416" s="64"/>
      <c r="T416" s="65"/>
      <c r="U416" s="34"/>
      <c r="V416" s="34"/>
      <c r="W416" s="34"/>
      <c r="X416" s="34"/>
      <c r="Y416" s="34"/>
      <c r="Z416" s="34"/>
      <c r="AA416" s="34"/>
      <c r="AB416" s="34"/>
      <c r="AC416" s="34"/>
      <c r="AD416" s="34"/>
      <c r="AE416" s="34"/>
      <c r="AT416" s="17" t="s">
        <v>490</v>
      </c>
      <c r="AU416" s="17" t="s">
        <v>85</v>
      </c>
    </row>
    <row r="417" spans="1:65" s="2" customFormat="1" ht="16.5" customHeight="1">
      <c r="A417" s="34"/>
      <c r="B417" s="35"/>
      <c r="C417" s="173" t="s">
        <v>662</v>
      </c>
      <c r="D417" s="173" t="s">
        <v>146</v>
      </c>
      <c r="E417" s="174" t="s">
        <v>663</v>
      </c>
      <c r="F417" s="175" t="s">
        <v>664</v>
      </c>
      <c r="G417" s="176" t="s">
        <v>272</v>
      </c>
      <c r="H417" s="177">
        <v>1</v>
      </c>
      <c r="I417" s="178"/>
      <c r="J417" s="177">
        <f>ROUND((ROUND(I417,2))*(ROUND(H417,2)),2)</f>
        <v>0</v>
      </c>
      <c r="K417" s="175" t="s">
        <v>150</v>
      </c>
      <c r="L417" s="39"/>
      <c r="M417" s="179" t="s">
        <v>18</v>
      </c>
      <c r="N417" s="180" t="s">
        <v>46</v>
      </c>
      <c r="O417" s="64"/>
      <c r="P417" s="181">
        <f>O417*H417</f>
        <v>0</v>
      </c>
      <c r="Q417" s="181">
        <v>0</v>
      </c>
      <c r="R417" s="181">
        <f>Q417*H417</f>
        <v>0</v>
      </c>
      <c r="S417" s="181">
        <v>0</v>
      </c>
      <c r="T417" s="182">
        <f>S417*H417</f>
        <v>0</v>
      </c>
      <c r="U417" s="34"/>
      <c r="V417" s="34"/>
      <c r="W417" s="34"/>
      <c r="X417" s="34"/>
      <c r="Y417" s="34"/>
      <c r="Z417" s="34"/>
      <c r="AA417" s="34"/>
      <c r="AB417" s="34"/>
      <c r="AC417" s="34"/>
      <c r="AD417" s="34"/>
      <c r="AE417" s="34"/>
      <c r="AR417" s="183" t="s">
        <v>613</v>
      </c>
      <c r="AT417" s="183" t="s">
        <v>146</v>
      </c>
      <c r="AU417" s="183" t="s">
        <v>85</v>
      </c>
      <c r="AY417" s="17" t="s">
        <v>143</v>
      </c>
      <c r="BE417" s="184">
        <f>IF(N417="základní",J417,0)</f>
        <v>0</v>
      </c>
      <c r="BF417" s="184">
        <f>IF(N417="snížená",J417,0)</f>
        <v>0</v>
      </c>
      <c r="BG417" s="184">
        <f>IF(N417="zákl. přenesená",J417,0)</f>
        <v>0</v>
      </c>
      <c r="BH417" s="184">
        <f>IF(N417="sníž. přenesená",J417,0)</f>
        <v>0</v>
      </c>
      <c r="BI417" s="184">
        <f>IF(N417="nulová",J417,0)</f>
        <v>0</v>
      </c>
      <c r="BJ417" s="17" t="s">
        <v>83</v>
      </c>
      <c r="BK417" s="184">
        <f>ROUND((ROUND(I417,2))*(ROUND(H417,2)),2)</f>
        <v>0</v>
      </c>
      <c r="BL417" s="17" t="s">
        <v>613</v>
      </c>
      <c r="BM417" s="183" t="s">
        <v>665</v>
      </c>
    </row>
    <row r="418" spans="1:65" s="2" customFormat="1">
      <c r="A418" s="34"/>
      <c r="B418" s="35"/>
      <c r="C418" s="36"/>
      <c r="D418" s="185" t="s">
        <v>153</v>
      </c>
      <c r="E418" s="36"/>
      <c r="F418" s="186" t="s">
        <v>666</v>
      </c>
      <c r="G418" s="36"/>
      <c r="H418" s="36"/>
      <c r="I418" s="187"/>
      <c r="J418" s="36"/>
      <c r="K418" s="36"/>
      <c r="L418" s="39"/>
      <c r="M418" s="188"/>
      <c r="N418" s="189"/>
      <c r="O418" s="64"/>
      <c r="P418" s="64"/>
      <c r="Q418" s="64"/>
      <c r="R418" s="64"/>
      <c r="S418" s="64"/>
      <c r="T418" s="65"/>
      <c r="U418" s="34"/>
      <c r="V418" s="34"/>
      <c r="W418" s="34"/>
      <c r="X418" s="34"/>
      <c r="Y418" s="34"/>
      <c r="Z418" s="34"/>
      <c r="AA418" s="34"/>
      <c r="AB418" s="34"/>
      <c r="AC418" s="34"/>
      <c r="AD418" s="34"/>
      <c r="AE418" s="34"/>
      <c r="AT418" s="17" t="s">
        <v>153</v>
      </c>
      <c r="AU418" s="17" t="s">
        <v>85</v>
      </c>
    </row>
    <row r="419" spans="1:65" s="2" customFormat="1" ht="48.75">
      <c r="A419" s="34"/>
      <c r="B419" s="35"/>
      <c r="C419" s="36"/>
      <c r="D419" s="192" t="s">
        <v>490</v>
      </c>
      <c r="E419" s="36"/>
      <c r="F419" s="233" t="s">
        <v>667</v>
      </c>
      <c r="G419" s="36"/>
      <c r="H419" s="36"/>
      <c r="I419" s="187"/>
      <c r="J419" s="36"/>
      <c r="K419" s="36"/>
      <c r="L419" s="39"/>
      <c r="M419" s="234"/>
      <c r="N419" s="235"/>
      <c r="O419" s="236"/>
      <c r="P419" s="236"/>
      <c r="Q419" s="236"/>
      <c r="R419" s="236"/>
      <c r="S419" s="236"/>
      <c r="T419" s="237"/>
      <c r="U419" s="34"/>
      <c r="V419" s="34"/>
      <c r="W419" s="34"/>
      <c r="X419" s="34"/>
      <c r="Y419" s="34"/>
      <c r="Z419" s="34"/>
      <c r="AA419" s="34"/>
      <c r="AB419" s="34"/>
      <c r="AC419" s="34"/>
      <c r="AD419" s="34"/>
      <c r="AE419" s="34"/>
      <c r="AT419" s="17" t="s">
        <v>490</v>
      </c>
      <c r="AU419" s="17" t="s">
        <v>85</v>
      </c>
    </row>
    <row r="420" spans="1:65" s="2" customFormat="1" ht="6.95" customHeight="1">
      <c r="A420" s="34"/>
      <c r="B420" s="47"/>
      <c r="C420" s="48"/>
      <c r="D420" s="48"/>
      <c r="E420" s="48"/>
      <c r="F420" s="48"/>
      <c r="G420" s="48"/>
      <c r="H420" s="48"/>
      <c r="I420" s="48"/>
      <c r="J420" s="48"/>
      <c r="K420" s="48"/>
      <c r="L420" s="39"/>
      <c r="M420" s="34"/>
      <c r="O420" s="34"/>
      <c r="P420" s="34"/>
      <c r="Q420" s="34"/>
      <c r="R420" s="34"/>
      <c r="S420" s="34"/>
      <c r="T420" s="34"/>
      <c r="U420" s="34"/>
      <c r="V420" s="34"/>
      <c r="W420" s="34"/>
      <c r="X420" s="34"/>
      <c r="Y420" s="34"/>
      <c r="Z420" s="34"/>
      <c r="AA420" s="34"/>
      <c r="AB420" s="34"/>
      <c r="AC420" s="34"/>
      <c r="AD420" s="34"/>
      <c r="AE420" s="34"/>
    </row>
  </sheetData>
  <sheetProtection algorithmName="SHA-512" hashValue="JfxE3A8Jszs8lMkw+ZakmM+3WlNGxTV9UK2c6v0xB9lNJD/+7GTcbW828lga+V5oxsZwWFfwmy9+klHr0mjqJA==" saltValue="t0PuscfiUb2G/ziHj9ILdg==" spinCount="100000" sheet="1" objects="1" scenarios="1"/>
  <autoFilter ref="C96:K419" xr:uid="{00000000-0009-0000-0000-000001000000}"/>
  <mergeCells count="9">
    <mergeCell ref="E50:H50"/>
    <mergeCell ref="E87:H87"/>
    <mergeCell ref="E89:H89"/>
    <mergeCell ref="L2:V2"/>
    <mergeCell ref="E7:H7"/>
    <mergeCell ref="E9:H9"/>
    <mergeCell ref="E18:H18"/>
    <mergeCell ref="E27:H27"/>
    <mergeCell ref="E48:H48"/>
  </mergeCells>
  <hyperlinks>
    <hyperlink ref="F101" r:id="rId1" xr:uid="{00000000-0004-0000-0100-000000000000}"/>
    <hyperlink ref="F108" r:id="rId2" xr:uid="{00000000-0004-0000-0100-000001000000}"/>
    <hyperlink ref="F116" r:id="rId3" xr:uid="{00000000-0004-0000-0100-000002000000}"/>
    <hyperlink ref="F128" r:id="rId4" xr:uid="{00000000-0004-0000-0100-000003000000}"/>
    <hyperlink ref="F135" r:id="rId5" xr:uid="{00000000-0004-0000-0100-000004000000}"/>
    <hyperlink ref="F142" r:id="rId6" xr:uid="{00000000-0004-0000-0100-000005000000}"/>
    <hyperlink ref="F144" r:id="rId7" xr:uid="{00000000-0004-0000-0100-000006000000}"/>
    <hyperlink ref="F150" r:id="rId8" xr:uid="{00000000-0004-0000-0100-000007000000}"/>
    <hyperlink ref="F155" r:id="rId9" xr:uid="{00000000-0004-0000-0100-000008000000}"/>
    <hyperlink ref="F166" r:id="rId10" xr:uid="{00000000-0004-0000-0100-000009000000}"/>
    <hyperlink ref="F183" r:id="rId11" xr:uid="{00000000-0004-0000-0100-00000A000000}"/>
    <hyperlink ref="F190" r:id="rId12" xr:uid="{00000000-0004-0000-0100-00000B000000}"/>
    <hyperlink ref="F192" r:id="rId13" xr:uid="{00000000-0004-0000-0100-00000C000000}"/>
    <hyperlink ref="F198" r:id="rId14" xr:uid="{00000000-0004-0000-0100-00000D000000}"/>
    <hyperlink ref="F204" r:id="rId15" xr:uid="{00000000-0004-0000-0100-00000E000000}"/>
    <hyperlink ref="F209" r:id="rId16" xr:uid="{00000000-0004-0000-0100-00000F000000}"/>
    <hyperlink ref="F214" r:id="rId17" xr:uid="{00000000-0004-0000-0100-000010000000}"/>
    <hyperlink ref="F219" r:id="rId18" xr:uid="{00000000-0004-0000-0100-000011000000}"/>
    <hyperlink ref="F225" r:id="rId19" xr:uid="{00000000-0004-0000-0100-000012000000}"/>
    <hyperlink ref="F227" r:id="rId20" xr:uid="{00000000-0004-0000-0100-000013000000}"/>
    <hyperlink ref="F229" r:id="rId21" xr:uid="{00000000-0004-0000-0100-000014000000}"/>
    <hyperlink ref="F232" r:id="rId22" xr:uid="{00000000-0004-0000-0100-000015000000}"/>
    <hyperlink ref="F234" r:id="rId23" xr:uid="{00000000-0004-0000-0100-000016000000}"/>
    <hyperlink ref="F237" r:id="rId24" xr:uid="{00000000-0004-0000-0100-000017000000}"/>
    <hyperlink ref="F249" r:id="rId25" xr:uid="{00000000-0004-0000-0100-000018000000}"/>
    <hyperlink ref="F255" r:id="rId26" xr:uid="{00000000-0004-0000-0100-000019000000}"/>
    <hyperlink ref="F261" r:id="rId27" xr:uid="{00000000-0004-0000-0100-00001A000000}"/>
    <hyperlink ref="F268" r:id="rId28" xr:uid="{00000000-0004-0000-0100-00001B000000}"/>
    <hyperlink ref="F273" r:id="rId29" xr:uid="{00000000-0004-0000-0100-00001C000000}"/>
    <hyperlink ref="F280" r:id="rId30" xr:uid="{00000000-0004-0000-0100-00001D000000}"/>
    <hyperlink ref="F282" r:id="rId31" xr:uid="{00000000-0004-0000-0100-00001E000000}"/>
    <hyperlink ref="F286" r:id="rId32" xr:uid="{00000000-0004-0000-0100-00001F000000}"/>
    <hyperlink ref="F288" r:id="rId33" xr:uid="{00000000-0004-0000-0100-000020000000}"/>
    <hyperlink ref="F290" r:id="rId34" xr:uid="{00000000-0004-0000-0100-000021000000}"/>
    <hyperlink ref="F297" r:id="rId35" xr:uid="{00000000-0004-0000-0100-000022000000}"/>
    <hyperlink ref="F302" r:id="rId36" xr:uid="{00000000-0004-0000-0100-000023000000}"/>
    <hyperlink ref="F305" r:id="rId37" xr:uid="{00000000-0004-0000-0100-000024000000}"/>
    <hyperlink ref="F307" r:id="rId38" xr:uid="{00000000-0004-0000-0100-000025000000}"/>
    <hyperlink ref="F314" r:id="rId39" xr:uid="{00000000-0004-0000-0100-000026000000}"/>
    <hyperlink ref="F322" r:id="rId40" xr:uid="{00000000-0004-0000-0100-000027000000}"/>
    <hyperlink ref="F326" r:id="rId41" xr:uid="{00000000-0004-0000-0100-000028000000}"/>
    <hyperlink ref="F329" r:id="rId42" xr:uid="{00000000-0004-0000-0100-000029000000}"/>
    <hyperlink ref="F336" r:id="rId43" xr:uid="{00000000-0004-0000-0100-00002A000000}"/>
    <hyperlink ref="F340" r:id="rId44" xr:uid="{00000000-0004-0000-0100-00002B000000}"/>
    <hyperlink ref="F345" r:id="rId45" xr:uid="{00000000-0004-0000-0100-00002C000000}"/>
    <hyperlink ref="F352" r:id="rId46" xr:uid="{00000000-0004-0000-0100-00002D000000}"/>
    <hyperlink ref="F354" r:id="rId47" xr:uid="{00000000-0004-0000-0100-00002E000000}"/>
    <hyperlink ref="F357" r:id="rId48" xr:uid="{00000000-0004-0000-0100-00002F000000}"/>
    <hyperlink ref="F359" r:id="rId49" xr:uid="{00000000-0004-0000-0100-000030000000}"/>
    <hyperlink ref="F366" r:id="rId50" xr:uid="{00000000-0004-0000-0100-000031000000}"/>
    <hyperlink ref="F368" r:id="rId51" xr:uid="{00000000-0004-0000-0100-000032000000}"/>
    <hyperlink ref="F377" r:id="rId52" xr:uid="{00000000-0004-0000-0100-000033000000}"/>
    <hyperlink ref="F382" r:id="rId53" xr:uid="{00000000-0004-0000-0100-000034000000}"/>
    <hyperlink ref="F387" r:id="rId54" xr:uid="{00000000-0004-0000-0100-000035000000}"/>
    <hyperlink ref="F389" r:id="rId55" xr:uid="{00000000-0004-0000-0100-000036000000}"/>
    <hyperlink ref="F393" r:id="rId56" xr:uid="{00000000-0004-0000-0100-000037000000}"/>
    <hyperlink ref="F396" r:id="rId57" xr:uid="{00000000-0004-0000-0100-000038000000}"/>
    <hyperlink ref="F400" r:id="rId58" xr:uid="{00000000-0004-0000-0100-000039000000}"/>
    <hyperlink ref="F403" r:id="rId59" xr:uid="{00000000-0004-0000-0100-00003A000000}"/>
    <hyperlink ref="F409" r:id="rId60" xr:uid="{00000000-0004-0000-0100-00003B000000}"/>
    <hyperlink ref="F412" r:id="rId61" xr:uid="{00000000-0004-0000-0100-00003C000000}"/>
    <hyperlink ref="F415" r:id="rId62" xr:uid="{00000000-0004-0000-0100-00003D000000}"/>
    <hyperlink ref="F418" r:id="rId63" xr:uid="{00000000-0004-0000-0100-00003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6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DP20 = E3P2 + E3P3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668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669</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DP20 = E3P2 + E3P3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DP20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670</v>
      </c>
      <c r="E61" s="143"/>
      <c r="F61" s="143"/>
      <c r="G61" s="143"/>
      <c r="H61" s="143"/>
      <c r="I61" s="143"/>
      <c r="J61" s="144">
        <f>J88</f>
        <v>0</v>
      </c>
      <c r="K61" s="141"/>
      <c r="L61" s="145"/>
    </row>
    <row r="62" spans="1:47" s="10" customFormat="1" ht="19.899999999999999" customHeight="1">
      <c r="B62" s="140"/>
      <c r="C62" s="141"/>
      <c r="D62" s="142" t="s">
        <v>671</v>
      </c>
      <c r="E62" s="143"/>
      <c r="F62" s="143"/>
      <c r="G62" s="143"/>
      <c r="H62" s="143"/>
      <c r="I62" s="143"/>
      <c r="J62" s="144">
        <f>J98</f>
        <v>0</v>
      </c>
      <c r="K62" s="141"/>
      <c r="L62" s="145"/>
    </row>
    <row r="63" spans="1:47" s="9" customFormat="1" ht="24.95" customHeight="1">
      <c r="B63" s="134"/>
      <c r="C63" s="135"/>
      <c r="D63" s="136" t="s">
        <v>672</v>
      </c>
      <c r="E63" s="137"/>
      <c r="F63" s="137"/>
      <c r="G63" s="137"/>
      <c r="H63" s="137"/>
      <c r="I63" s="137"/>
      <c r="J63" s="138">
        <f>J118</f>
        <v>0</v>
      </c>
      <c r="K63" s="135"/>
      <c r="L63" s="139"/>
    </row>
    <row r="64" spans="1:47" s="9" customFormat="1" ht="24.95" customHeight="1">
      <c r="B64" s="134"/>
      <c r="C64" s="135"/>
      <c r="D64" s="136" t="s">
        <v>122</v>
      </c>
      <c r="E64" s="137"/>
      <c r="F64" s="137"/>
      <c r="G64" s="137"/>
      <c r="H64" s="137"/>
      <c r="I64" s="137"/>
      <c r="J64" s="138">
        <f>J121</f>
        <v>0</v>
      </c>
      <c r="K64" s="135"/>
      <c r="L64" s="139"/>
    </row>
    <row r="65" spans="1:31" s="10" customFormat="1" ht="19.899999999999999" customHeight="1">
      <c r="B65" s="140"/>
      <c r="C65" s="141"/>
      <c r="D65" s="142" t="s">
        <v>123</v>
      </c>
      <c r="E65" s="143"/>
      <c r="F65" s="143"/>
      <c r="G65" s="143"/>
      <c r="H65" s="143"/>
      <c r="I65" s="143"/>
      <c r="J65" s="144">
        <f>J122</f>
        <v>0</v>
      </c>
      <c r="K65" s="141"/>
      <c r="L65" s="145"/>
    </row>
    <row r="66" spans="1:31" s="10" customFormat="1" ht="19.899999999999999" customHeight="1">
      <c r="B66" s="140"/>
      <c r="C66" s="141"/>
      <c r="D66" s="142" t="s">
        <v>125</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DP20 = E3P2 + E3P3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DP20</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0</v>
      </c>
      <c r="K86" s="36"/>
      <c r="L86" s="39"/>
      <c r="M86" s="71"/>
      <c r="N86" s="153"/>
      <c r="O86" s="72"/>
      <c r="P86" s="154">
        <f>P87+P118+P121</f>
        <v>0</v>
      </c>
      <c r="Q86" s="72"/>
      <c r="R86" s="154">
        <f>R87+R118+R121</f>
        <v>0.19235000000000002</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359</v>
      </c>
      <c r="F87" s="160" t="s">
        <v>360</v>
      </c>
      <c r="G87" s="158"/>
      <c r="H87" s="158"/>
      <c r="I87" s="161"/>
      <c r="J87" s="162">
        <f>BK87</f>
        <v>0</v>
      </c>
      <c r="K87" s="158"/>
      <c r="L87" s="163"/>
      <c r="M87" s="164"/>
      <c r="N87" s="165"/>
      <c r="O87" s="165"/>
      <c r="P87" s="166">
        <f>P88+P98</f>
        <v>0</v>
      </c>
      <c r="Q87" s="165"/>
      <c r="R87" s="166">
        <f>R88+R98</f>
        <v>0.19235000000000002</v>
      </c>
      <c r="S87" s="165"/>
      <c r="T87" s="167">
        <f>T88+T98</f>
        <v>0</v>
      </c>
      <c r="AR87" s="168" t="s">
        <v>85</v>
      </c>
      <c r="AT87" s="169" t="s">
        <v>74</v>
      </c>
      <c r="AU87" s="169" t="s">
        <v>75</v>
      </c>
      <c r="AY87" s="168" t="s">
        <v>143</v>
      </c>
      <c r="BK87" s="170">
        <f>BK88+BK98</f>
        <v>0</v>
      </c>
    </row>
    <row r="88" spans="1:65" s="12" customFormat="1" ht="22.9" customHeight="1">
      <c r="B88" s="157"/>
      <c r="C88" s="158"/>
      <c r="D88" s="159" t="s">
        <v>74</v>
      </c>
      <c r="E88" s="171" t="s">
        <v>673</v>
      </c>
      <c r="F88" s="171" t="s">
        <v>674</v>
      </c>
      <c r="G88" s="158"/>
      <c r="H88" s="158"/>
      <c r="I88" s="161"/>
      <c r="J88" s="172">
        <f>BK88</f>
        <v>0</v>
      </c>
      <c r="K88" s="158"/>
      <c r="L88" s="163"/>
      <c r="M88" s="164"/>
      <c r="N88" s="165"/>
      <c r="O88" s="165"/>
      <c r="P88" s="166">
        <f>SUM(P89:P97)</f>
        <v>0</v>
      </c>
      <c r="Q88" s="165"/>
      <c r="R88" s="166">
        <f>SUM(R89:R97)</f>
        <v>8.9999999999999998E-4</v>
      </c>
      <c r="S88" s="165"/>
      <c r="T88" s="167">
        <f>SUM(T89:T97)</f>
        <v>0</v>
      </c>
      <c r="AR88" s="168" t="s">
        <v>85</v>
      </c>
      <c r="AT88" s="169" t="s">
        <v>74</v>
      </c>
      <c r="AU88" s="169" t="s">
        <v>83</v>
      </c>
      <c r="AY88" s="168" t="s">
        <v>143</v>
      </c>
      <c r="BK88" s="170">
        <f>SUM(BK89:BK97)</f>
        <v>0</v>
      </c>
    </row>
    <row r="89" spans="1:65" s="2" customFormat="1" ht="24.2" customHeight="1">
      <c r="A89" s="34"/>
      <c r="B89" s="35"/>
      <c r="C89" s="173" t="s">
        <v>83</v>
      </c>
      <c r="D89" s="173" t="s">
        <v>146</v>
      </c>
      <c r="E89" s="174" t="s">
        <v>675</v>
      </c>
      <c r="F89" s="175" t="s">
        <v>676</v>
      </c>
      <c r="G89" s="176" t="s">
        <v>149</v>
      </c>
      <c r="H89" s="177">
        <v>6</v>
      </c>
      <c r="I89" s="178"/>
      <c r="J89" s="177">
        <f>ROUND((ROUND(I89,2))*(ROUND(H89,2)),2)</f>
        <v>0</v>
      </c>
      <c r="K89" s="175" t="s">
        <v>150</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266</v>
      </c>
      <c r="AT89" s="183" t="s">
        <v>146</v>
      </c>
      <c r="AU89" s="183" t="s">
        <v>85</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266</v>
      </c>
      <c r="BM89" s="183" t="s">
        <v>677</v>
      </c>
    </row>
    <row r="90" spans="1:65" s="2" customFormat="1">
      <c r="A90" s="34"/>
      <c r="B90" s="35"/>
      <c r="C90" s="36"/>
      <c r="D90" s="185" t="s">
        <v>153</v>
      </c>
      <c r="E90" s="36"/>
      <c r="F90" s="186" t="s">
        <v>678</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153</v>
      </c>
      <c r="AU90" s="17" t="s">
        <v>85</v>
      </c>
    </row>
    <row r="91" spans="1:65" s="2" customFormat="1" ht="24.2" customHeight="1">
      <c r="A91" s="34"/>
      <c r="B91" s="35"/>
      <c r="C91" s="173" t="s">
        <v>85</v>
      </c>
      <c r="D91" s="173" t="s">
        <v>146</v>
      </c>
      <c r="E91" s="174" t="s">
        <v>679</v>
      </c>
      <c r="F91" s="175" t="s">
        <v>680</v>
      </c>
      <c r="G91" s="176" t="s">
        <v>149</v>
      </c>
      <c r="H91" s="177">
        <v>6</v>
      </c>
      <c r="I91" s="178"/>
      <c r="J91" s="177">
        <f>ROUND((ROUND(I91,2))*(ROUND(H91,2)),2)</f>
        <v>0</v>
      </c>
      <c r="K91" s="175" t="s">
        <v>150</v>
      </c>
      <c r="L91" s="39"/>
      <c r="M91" s="179" t="s">
        <v>18</v>
      </c>
      <c r="N91" s="180" t="s">
        <v>46</v>
      </c>
      <c r="O91" s="64"/>
      <c r="P91" s="181">
        <f>O91*H91</f>
        <v>0</v>
      </c>
      <c r="Q91" s="181">
        <v>6.0000000000000002E-5</v>
      </c>
      <c r="R91" s="181">
        <f>Q91*H91</f>
        <v>3.6000000000000002E-4</v>
      </c>
      <c r="S91" s="181">
        <v>0</v>
      </c>
      <c r="T91" s="182">
        <f>S91*H91</f>
        <v>0</v>
      </c>
      <c r="U91" s="34"/>
      <c r="V91" s="34"/>
      <c r="W91" s="34"/>
      <c r="X91" s="34"/>
      <c r="Y91" s="34"/>
      <c r="Z91" s="34"/>
      <c r="AA91" s="34"/>
      <c r="AB91" s="34"/>
      <c r="AC91" s="34"/>
      <c r="AD91" s="34"/>
      <c r="AE91" s="34"/>
      <c r="AR91" s="183" t="s">
        <v>266</v>
      </c>
      <c r="AT91" s="183" t="s">
        <v>146</v>
      </c>
      <c r="AU91" s="183" t="s">
        <v>85</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266</v>
      </c>
      <c r="BM91" s="183" t="s">
        <v>681</v>
      </c>
    </row>
    <row r="92" spans="1:65" s="2" customFormat="1">
      <c r="A92" s="34"/>
      <c r="B92" s="35"/>
      <c r="C92" s="36"/>
      <c r="D92" s="185" t="s">
        <v>153</v>
      </c>
      <c r="E92" s="36"/>
      <c r="F92" s="186" t="s">
        <v>682</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153</v>
      </c>
      <c r="AU92" s="17" t="s">
        <v>85</v>
      </c>
    </row>
    <row r="93" spans="1:65" s="2" customFormat="1" ht="16.5" customHeight="1">
      <c r="A93" s="34"/>
      <c r="B93" s="35"/>
      <c r="C93" s="224" t="s">
        <v>144</v>
      </c>
      <c r="D93" s="224" t="s">
        <v>248</v>
      </c>
      <c r="E93" s="225" t="s">
        <v>683</v>
      </c>
      <c r="F93" s="226" t="s">
        <v>684</v>
      </c>
      <c r="G93" s="227" t="s">
        <v>149</v>
      </c>
      <c r="H93" s="228">
        <v>6</v>
      </c>
      <c r="I93" s="229"/>
      <c r="J93" s="228">
        <f>ROUND((ROUND(I93,2))*(ROUND(H93,2)),2)</f>
        <v>0</v>
      </c>
      <c r="K93" s="226" t="s">
        <v>150</v>
      </c>
      <c r="L93" s="230"/>
      <c r="M93" s="231" t="s">
        <v>18</v>
      </c>
      <c r="N93" s="232" t="s">
        <v>46</v>
      </c>
      <c r="O93" s="64"/>
      <c r="P93" s="181">
        <f>O93*H93</f>
        <v>0</v>
      </c>
      <c r="Q93" s="181">
        <v>9.0000000000000006E-5</v>
      </c>
      <c r="R93" s="181">
        <f>Q93*H93</f>
        <v>5.4000000000000001E-4</v>
      </c>
      <c r="S93" s="181">
        <v>0</v>
      </c>
      <c r="T93" s="182">
        <f>S93*H93</f>
        <v>0</v>
      </c>
      <c r="U93" s="34"/>
      <c r="V93" s="34"/>
      <c r="W93" s="34"/>
      <c r="X93" s="34"/>
      <c r="Y93" s="34"/>
      <c r="Z93" s="34"/>
      <c r="AA93" s="34"/>
      <c r="AB93" s="34"/>
      <c r="AC93" s="34"/>
      <c r="AD93" s="34"/>
      <c r="AE93" s="34"/>
      <c r="AR93" s="183" t="s">
        <v>363</v>
      </c>
      <c r="AT93" s="183" t="s">
        <v>248</v>
      </c>
      <c r="AU93" s="183" t="s">
        <v>85</v>
      </c>
      <c r="AY93" s="17" t="s">
        <v>143</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266</v>
      </c>
      <c r="BM93" s="183" t="s">
        <v>685</v>
      </c>
    </row>
    <row r="94" spans="1:65" s="2" customFormat="1" ht="49.15" customHeight="1">
      <c r="A94" s="34"/>
      <c r="B94" s="35"/>
      <c r="C94" s="173" t="s">
        <v>151</v>
      </c>
      <c r="D94" s="173" t="s">
        <v>146</v>
      </c>
      <c r="E94" s="174" t="s">
        <v>686</v>
      </c>
      <c r="F94" s="175" t="s">
        <v>687</v>
      </c>
      <c r="G94" s="176" t="s">
        <v>328</v>
      </c>
      <c r="H94" s="177">
        <v>0</v>
      </c>
      <c r="I94" s="178"/>
      <c r="J94" s="177">
        <f>ROUND((ROUND(I94,2))*(ROUND(H94,2)),2)</f>
        <v>0</v>
      </c>
      <c r="K94" s="175" t="s">
        <v>150</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266</v>
      </c>
      <c r="AT94" s="183" t="s">
        <v>146</v>
      </c>
      <c r="AU94" s="183" t="s">
        <v>85</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266</v>
      </c>
      <c r="BM94" s="183" t="s">
        <v>688</v>
      </c>
    </row>
    <row r="95" spans="1:65" s="2" customFormat="1">
      <c r="A95" s="34"/>
      <c r="B95" s="35"/>
      <c r="C95" s="36"/>
      <c r="D95" s="185" t="s">
        <v>153</v>
      </c>
      <c r="E95" s="36"/>
      <c r="F95" s="186" t="s">
        <v>689</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153</v>
      </c>
      <c r="AU95" s="17" t="s">
        <v>85</v>
      </c>
    </row>
    <row r="96" spans="1:65" s="2" customFormat="1" ht="49.15" customHeight="1">
      <c r="A96" s="34"/>
      <c r="B96" s="35"/>
      <c r="C96" s="173" t="s">
        <v>193</v>
      </c>
      <c r="D96" s="173" t="s">
        <v>146</v>
      </c>
      <c r="E96" s="174" t="s">
        <v>690</v>
      </c>
      <c r="F96" s="175" t="s">
        <v>691</v>
      </c>
      <c r="G96" s="176" t="s">
        <v>328</v>
      </c>
      <c r="H96" s="177">
        <v>0</v>
      </c>
      <c r="I96" s="178"/>
      <c r="J96" s="177">
        <f>ROUND((ROUND(I96,2))*(ROUND(H96,2)),2)</f>
        <v>0</v>
      </c>
      <c r="K96" s="175" t="s">
        <v>150</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266</v>
      </c>
      <c r="AT96" s="183" t="s">
        <v>146</v>
      </c>
      <c r="AU96" s="183" t="s">
        <v>85</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266</v>
      </c>
      <c r="BM96" s="183" t="s">
        <v>692</v>
      </c>
    </row>
    <row r="97" spans="1:65" s="2" customFormat="1">
      <c r="A97" s="34"/>
      <c r="B97" s="35"/>
      <c r="C97" s="36"/>
      <c r="D97" s="185" t="s">
        <v>153</v>
      </c>
      <c r="E97" s="36"/>
      <c r="F97" s="186" t="s">
        <v>693</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153</v>
      </c>
      <c r="AU97" s="17" t="s">
        <v>85</v>
      </c>
    </row>
    <row r="98" spans="1:65" s="12" customFormat="1" ht="22.9" customHeight="1">
      <c r="B98" s="157"/>
      <c r="C98" s="158"/>
      <c r="D98" s="159" t="s">
        <v>74</v>
      </c>
      <c r="E98" s="171" t="s">
        <v>694</v>
      </c>
      <c r="F98" s="171" t="s">
        <v>695</v>
      </c>
      <c r="G98" s="158"/>
      <c r="H98" s="158"/>
      <c r="I98" s="161"/>
      <c r="J98" s="172">
        <f>BK98</f>
        <v>0</v>
      </c>
      <c r="K98" s="158"/>
      <c r="L98" s="163"/>
      <c r="M98" s="164"/>
      <c r="N98" s="165"/>
      <c r="O98" s="165"/>
      <c r="P98" s="166">
        <f>SUM(P99:P117)</f>
        <v>0</v>
      </c>
      <c r="Q98" s="165"/>
      <c r="R98" s="166">
        <f>SUM(R99:R117)</f>
        <v>0.19145000000000001</v>
      </c>
      <c r="S98" s="165"/>
      <c r="T98" s="167">
        <f>SUM(T99:T117)</f>
        <v>0</v>
      </c>
      <c r="AR98" s="168" t="s">
        <v>85</v>
      </c>
      <c r="AT98" s="169" t="s">
        <v>74</v>
      </c>
      <c r="AU98" s="169" t="s">
        <v>83</v>
      </c>
      <c r="AY98" s="168" t="s">
        <v>143</v>
      </c>
      <c r="BK98" s="170">
        <f>SUM(BK99:BK117)</f>
        <v>0</v>
      </c>
    </row>
    <row r="99" spans="1:65" s="2" customFormat="1" ht="24.2" customHeight="1">
      <c r="A99" s="34"/>
      <c r="B99" s="35"/>
      <c r="C99" s="173" t="s">
        <v>169</v>
      </c>
      <c r="D99" s="173" t="s">
        <v>146</v>
      </c>
      <c r="E99" s="174" t="s">
        <v>696</v>
      </c>
      <c r="F99" s="175" t="s">
        <v>697</v>
      </c>
      <c r="G99" s="176" t="s">
        <v>149</v>
      </c>
      <c r="H99" s="177">
        <v>4</v>
      </c>
      <c r="I99" s="178"/>
      <c r="J99" s="177">
        <f>ROUND((ROUND(I99,2))*(ROUND(H99,2)),2)</f>
        <v>0</v>
      </c>
      <c r="K99" s="175" t="s">
        <v>237</v>
      </c>
      <c r="L99" s="39"/>
      <c r="M99" s="179" t="s">
        <v>18</v>
      </c>
      <c r="N99" s="180" t="s">
        <v>46</v>
      </c>
      <c r="O99" s="64"/>
      <c r="P99" s="181">
        <f>O99*H99</f>
        <v>0</v>
      </c>
      <c r="Q99" s="181">
        <v>1.6800000000000001E-3</v>
      </c>
      <c r="R99" s="181">
        <f>Q99*H99</f>
        <v>6.7200000000000003E-3</v>
      </c>
      <c r="S99" s="181">
        <v>0</v>
      </c>
      <c r="T99" s="182">
        <f>S99*H99</f>
        <v>0</v>
      </c>
      <c r="U99" s="34"/>
      <c r="V99" s="34"/>
      <c r="W99" s="34"/>
      <c r="X99" s="34"/>
      <c r="Y99" s="34"/>
      <c r="Z99" s="34"/>
      <c r="AA99" s="34"/>
      <c r="AB99" s="34"/>
      <c r="AC99" s="34"/>
      <c r="AD99" s="34"/>
      <c r="AE99" s="34"/>
      <c r="AR99" s="183" t="s">
        <v>266</v>
      </c>
      <c r="AT99" s="183" t="s">
        <v>146</v>
      </c>
      <c r="AU99" s="183" t="s">
        <v>85</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266</v>
      </c>
      <c r="BM99" s="183" t="s">
        <v>698</v>
      </c>
    </row>
    <row r="100" spans="1:65" s="2" customFormat="1" ht="24.2" customHeight="1">
      <c r="A100" s="34"/>
      <c r="B100" s="35"/>
      <c r="C100" s="173" t="s">
        <v>206</v>
      </c>
      <c r="D100" s="173" t="s">
        <v>146</v>
      </c>
      <c r="E100" s="174" t="s">
        <v>699</v>
      </c>
      <c r="F100" s="175" t="s">
        <v>700</v>
      </c>
      <c r="G100" s="176" t="s">
        <v>149</v>
      </c>
      <c r="H100" s="177">
        <v>4</v>
      </c>
      <c r="I100" s="178"/>
      <c r="J100" s="177">
        <f>ROUND((ROUND(I100,2))*(ROUND(H100,2)),2)</f>
        <v>0</v>
      </c>
      <c r="K100" s="175" t="s">
        <v>150</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266</v>
      </c>
      <c r="AT100" s="183" t="s">
        <v>146</v>
      </c>
      <c r="AU100" s="183" t="s">
        <v>85</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266</v>
      </c>
      <c r="BM100" s="183" t="s">
        <v>701</v>
      </c>
    </row>
    <row r="101" spans="1:65" s="2" customFormat="1">
      <c r="A101" s="34"/>
      <c r="B101" s="35"/>
      <c r="C101" s="36"/>
      <c r="D101" s="185" t="s">
        <v>153</v>
      </c>
      <c r="E101" s="36"/>
      <c r="F101" s="186" t="s">
        <v>702</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153</v>
      </c>
      <c r="AU101" s="17" t="s">
        <v>85</v>
      </c>
    </row>
    <row r="102" spans="1:65" s="2" customFormat="1" ht="33" customHeight="1">
      <c r="A102" s="34"/>
      <c r="B102" s="35"/>
      <c r="C102" s="173" t="s">
        <v>214</v>
      </c>
      <c r="D102" s="173" t="s">
        <v>146</v>
      </c>
      <c r="E102" s="174" t="s">
        <v>703</v>
      </c>
      <c r="F102" s="175" t="s">
        <v>704</v>
      </c>
      <c r="G102" s="176" t="s">
        <v>236</v>
      </c>
      <c r="H102" s="177">
        <v>145</v>
      </c>
      <c r="I102" s="178"/>
      <c r="J102" s="177">
        <f>ROUND((ROUND(I102,2))*(ROUND(H102,2)),2)</f>
        <v>0</v>
      </c>
      <c r="K102" s="175" t="s">
        <v>150</v>
      </c>
      <c r="L102" s="39"/>
      <c r="M102" s="179" t="s">
        <v>18</v>
      </c>
      <c r="N102" s="180" t="s">
        <v>46</v>
      </c>
      <c r="O102" s="64"/>
      <c r="P102" s="181">
        <f>O102*H102</f>
        <v>0</v>
      </c>
      <c r="Q102" s="181">
        <v>5.9999999999999995E-4</v>
      </c>
      <c r="R102" s="181">
        <f>Q102*H102</f>
        <v>8.6999999999999994E-2</v>
      </c>
      <c r="S102" s="181">
        <v>0</v>
      </c>
      <c r="T102" s="182">
        <f>S102*H102</f>
        <v>0</v>
      </c>
      <c r="U102" s="34"/>
      <c r="V102" s="34"/>
      <c r="W102" s="34"/>
      <c r="X102" s="34"/>
      <c r="Y102" s="34"/>
      <c r="Z102" s="34"/>
      <c r="AA102" s="34"/>
      <c r="AB102" s="34"/>
      <c r="AC102" s="34"/>
      <c r="AD102" s="34"/>
      <c r="AE102" s="34"/>
      <c r="AR102" s="183" t="s">
        <v>266</v>
      </c>
      <c r="AT102" s="183" t="s">
        <v>146</v>
      </c>
      <c r="AU102" s="183" t="s">
        <v>85</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266</v>
      </c>
      <c r="BM102" s="183" t="s">
        <v>705</v>
      </c>
    </row>
    <row r="103" spans="1:65" s="2" customFormat="1">
      <c r="A103" s="34"/>
      <c r="B103" s="35"/>
      <c r="C103" s="36"/>
      <c r="D103" s="185" t="s">
        <v>153</v>
      </c>
      <c r="E103" s="36"/>
      <c r="F103" s="186" t="s">
        <v>706</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153</v>
      </c>
      <c r="AU103" s="17" t="s">
        <v>85</v>
      </c>
    </row>
    <row r="104" spans="1:65" s="2" customFormat="1" ht="19.5">
      <c r="A104" s="34"/>
      <c r="B104" s="35"/>
      <c r="C104" s="36"/>
      <c r="D104" s="192" t="s">
        <v>490</v>
      </c>
      <c r="E104" s="36"/>
      <c r="F104" s="233" t="s">
        <v>707</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490</v>
      </c>
      <c r="AU104" s="17" t="s">
        <v>85</v>
      </c>
    </row>
    <row r="105" spans="1:65" s="2" customFormat="1" ht="33" customHeight="1">
      <c r="A105" s="34"/>
      <c r="B105" s="35"/>
      <c r="C105" s="173" t="s">
        <v>221</v>
      </c>
      <c r="D105" s="173" t="s">
        <v>146</v>
      </c>
      <c r="E105" s="174" t="s">
        <v>708</v>
      </c>
      <c r="F105" s="175" t="s">
        <v>709</v>
      </c>
      <c r="G105" s="176" t="s">
        <v>236</v>
      </c>
      <c r="H105" s="177">
        <v>22</v>
      </c>
      <c r="I105" s="178"/>
      <c r="J105" s="177">
        <f>ROUND((ROUND(I105,2))*(ROUND(H105,2)),2)</f>
        <v>0</v>
      </c>
      <c r="K105" s="175" t="s">
        <v>150</v>
      </c>
      <c r="L105" s="39"/>
      <c r="M105" s="179" t="s">
        <v>18</v>
      </c>
      <c r="N105" s="180" t="s">
        <v>46</v>
      </c>
      <c r="O105" s="64"/>
      <c r="P105" s="181">
        <f>O105*H105</f>
        <v>0</v>
      </c>
      <c r="Q105" s="181">
        <v>1.33E-3</v>
      </c>
      <c r="R105" s="181">
        <f>Q105*H105</f>
        <v>2.9260000000000001E-2</v>
      </c>
      <c r="S105" s="181">
        <v>0</v>
      </c>
      <c r="T105" s="182">
        <f>S105*H105</f>
        <v>0</v>
      </c>
      <c r="U105" s="34"/>
      <c r="V105" s="34"/>
      <c r="W105" s="34"/>
      <c r="X105" s="34"/>
      <c r="Y105" s="34"/>
      <c r="Z105" s="34"/>
      <c r="AA105" s="34"/>
      <c r="AB105" s="34"/>
      <c r="AC105" s="34"/>
      <c r="AD105" s="34"/>
      <c r="AE105" s="34"/>
      <c r="AR105" s="183" t="s">
        <v>266</v>
      </c>
      <c r="AT105" s="183" t="s">
        <v>146</v>
      </c>
      <c r="AU105" s="183" t="s">
        <v>85</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266</v>
      </c>
      <c r="BM105" s="183" t="s">
        <v>710</v>
      </c>
    </row>
    <row r="106" spans="1:65" s="2" customFormat="1">
      <c r="A106" s="34"/>
      <c r="B106" s="35"/>
      <c r="C106" s="36"/>
      <c r="D106" s="185" t="s">
        <v>153</v>
      </c>
      <c r="E106" s="36"/>
      <c r="F106" s="186" t="s">
        <v>711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153</v>
      </c>
      <c r="AU106" s="17" t="s">
        <v>85</v>
      </c>
    </row>
    <row r="107" spans="1:65" s="2" customFormat="1" ht="19.5">
      <c r="A107" s="34"/>
      <c r="B107" s="35"/>
      <c r="C107" s="36"/>
      <c r="D107" s="192" t="s">
        <v>490</v>
      </c>
      <c r="E107" s="36"/>
      <c r="F107" s="233" t="s">
        <v>707</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490</v>
      </c>
      <c r="AU107" s="17" t="s">
        <v>85</v>
      </c>
    </row>
    <row r="108" spans="1:65" s="2" customFormat="1" ht="24.2" customHeight="1">
      <c r="A108" s="34"/>
      <c r="B108" s="35"/>
      <c r="C108" s="173" t="s">
        <v>233</v>
      </c>
      <c r="D108" s="173" t="s">
        <v>146</v>
      </c>
      <c r="E108" s="174" t="s">
        <v>712</v>
      </c>
      <c r="F108" s="175" t="s">
        <v>713</v>
      </c>
      <c r="G108" s="176" t="s">
        <v>149</v>
      </c>
      <c r="H108" s="177">
        <v>4</v>
      </c>
      <c r="I108" s="178"/>
      <c r="J108" s="177">
        <f>ROUND((ROUND(I108,2))*(ROUND(H108,2)),2)</f>
        <v>0</v>
      </c>
      <c r="K108" s="175" t="s">
        <v>150</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266</v>
      </c>
      <c r="AT108" s="183" t="s">
        <v>146</v>
      </c>
      <c r="AU108" s="183" t="s">
        <v>85</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266</v>
      </c>
      <c r="BM108" s="183" t="s">
        <v>714</v>
      </c>
    </row>
    <row r="109" spans="1:65" s="2" customFormat="1">
      <c r="A109" s="34"/>
      <c r="B109" s="35"/>
      <c r="C109" s="36"/>
      <c r="D109" s="185" t="s">
        <v>153</v>
      </c>
      <c r="E109" s="36"/>
      <c r="F109" s="186" t="s">
        <v>715</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153</v>
      </c>
      <c r="AU109" s="17" t="s">
        <v>85</v>
      </c>
    </row>
    <row r="110" spans="1:65" s="2" customFormat="1" ht="37.9" customHeight="1">
      <c r="A110" s="34"/>
      <c r="B110" s="35"/>
      <c r="C110" s="173" t="s">
        <v>239</v>
      </c>
      <c r="D110" s="173" t="s">
        <v>146</v>
      </c>
      <c r="E110" s="174" t="s">
        <v>716</v>
      </c>
      <c r="F110" s="175" t="s">
        <v>717</v>
      </c>
      <c r="G110" s="176" t="s">
        <v>236</v>
      </c>
      <c r="H110" s="177">
        <v>167</v>
      </c>
      <c r="I110" s="178"/>
      <c r="J110" s="177">
        <f>ROUND((ROUND(I110,2))*(ROUND(H110,2)),2)</f>
        <v>0</v>
      </c>
      <c r="K110" s="175" t="s">
        <v>150</v>
      </c>
      <c r="L110" s="39"/>
      <c r="M110" s="179" t="s">
        <v>18</v>
      </c>
      <c r="N110" s="180" t="s">
        <v>46</v>
      </c>
      <c r="O110" s="64"/>
      <c r="P110" s="181">
        <f>O110*H110</f>
        <v>0</v>
      </c>
      <c r="Q110" s="181">
        <v>4.0000000000000002E-4</v>
      </c>
      <c r="R110" s="181">
        <f>Q110*H110</f>
        <v>6.6799999999999998E-2</v>
      </c>
      <c r="S110" s="181">
        <v>0</v>
      </c>
      <c r="T110" s="182">
        <f>S110*H110</f>
        <v>0</v>
      </c>
      <c r="U110" s="34"/>
      <c r="V110" s="34"/>
      <c r="W110" s="34"/>
      <c r="X110" s="34"/>
      <c r="Y110" s="34"/>
      <c r="Z110" s="34"/>
      <c r="AA110" s="34"/>
      <c r="AB110" s="34"/>
      <c r="AC110" s="34"/>
      <c r="AD110" s="34"/>
      <c r="AE110" s="34"/>
      <c r="AR110" s="183" t="s">
        <v>266</v>
      </c>
      <c r="AT110" s="183" t="s">
        <v>146</v>
      </c>
      <c r="AU110" s="183" t="s">
        <v>85</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266</v>
      </c>
      <c r="BM110" s="183" t="s">
        <v>718</v>
      </c>
    </row>
    <row r="111" spans="1:65" s="2" customFormat="1">
      <c r="A111" s="34"/>
      <c r="B111" s="35"/>
      <c r="C111" s="36"/>
      <c r="D111" s="185" t="s">
        <v>153</v>
      </c>
      <c r="E111" s="36"/>
      <c r="F111" s="186" t="s">
        <v>719</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153</v>
      </c>
      <c r="AU111" s="17" t="s">
        <v>85</v>
      </c>
    </row>
    <row r="112" spans="1:65" s="2" customFormat="1" ht="33" customHeight="1">
      <c r="A112" s="34"/>
      <c r="B112" s="35"/>
      <c r="C112" s="173" t="s">
        <v>247</v>
      </c>
      <c r="D112" s="173" t="s">
        <v>146</v>
      </c>
      <c r="E112" s="174" t="s">
        <v>720</v>
      </c>
      <c r="F112" s="175" t="s">
        <v>721</v>
      </c>
      <c r="G112" s="176" t="s">
        <v>236</v>
      </c>
      <c r="H112" s="177">
        <v>167</v>
      </c>
      <c r="I112" s="178"/>
      <c r="J112" s="177">
        <f>ROUND((ROUND(I112,2))*(ROUND(H112,2)),2)</f>
        <v>0</v>
      </c>
      <c r="K112" s="175" t="s">
        <v>150</v>
      </c>
      <c r="L112" s="39"/>
      <c r="M112" s="179" t="s">
        <v>18</v>
      </c>
      <c r="N112" s="180" t="s">
        <v>46</v>
      </c>
      <c r="O112" s="64"/>
      <c r="P112" s="181">
        <f>O112*H112</f>
        <v>0</v>
      </c>
      <c r="Q112" s="181">
        <v>1.0000000000000001E-5</v>
      </c>
      <c r="R112" s="181">
        <f>Q112*H112</f>
        <v>1.67E-3</v>
      </c>
      <c r="S112" s="181">
        <v>0</v>
      </c>
      <c r="T112" s="182">
        <f>S112*H112</f>
        <v>0</v>
      </c>
      <c r="U112" s="34"/>
      <c r="V112" s="34"/>
      <c r="W112" s="34"/>
      <c r="X112" s="34"/>
      <c r="Y112" s="34"/>
      <c r="Z112" s="34"/>
      <c r="AA112" s="34"/>
      <c r="AB112" s="34"/>
      <c r="AC112" s="34"/>
      <c r="AD112" s="34"/>
      <c r="AE112" s="34"/>
      <c r="AR112" s="183" t="s">
        <v>266</v>
      </c>
      <c r="AT112" s="183" t="s">
        <v>146</v>
      </c>
      <c r="AU112" s="183" t="s">
        <v>85</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266</v>
      </c>
      <c r="BM112" s="183" t="s">
        <v>722</v>
      </c>
    </row>
    <row r="113" spans="1:65" s="2" customFormat="1">
      <c r="A113" s="34"/>
      <c r="B113" s="35"/>
      <c r="C113" s="36"/>
      <c r="D113" s="185" t="s">
        <v>153</v>
      </c>
      <c r="E113" s="36"/>
      <c r="F113" s="186" t="s">
        <v>723</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153</v>
      </c>
      <c r="AU113" s="17" t="s">
        <v>85</v>
      </c>
    </row>
    <row r="114" spans="1:65" s="2" customFormat="1" ht="44.25" customHeight="1">
      <c r="A114" s="34"/>
      <c r="B114" s="35"/>
      <c r="C114" s="173" t="s">
        <v>253</v>
      </c>
      <c r="D114" s="173" t="s">
        <v>146</v>
      </c>
      <c r="E114" s="174" t="s">
        <v>724</v>
      </c>
      <c r="F114" s="175" t="s">
        <v>725</v>
      </c>
      <c r="G114" s="176" t="s">
        <v>328</v>
      </c>
      <c r="H114" s="177">
        <v>0.19</v>
      </c>
      <c r="I114" s="178"/>
      <c r="J114" s="177">
        <f>ROUND((ROUND(I114,2))*(ROUND(H114,2)),2)</f>
        <v>0</v>
      </c>
      <c r="K114" s="175" t="s">
        <v>150</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266</v>
      </c>
      <c r="AT114" s="183" t="s">
        <v>146</v>
      </c>
      <c r="AU114" s="183" t="s">
        <v>85</v>
      </c>
      <c r="AY114" s="17" t="s">
        <v>143</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266</v>
      </c>
      <c r="BM114" s="183" t="s">
        <v>726</v>
      </c>
    </row>
    <row r="115" spans="1:65" s="2" customFormat="1">
      <c r="A115" s="34"/>
      <c r="B115" s="35"/>
      <c r="C115" s="36"/>
      <c r="D115" s="185" t="s">
        <v>153</v>
      </c>
      <c r="E115" s="36"/>
      <c r="F115" s="186" t="s">
        <v>727</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153</v>
      </c>
      <c r="AU115" s="17" t="s">
        <v>85</v>
      </c>
    </row>
    <row r="116" spans="1:65" s="2" customFormat="1" ht="49.15" customHeight="1">
      <c r="A116" s="34"/>
      <c r="B116" s="35"/>
      <c r="C116" s="173" t="s">
        <v>257</v>
      </c>
      <c r="D116" s="173" t="s">
        <v>146</v>
      </c>
      <c r="E116" s="174" t="s">
        <v>728</v>
      </c>
      <c r="F116" s="175" t="s">
        <v>729</v>
      </c>
      <c r="G116" s="176" t="s">
        <v>328</v>
      </c>
      <c r="H116" s="177">
        <v>0.19</v>
      </c>
      <c r="I116" s="178"/>
      <c r="J116" s="177">
        <f>ROUND((ROUND(I116,2))*(ROUND(H116,2)),2)</f>
        <v>0</v>
      </c>
      <c r="K116" s="175" t="s">
        <v>150</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266</v>
      </c>
      <c r="AT116" s="183" t="s">
        <v>146</v>
      </c>
      <c r="AU116" s="183" t="s">
        <v>85</v>
      </c>
      <c r="AY116" s="17" t="s">
        <v>143</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266</v>
      </c>
      <c r="BM116" s="183" t="s">
        <v>730</v>
      </c>
    </row>
    <row r="117" spans="1:65" s="2" customFormat="1">
      <c r="A117" s="34"/>
      <c r="B117" s="35"/>
      <c r="C117" s="36"/>
      <c r="D117" s="185" t="s">
        <v>153</v>
      </c>
      <c r="E117" s="36"/>
      <c r="F117" s="186" t="s">
        <v>731</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85</v>
      </c>
    </row>
    <row r="118" spans="1:65" s="12" customFormat="1" ht="25.9" customHeight="1">
      <c r="B118" s="157"/>
      <c r="C118" s="158"/>
      <c r="D118" s="159" t="s">
        <v>74</v>
      </c>
      <c r="E118" s="160" t="s">
        <v>732</v>
      </c>
      <c r="F118" s="160" t="s">
        <v>733</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151</v>
      </c>
      <c r="AT118" s="169" t="s">
        <v>74</v>
      </c>
      <c r="AU118" s="169" t="s">
        <v>75</v>
      </c>
      <c r="AY118" s="168" t="s">
        <v>143</v>
      </c>
      <c r="BK118" s="170">
        <f>SUM(BK119:BK120)</f>
        <v>0</v>
      </c>
    </row>
    <row r="119" spans="1:65" s="2" customFormat="1" ht="37.9" customHeight="1">
      <c r="A119" s="34"/>
      <c r="B119" s="35"/>
      <c r="C119" s="173" t="s">
        <v>8</v>
      </c>
      <c r="D119" s="173" t="s">
        <v>146</v>
      </c>
      <c r="E119" s="174" t="s">
        <v>734</v>
      </c>
      <c r="F119" s="175" t="s">
        <v>735</v>
      </c>
      <c r="G119" s="176" t="s">
        <v>736</v>
      </c>
      <c r="H119" s="177">
        <v>24</v>
      </c>
      <c r="I119" s="178"/>
      <c r="J119" s="177">
        <f>ROUND((ROUND(I119,2))*(ROUND(H119,2)),2)</f>
        <v>0</v>
      </c>
      <c r="K119" s="175" t="s">
        <v>150</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737</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737</v>
      </c>
      <c r="BM119" s="183" t="s">
        <v>738</v>
      </c>
    </row>
    <row r="120" spans="1:65" s="2" customFormat="1">
      <c r="A120" s="34"/>
      <c r="B120" s="35"/>
      <c r="C120" s="36"/>
      <c r="D120" s="185" t="s">
        <v>153</v>
      </c>
      <c r="E120" s="36"/>
      <c r="F120" s="186" t="s">
        <v>739</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153</v>
      </c>
      <c r="AU120" s="17" t="s">
        <v>83</v>
      </c>
    </row>
    <row r="121" spans="1:65" s="12" customFormat="1" ht="25.9" customHeight="1">
      <c r="B121" s="157"/>
      <c r="C121" s="158"/>
      <c r="D121" s="159" t="s">
        <v>74</v>
      </c>
      <c r="E121" s="160" t="s">
        <v>606</v>
      </c>
      <c r="F121" s="160" t="s">
        <v>607</v>
      </c>
      <c r="G121" s="158"/>
      <c r="H121" s="158"/>
      <c r="I121" s="161"/>
      <c r="J121" s="162">
        <f>BK121</f>
        <v>0</v>
      </c>
      <c r="K121" s="158"/>
      <c r="L121" s="163"/>
      <c r="M121" s="164"/>
      <c r="N121" s="165"/>
      <c r="O121" s="165"/>
      <c r="P121" s="166">
        <f>P122+P125</f>
        <v>0</v>
      </c>
      <c r="Q121" s="165"/>
      <c r="R121" s="166">
        <f>R122+R125</f>
        <v>0</v>
      </c>
      <c r="S121" s="165"/>
      <c r="T121" s="167">
        <f>T122+T125</f>
        <v>0</v>
      </c>
      <c r="AR121" s="168" t="s">
        <v>193</v>
      </c>
      <c r="AT121" s="169" t="s">
        <v>74</v>
      </c>
      <c r="AU121" s="169" t="s">
        <v>75</v>
      </c>
      <c r="AY121" s="168" t="s">
        <v>143</v>
      </c>
      <c r="BK121" s="170">
        <f>BK122+BK125</f>
        <v>0</v>
      </c>
    </row>
    <row r="122" spans="1:65" s="12" customFormat="1" ht="22.9" customHeight="1">
      <c r="B122" s="157"/>
      <c r="C122" s="158"/>
      <c r="D122" s="159" t="s">
        <v>74</v>
      </c>
      <c r="E122" s="171" t="s">
        <v>608</v>
      </c>
      <c r="F122" s="171" t="s">
        <v>609</v>
      </c>
      <c r="G122" s="158"/>
      <c r="H122" s="158"/>
      <c r="I122" s="161"/>
      <c r="J122" s="172">
        <f>BK122</f>
        <v>0</v>
      </c>
      <c r="K122" s="158"/>
      <c r="L122" s="163"/>
      <c r="M122" s="164"/>
      <c r="N122" s="165"/>
      <c r="O122" s="165"/>
      <c r="P122" s="166">
        <f>SUM(P123:P124)</f>
        <v>0</v>
      </c>
      <c r="Q122" s="165"/>
      <c r="R122" s="166">
        <f>SUM(R123:R124)</f>
        <v>0</v>
      </c>
      <c r="S122" s="165"/>
      <c r="T122" s="167">
        <f>SUM(T123:T124)</f>
        <v>0</v>
      </c>
      <c r="AR122" s="168" t="s">
        <v>193</v>
      </c>
      <c r="AT122" s="169" t="s">
        <v>74</v>
      </c>
      <c r="AU122" s="169" t="s">
        <v>83</v>
      </c>
      <c r="AY122" s="168" t="s">
        <v>143</v>
      </c>
      <c r="BK122" s="170">
        <f>SUM(BK123:BK124)</f>
        <v>0</v>
      </c>
    </row>
    <row r="123" spans="1:65" s="2" customFormat="1" ht="21.75" customHeight="1">
      <c r="A123" s="34"/>
      <c r="B123" s="35"/>
      <c r="C123" s="173" t="s">
        <v>266</v>
      </c>
      <c r="D123" s="173" t="s">
        <v>146</v>
      </c>
      <c r="E123" s="174" t="s">
        <v>611</v>
      </c>
      <c r="F123" s="175" t="s">
        <v>740</v>
      </c>
      <c r="G123" s="176" t="s">
        <v>272</v>
      </c>
      <c r="H123" s="177">
        <v>1</v>
      </c>
      <c r="I123" s="178"/>
      <c r="J123" s="177">
        <f>ROUND((ROUND(I123,2))*(ROUND(H123,2)),2)</f>
        <v>0</v>
      </c>
      <c r="K123" s="175" t="s">
        <v>150</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613</v>
      </c>
      <c r="AT123" s="183" t="s">
        <v>146</v>
      </c>
      <c r="AU123" s="183" t="s">
        <v>85</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613</v>
      </c>
      <c r="BM123" s="183" t="s">
        <v>741</v>
      </c>
    </row>
    <row r="124" spans="1:65" s="2" customFormat="1">
      <c r="A124" s="34"/>
      <c r="B124" s="35"/>
      <c r="C124" s="36"/>
      <c r="D124" s="185" t="s">
        <v>153</v>
      </c>
      <c r="E124" s="36"/>
      <c r="F124" s="186" t="s">
        <v>615</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153</v>
      </c>
      <c r="AU124" s="17" t="s">
        <v>85</v>
      </c>
    </row>
    <row r="125" spans="1:65" s="12" customFormat="1" ht="22.9" customHeight="1">
      <c r="B125" s="157"/>
      <c r="C125" s="158"/>
      <c r="D125" s="159" t="s">
        <v>74</v>
      </c>
      <c r="E125" s="171" t="s">
        <v>623</v>
      </c>
      <c r="F125" s="171" t="s">
        <v>624</v>
      </c>
      <c r="G125" s="158"/>
      <c r="H125" s="158"/>
      <c r="I125" s="161"/>
      <c r="J125" s="172">
        <f>BK125</f>
        <v>0</v>
      </c>
      <c r="K125" s="158"/>
      <c r="L125" s="163"/>
      <c r="M125" s="164"/>
      <c r="N125" s="165"/>
      <c r="O125" s="165"/>
      <c r="P125" s="166">
        <f>SUM(P126:P127)</f>
        <v>0</v>
      </c>
      <c r="Q125" s="165"/>
      <c r="R125" s="166">
        <f>SUM(R126:R127)</f>
        <v>0</v>
      </c>
      <c r="S125" s="165"/>
      <c r="T125" s="167">
        <f>SUM(T126:T127)</f>
        <v>0</v>
      </c>
      <c r="AR125" s="168" t="s">
        <v>193</v>
      </c>
      <c r="AT125" s="169" t="s">
        <v>74</v>
      </c>
      <c r="AU125" s="169" t="s">
        <v>83</v>
      </c>
      <c r="AY125" s="168" t="s">
        <v>143</v>
      </c>
      <c r="BK125" s="170">
        <f>SUM(BK126:BK127)</f>
        <v>0</v>
      </c>
    </row>
    <row r="126" spans="1:65" s="2" customFormat="1" ht="16.5" customHeight="1">
      <c r="A126" s="34"/>
      <c r="B126" s="35"/>
      <c r="C126" s="173" t="s">
        <v>269</v>
      </c>
      <c r="D126" s="173" t="s">
        <v>146</v>
      </c>
      <c r="E126" s="174" t="s">
        <v>742</v>
      </c>
      <c r="F126" s="175" t="s">
        <v>743</v>
      </c>
      <c r="G126" s="176" t="s">
        <v>272</v>
      </c>
      <c r="H126" s="177">
        <v>1</v>
      </c>
      <c r="I126" s="178"/>
      <c r="J126" s="177">
        <f>ROUND((ROUND(I126,2))*(ROUND(H126,2)),2)</f>
        <v>0</v>
      </c>
      <c r="K126" s="175" t="s">
        <v>150</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613</v>
      </c>
      <c r="AT126" s="183" t="s">
        <v>146</v>
      </c>
      <c r="AU126" s="183" t="s">
        <v>85</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613</v>
      </c>
      <c r="BM126" s="183" t="s">
        <v>744</v>
      </c>
    </row>
    <row r="127" spans="1:65" s="2" customFormat="1">
      <c r="A127" s="34"/>
      <c r="B127" s="35"/>
      <c r="C127" s="36"/>
      <c r="D127" s="185" t="s">
        <v>153</v>
      </c>
      <c r="E127" s="36"/>
      <c r="F127" s="186" t="s">
        <v>745</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153</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6vm2S4OlQoJhWOX8FNB8ok+w4sW7dd4c4C/6ybBuiaoiWsGjSVsaXi4RmDltJ9SXZ0uDfg5QcKG5Im5AvBX/VQ==" saltValue="UVnlIfzMEk8/EKiB5HII3g=="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0"/>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DP20 = E3P2 + E3P3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746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747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ROUND((SUM(BE90:BE189)),  2)</f>
        <v>0</v>
      </c>
      <c r="G33" s="34"/>
      <c r="H33" s="34"/>
      <c r="I33" s="118">
        <v>0.21</v>
      </c>
      <c r="J33" s="117">
        <f>ROUND(((SUM(BE90:BE189))*I33),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ROUND((SUM(BF90:BF189)),  2)</f>
        <v>0</v>
      </c>
      <c r="G34" s="34"/>
      <c r="H34" s="34"/>
      <c r="I34" s="118">
        <v>0.15</v>
      </c>
      <c r="J34" s="117">
        <f>ROUND(((SUM(BF90:BF189))*I34),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ROUND((SUM(BG90:BG189)),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ROUND((SUM(BH90:BH189)),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ROUND((SUM(BI90:BI189)),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DP20 = E3P2 + E3P3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DP20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748</v>
      </c>
      <c r="E60" s="137"/>
      <c r="F60" s="137"/>
      <c r="G60" s="137"/>
      <c r="H60" s="137"/>
      <c r="I60" s="137"/>
      <c r="J60" s="138">
        <f>J91</f>
        <v>0</v>
      </c>
      <c r="K60" s="135"/>
      <c r="L60" s="139"/>
    </row>
    <row r="61" spans="1:47" s="9" customFormat="1" ht="24.95" customHeight="1">
      <c r="B61" s="134"/>
      <c r="C61" s="135"/>
      <c r="D61" s="136" t="s">
        <v>749</v>
      </c>
      <c r="E61" s="137"/>
      <c r="F61" s="137"/>
      <c r="G61" s="137"/>
      <c r="H61" s="137"/>
      <c r="I61" s="137"/>
      <c r="J61" s="138">
        <f>J102</f>
        <v>0</v>
      </c>
      <c r="K61" s="135"/>
      <c r="L61" s="139"/>
    </row>
    <row r="62" spans="1:47" s="9" customFormat="1" ht="24.95" customHeight="1">
      <c r="B62" s="134"/>
      <c r="C62" s="135"/>
      <c r="D62" s="136" t="s">
        <v>750</v>
      </c>
      <c r="E62" s="137"/>
      <c r="F62" s="137"/>
      <c r="G62" s="137"/>
      <c r="H62" s="137"/>
      <c r="I62" s="137"/>
      <c r="J62" s="138">
        <f>J111</f>
        <v>0</v>
      </c>
      <c r="K62" s="135"/>
      <c r="L62" s="139"/>
    </row>
    <row r="63" spans="1:47" s="9" customFormat="1" ht="24.95" customHeight="1">
      <c r="B63" s="134"/>
      <c r="C63" s="135"/>
      <c r="D63" s="136" t="s">
        <v>751</v>
      </c>
      <c r="E63" s="137"/>
      <c r="F63" s="137"/>
      <c r="G63" s="137"/>
      <c r="H63" s="137"/>
      <c r="I63" s="137"/>
      <c r="J63" s="138">
        <f>J114</f>
        <v>0</v>
      </c>
      <c r="K63" s="135"/>
      <c r="L63" s="139"/>
    </row>
    <row r="64" spans="1:47" s="9" customFormat="1" ht="24.95" customHeight="1">
      <c r="B64" s="134"/>
      <c r="C64" s="135"/>
      <c r="D64" s="136" t="s">
        <v>752</v>
      </c>
      <c r="E64" s="137"/>
      <c r="F64" s="137"/>
      <c r="G64" s="137"/>
      <c r="H64" s="137"/>
      <c r="I64" s="137"/>
      <c r="J64" s="138">
        <f>J123</f>
        <v>0</v>
      </c>
      <c r="K64" s="135"/>
      <c r="L64" s="139"/>
    </row>
    <row r="65" spans="1:31" s="9" customFormat="1" ht="24.95" customHeight="1">
      <c r="B65" s="134"/>
      <c r="C65" s="135"/>
      <c r="D65" s="136" t="s">
        <v>753</v>
      </c>
      <c r="E65" s="137"/>
      <c r="F65" s="137"/>
      <c r="G65" s="137"/>
      <c r="H65" s="137"/>
      <c r="I65" s="137"/>
      <c r="J65" s="138">
        <f>J133</f>
        <v>0</v>
      </c>
      <c r="K65" s="135"/>
      <c r="L65" s="139"/>
    </row>
    <row r="66" spans="1:31" s="9" customFormat="1" ht="24.95" customHeight="1">
      <c r="B66" s="134"/>
      <c r="C66" s="135"/>
      <c r="D66" s="136" t="s">
        <v>754</v>
      </c>
      <c r="E66" s="137"/>
      <c r="F66" s="137"/>
      <c r="G66" s="137"/>
      <c r="H66" s="137"/>
      <c r="I66" s="137"/>
      <c r="J66" s="138">
        <f>J137</f>
        <v>0</v>
      </c>
      <c r="K66" s="135"/>
      <c r="L66" s="139"/>
    </row>
    <row r="67" spans="1:31" s="9" customFormat="1" ht="24.95" customHeight="1">
      <c r="B67" s="134"/>
      <c r="C67" s="135"/>
      <c r="D67" s="136" t="s">
        <v>755</v>
      </c>
      <c r="E67" s="137"/>
      <c r="F67" s="137"/>
      <c r="G67" s="137"/>
      <c r="H67" s="137"/>
      <c r="I67" s="137"/>
      <c r="J67" s="138">
        <f>J154</f>
        <v>0</v>
      </c>
      <c r="K67" s="135"/>
      <c r="L67" s="139"/>
    </row>
    <row r="68" spans="1:31" s="9" customFormat="1" ht="24.95" customHeight="1">
      <c r="B68" s="134"/>
      <c r="C68" s="135"/>
      <c r="D68" s="136" t="s">
        <v>756</v>
      </c>
      <c r="E68" s="137"/>
      <c r="F68" s="137"/>
      <c r="G68" s="137"/>
      <c r="H68" s="137"/>
      <c r="I68" s="137"/>
      <c r="J68" s="138">
        <f>J167</f>
        <v>0</v>
      </c>
      <c r="K68" s="135"/>
      <c r="L68" s="139"/>
    </row>
    <row r="69" spans="1:31" s="9" customFormat="1" ht="24.95" customHeight="1">
      <c r="B69" s="134"/>
      <c r="C69" s="135"/>
      <c r="D69" s="136" t="s">
        <v>757</v>
      </c>
      <c r="E69" s="137"/>
      <c r="F69" s="137"/>
      <c r="G69" s="137"/>
      <c r="H69" s="137"/>
      <c r="I69" s="137"/>
      <c r="J69" s="138">
        <f>J173</f>
        <v>0</v>
      </c>
      <c r="K69" s="135"/>
      <c r="L69" s="139"/>
    </row>
    <row r="70" spans="1:31" s="9" customFormat="1" ht="24.95" customHeight="1">
      <c r="B70" s="134"/>
      <c r="C70" s="135"/>
      <c r="D70" s="136" t="s">
        <v>672</v>
      </c>
      <c r="E70" s="137"/>
      <c r="F70" s="137"/>
      <c r="G70" s="137"/>
      <c r="H70" s="137"/>
      <c r="I70" s="137"/>
      <c r="J70" s="138">
        <f>J187</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DP20 = E3P2 + E3P3</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DP20</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129</v>
      </c>
      <c r="D89" s="149" t="s">
        <v>60</v>
      </c>
      <c r="E89" s="149" t="s">
        <v>56</v>
      </c>
      <c r="F89" s="149" t="s">
        <v>57</v>
      </c>
      <c r="G89" s="149" t="s">
        <v>130</v>
      </c>
      <c r="H89" s="149" t="s">
        <v>131</v>
      </c>
      <c r="I89" s="149" t="s">
        <v>132</v>
      </c>
      <c r="J89" s="149" t="s">
        <v>108</v>
      </c>
      <c r="K89" s="150" t="s">
        <v>133</v>
      </c>
      <c r="L89" s="151"/>
      <c r="M89" s="68" t="s">
        <v>18</v>
      </c>
      <c r="N89" s="69" t="s">
        <v>45</v>
      </c>
      <c r="O89" s="69" t="s">
        <v>134</v>
      </c>
      <c r="P89" s="69" t="s">
        <v>135</v>
      </c>
      <c r="Q89" s="69" t="s">
        <v>136</v>
      </c>
      <c r="R89" s="69" t="s">
        <v>137</v>
      </c>
      <c r="S89" s="69" t="s">
        <v>138</v>
      </c>
      <c r="T89" s="70" t="s">
        <v>139</v>
      </c>
      <c r="U89" s="146"/>
      <c r="V89" s="146"/>
      <c r="W89" s="146"/>
      <c r="X89" s="146"/>
      <c r="Y89" s="146"/>
      <c r="Z89" s="146"/>
      <c r="AA89" s="146"/>
      <c r="AB89" s="146"/>
      <c r="AC89" s="146"/>
      <c r="AD89" s="146"/>
      <c r="AE89" s="146"/>
    </row>
    <row r="90" spans="1:65" s="2" customFormat="1" ht="22.9" customHeight="1">
      <c r="A90" s="34"/>
      <c r="B90" s="35"/>
      <c r="C90" s="75" t="s">
        <v>140</v>
      </c>
      <c r="D90" s="36"/>
      <c r="E90" s="36"/>
      <c r="F90" s="36"/>
      <c r="G90" s="36"/>
      <c r="H90" s="36"/>
      <c r="I90" s="36"/>
      <c r="J90" s="152">
        <f>BK90</f>
        <v>0</v>
      </c>
      <c r="K90" s="36"/>
      <c r="L90" s="39"/>
      <c r="M90" s="71"/>
      <c r="N90" s="153"/>
      <c r="O90" s="72"/>
      <c r="P90" s="154">
        <f>P91+P102+P111+P114+P123+P133+P137+P154+P167+P173+P187</f>
        <v>0</v>
      </c>
      <c r="Q90" s="72"/>
      <c r="R90" s="154">
        <f>R91+R102+R111+R114+R123+R133+R137+R154+R167+R173+R187</f>
        <v>0</v>
      </c>
      <c r="S90" s="72"/>
      <c r="T90" s="155">
        <f>T91+T102+T111+T114+T123+T133+T137+T154+T167+T173+T187</f>
        <v>0</v>
      </c>
      <c r="U90" s="34"/>
      <c r="V90" s="34"/>
      <c r="W90" s="34"/>
      <c r="X90" s="34"/>
      <c r="Y90" s="34"/>
      <c r="Z90" s="34"/>
      <c r="AA90" s="34"/>
      <c r="AB90" s="34"/>
      <c r="AC90" s="34"/>
      <c r="AD90" s="34"/>
      <c r="AE90" s="34"/>
      <c r="AT90" s="17" t="s">
        <v>74</v>
      </c>
      <c r="AU90" s="17" t="s">
        <v>109</v>
      </c>
      <c r="BK90" s="156">
        <f>BK91+BK102+BK111+BK114+BK123+BK133+BK137+BK154+BK167+BK173+BK187</f>
        <v>0</v>
      </c>
    </row>
    <row r="91" spans="1:65" s="12" customFormat="1" ht="25.9" customHeight="1">
      <c r="B91" s="157"/>
      <c r="C91" s="158"/>
      <c r="D91" s="159" t="s">
        <v>74</v>
      </c>
      <c r="E91" s="160" t="s">
        <v>758</v>
      </c>
      <c r="F91" s="160" t="s">
        <v>759</v>
      </c>
      <c r="G91" s="158"/>
      <c r="H91" s="158"/>
      <c r="I91" s="161"/>
      <c r="J91" s="162">
        <f>BK91</f>
        <v>0</v>
      </c>
      <c r="K91" s="158"/>
      <c r="L91" s="163"/>
      <c r="M91" s="164"/>
      <c r="N91" s="165"/>
      <c r="O91" s="165"/>
      <c r="P91" s="166">
        <f>SUM(P92:P101)</f>
        <v>0</v>
      </c>
      <c r="Q91" s="165"/>
      <c r="R91" s="166">
        <f>SUM(R92:R101)</f>
        <v>0</v>
      </c>
      <c r="S91" s="165"/>
      <c r="T91" s="167">
        <f>SUM(T92:T101)</f>
        <v>0</v>
      </c>
      <c r="AR91" s="168" t="s">
        <v>83</v>
      </c>
      <c r="AT91" s="169" t="s">
        <v>74</v>
      </c>
      <c r="AU91" s="169" t="s">
        <v>75</v>
      </c>
      <c r="AY91" s="168" t="s">
        <v>143</v>
      </c>
      <c r="BK91" s="170">
        <f>SUM(BK92:BK101)</f>
        <v>0</v>
      </c>
    </row>
    <row r="92" spans="1:65" s="2" customFormat="1" ht="33" customHeight="1">
      <c r="A92" s="34"/>
      <c r="B92" s="35"/>
      <c r="C92" s="173" t="s">
        <v>83</v>
      </c>
      <c r="D92" s="173" t="s">
        <v>146</v>
      </c>
      <c r="E92" s="174" t="s">
        <v>760</v>
      </c>
      <c r="F92" s="175" t="s">
        <v>761</v>
      </c>
      <c r="G92" s="176" t="s">
        <v>762</v>
      </c>
      <c r="H92" s="177">
        <v>25</v>
      </c>
      <c r="I92" s="178"/>
      <c r="J92" s="177">
        <f>ROUND((ROUND(I92,2))*(ROUND(H92,2)),2)</f>
        <v>0</v>
      </c>
      <c r="K92" s="175" t="s">
        <v>237</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151</v>
      </c>
      <c r="BM92" s="183" t="s">
        <v>85</v>
      </c>
    </row>
    <row r="93" spans="1:65" s="2" customFormat="1" ht="87.75">
      <c r="A93" s="34"/>
      <c r="B93" s="35"/>
      <c r="C93" s="36"/>
      <c r="D93" s="192" t="s">
        <v>490</v>
      </c>
      <c r="E93" s="36"/>
      <c r="F93" s="233" t="s">
        <v>763</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490</v>
      </c>
      <c r="AU93" s="17" t="s">
        <v>83</v>
      </c>
    </row>
    <row r="94" spans="1:65" s="2" customFormat="1" ht="33" customHeight="1">
      <c r="A94" s="34"/>
      <c r="B94" s="35"/>
      <c r="C94" s="173" t="s">
        <v>85</v>
      </c>
      <c r="D94" s="173" t="s">
        <v>146</v>
      </c>
      <c r="E94" s="174" t="s">
        <v>764</v>
      </c>
      <c r="F94" s="175" t="s">
        <v>765</v>
      </c>
      <c r="G94" s="176" t="s">
        <v>762</v>
      </c>
      <c r="H94" s="177">
        <v>2</v>
      </c>
      <c r="I94" s="178"/>
      <c r="J94" s="177">
        <f>ROUND((ROUND(I94,2))*(ROUND(H94,2)),2)</f>
        <v>0</v>
      </c>
      <c r="K94" s="175" t="s">
        <v>237</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151</v>
      </c>
      <c r="BM94" s="183" t="s">
        <v>151</v>
      </c>
    </row>
    <row r="95" spans="1:65" s="2" customFormat="1" ht="78">
      <c r="A95" s="34"/>
      <c r="B95" s="35"/>
      <c r="C95" s="36"/>
      <c r="D95" s="192" t="s">
        <v>490</v>
      </c>
      <c r="E95" s="36"/>
      <c r="F95" s="233" t="s">
        <v>766</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490</v>
      </c>
      <c r="AU95" s="17" t="s">
        <v>83</v>
      </c>
    </row>
    <row r="96" spans="1:65" s="2" customFormat="1" ht="33" customHeight="1">
      <c r="A96" s="34"/>
      <c r="B96" s="35"/>
      <c r="C96" s="173" t="s">
        <v>144</v>
      </c>
      <c r="D96" s="173" t="s">
        <v>146</v>
      </c>
      <c r="E96" s="174" t="s">
        <v>767</v>
      </c>
      <c r="F96" s="175" t="s">
        <v>768</v>
      </c>
      <c r="G96" s="176" t="s">
        <v>762</v>
      </c>
      <c r="H96" s="177">
        <v>1</v>
      </c>
      <c r="I96" s="178"/>
      <c r="J96" s="177">
        <f>ROUND((ROUND(I96,2))*(ROUND(H96,2)),2)</f>
        <v>0</v>
      </c>
      <c r="K96" s="175" t="s">
        <v>237</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151</v>
      </c>
      <c r="BM96" s="183" t="s">
        <v>169</v>
      </c>
    </row>
    <row r="97" spans="1:65" s="2" customFormat="1" ht="87.75">
      <c r="A97" s="34"/>
      <c r="B97" s="35"/>
      <c r="C97" s="36"/>
      <c r="D97" s="192" t="s">
        <v>490</v>
      </c>
      <c r="E97" s="36"/>
      <c r="F97" s="233" t="s">
        <v>769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490</v>
      </c>
      <c r="AU97" s="17" t="s">
        <v>83</v>
      </c>
    </row>
    <row r="98" spans="1:65" s="2" customFormat="1" ht="33" customHeight="1">
      <c r="A98" s="34"/>
      <c r="B98" s="35"/>
      <c r="C98" s="173" t="s">
        <v>151</v>
      </c>
      <c r="D98" s="173" t="s">
        <v>146</v>
      </c>
      <c r="E98" s="174" t="s">
        <v>770</v>
      </c>
      <c r="F98" s="175" t="s">
        <v>771</v>
      </c>
      <c r="G98" s="176" t="s">
        <v>762</v>
      </c>
      <c r="H98" s="177">
        <v>6</v>
      </c>
      <c r="I98" s="178"/>
      <c r="J98" s="177">
        <f>ROUND((ROUND(I98,2))*(ROUND(H98,2)),2)</f>
        <v>0</v>
      </c>
      <c r="K98" s="175" t="s">
        <v>237</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151</v>
      </c>
      <c r="AT98" s="183" t="s">
        <v>146</v>
      </c>
      <c r="AU98" s="183" t="s">
        <v>83</v>
      </c>
      <c r="AY98" s="17" t="s">
        <v>143</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151</v>
      </c>
      <c r="BM98" s="183" t="s">
        <v>214</v>
      </c>
    </row>
    <row r="99" spans="1:65" s="2" customFormat="1" ht="87.75">
      <c r="A99" s="34"/>
      <c r="B99" s="35"/>
      <c r="C99" s="36"/>
      <c r="D99" s="192" t="s">
        <v>490</v>
      </c>
      <c r="E99" s="36"/>
      <c r="F99" s="233" t="s">
        <v>772</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490</v>
      </c>
      <c r="AU99" s="17" t="s">
        <v>83</v>
      </c>
    </row>
    <row r="100" spans="1:65" s="2" customFormat="1" ht="33" customHeight="1">
      <c r="A100" s="34"/>
      <c r="B100" s="35"/>
      <c r="C100" s="173" t="s">
        <v>193</v>
      </c>
      <c r="D100" s="173" t="s">
        <v>146</v>
      </c>
      <c r="E100" s="174" t="s">
        <v>773</v>
      </c>
      <c r="F100" s="175" t="s">
        <v>774</v>
      </c>
      <c r="G100" s="176" t="s">
        <v>762</v>
      </c>
      <c r="H100" s="177">
        <v>34</v>
      </c>
      <c r="I100" s="178"/>
      <c r="J100" s="177">
        <f>ROUND((ROUND(I100,2))*(ROUND(H100,2)),2)</f>
        <v>0</v>
      </c>
      <c r="K100" s="175" t="s">
        <v>237</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83</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233</v>
      </c>
    </row>
    <row r="101" spans="1:65" s="2" customFormat="1" ht="19.5">
      <c r="A101" s="34"/>
      <c r="B101" s="35"/>
      <c r="C101" s="36"/>
      <c r="D101" s="192" t="s">
        <v>490</v>
      </c>
      <c r="E101" s="36"/>
      <c r="F101" s="233" t="s">
        <v>775</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490</v>
      </c>
      <c r="AU101" s="17" t="s">
        <v>83</v>
      </c>
    </row>
    <row r="102" spans="1:65" s="12" customFormat="1" ht="25.9" customHeight="1">
      <c r="B102" s="157"/>
      <c r="C102" s="158"/>
      <c r="D102" s="159" t="s">
        <v>74</v>
      </c>
      <c r="E102" s="160" t="s">
        <v>776</v>
      </c>
      <c r="F102" s="160" t="s">
        <v>777</v>
      </c>
      <c r="G102" s="158"/>
      <c r="H102" s="158"/>
      <c r="I102" s="161"/>
      <c r="J102" s="162">
        <f>BK102</f>
        <v>0</v>
      </c>
      <c r="K102" s="158"/>
      <c r="L102" s="163"/>
      <c r="M102" s="164"/>
      <c r="N102" s="165"/>
      <c r="O102" s="165"/>
      <c r="P102" s="166">
        <f>SUM(P103:P110)</f>
        <v>0</v>
      </c>
      <c r="Q102" s="165"/>
      <c r="R102" s="166">
        <f>SUM(R103:R110)</f>
        <v>0</v>
      </c>
      <c r="S102" s="165"/>
      <c r="T102" s="167">
        <f>SUM(T103:T110)</f>
        <v>0</v>
      </c>
      <c r="AR102" s="168" t="s">
        <v>83</v>
      </c>
      <c r="AT102" s="169" t="s">
        <v>74</v>
      </c>
      <c r="AU102" s="169" t="s">
        <v>75</v>
      </c>
      <c r="AY102" s="168" t="s">
        <v>143</v>
      </c>
      <c r="BK102" s="170">
        <f>SUM(BK103:BK110)</f>
        <v>0</v>
      </c>
    </row>
    <row r="103" spans="1:65" s="2" customFormat="1" ht="24.2" customHeight="1">
      <c r="A103" s="34"/>
      <c r="B103" s="35"/>
      <c r="C103" s="173" t="s">
        <v>169</v>
      </c>
      <c r="D103" s="173" t="s">
        <v>146</v>
      </c>
      <c r="E103" s="174" t="s">
        <v>778</v>
      </c>
      <c r="F103" s="175" t="s">
        <v>779</v>
      </c>
      <c r="G103" s="176" t="s">
        <v>762</v>
      </c>
      <c r="H103" s="177">
        <v>27</v>
      </c>
      <c r="I103" s="178"/>
      <c r="J103" s="177">
        <f>ROUND((ROUND(I103,2))*(ROUND(H103,2)),2)</f>
        <v>0</v>
      </c>
      <c r="K103" s="175" t="s">
        <v>237</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247</v>
      </c>
    </row>
    <row r="104" spans="1:65" s="2" customFormat="1" ht="19.5">
      <c r="A104" s="34"/>
      <c r="B104" s="35"/>
      <c r="C104" s="36"/>
      <c r="D104" s="192" t="s">
        <v>490</v>
      </c>
      <c r="E104" s="36"/>
      <c r="F104" s="233" t="s">
        <v>780</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490</v>
      </c>
      <c r="AU104" s="17" t="s">
        <v>83</v>
      </c>
    </row>
    <row r="105" spans="1:65" s="2" customFormat="1" ht="24.2" customHeight="1">
      <c r="A105" s="34"/>
      <c r="B105" s="35"/>
      <c r="C105" s="173" t="s">
        <v>206</v>
      </c>
      <c r="D105" s="173" t="s">
        <v>146</v>
      </c>
      <c r="E105" s="174" t="s">
        <v>781</v>
      </c>
      <c r="F105" s="175" t="s">
        <v>782</v>
      </c>
      <c r="G105" s="176" t="s">
        <v>762</v>
      </c>
      <c r="H105" s="177">
        <v>7</v>
      </c>
      <c r="I105" s="178"/>
      <c r="J105" s="177">
        <f>ROUND((ROUND(I105,2))*(ROUND(H105,2)),2)</f>
        <v>0</v>
      </c>
      <c r="K105" s="175" t="s">
        <v>237</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151</v>
      </c>
      <c r="AT105" s="183" t="s">
        <v>146</v>
      </c>
      <c r="AU105" s="183" t="s">
        <v>83</v>
      </c>
      <c r="AY105" s="17" t="s">
        <v>143</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151</v>
      </c>
      <c r="BM105" s="183" t="s">
        <v>257</v>
      </c>
    </row>
    <row r="106" spans="1:65" s="2" customFormat="1" ht="19.5">
      <c r="A106" s="34"/>
      <c r="B106" s="35"/>
      <c r="C106" s="36"/>
      <c r="D106" s="192" t="s">
        <v>490</v>
      </c>
      <c r="E106" s="36"/>
      <c r="F106" s="233" t="s">
        <v>780</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490</v>
      </c>
      <c r="AU106" s="17" t="s">
        <v>83</v>
      </c>
    </row>
    <row r="107" spans="1:65" s="2" customFormat="1" ht="33" customHeight="1">
      <c r="A107" s="34"/>
      <c r="B107" s="35"/>
      <c r="C107" s="173" t="s">
        <v>214</v>
      </c>
      <c r="D107" s="173" t="s">
        <v>146</v>
      </c>
      <c r="E107" s="174" t="s">
        <v>783</v>
      </c>
      <c r="F107" s="175" t="s">
        <v>784</v>
      </c>
      <c r="G107" s="176" t="s">
        <v>762</v>
      </c>
      <c r="H107" s="177">
        <v>33</v>
      </c>
      <c r="I107" s="178"/>
      <c r="J107" s="177">
        <f>ROUND((ROUND(I107,2))*(ROUND(H107,2)),2)</f>
        <v>0</v>
      </c>
      <c r="K107" s="175" t="s">
        <v>237</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151</v>
      </c>
      <c r="AT107" s="183" t="s">
        <v>146</v>
      </c>
      <c r="AU107" s="183" t="s">
        <v>83</v>
      </c>
      <c r="AY107" s="17" t="s">
        <v>143</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151</v>
      </c>
      <c r="BM107" s="183" t="s">
        <v>266</v>
      </c>
    </row>
    <row r="108" spans="1:65" s="2" customFormat="1" ht="19.5">
      <c r="A108" s="34"/>
      <c r="B108" s="35"/>
      <c r="C108" s="36"/>
      <c r="D108" s="192" t="s">
        <v>490</v>
      </c>
      <c r="E108" s="36"/>
      <c r="F108" s="233" t="s">
        <v>785</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490</v>
      </c>
      <c r="AU108" s="17" t="s">
        <v>83</v>
      </c>
    </row>
    <row r="109" spans="1:65" s="2" customFormat="1" ht="33" customHeight="1">
      <c r="A109" s="34"/>
      <c r="B109" s="35"/>
      <c r="C109" s="173" t="s">
        <v>221</v>
      </c>
      <c r="D109" s="173" t="s">
        <v>146</v>
      </c>
      <c r="E109" s="174" t="s">
        <v>786</v>
      </c>
      <c r="F109" s="175" t="s">
        <v>787</v>
      </c>
      <c r="G109" s="176" t="s">
        <v>762</v>
      </c>
      <c r="H109" s="177">
        <v>1</v>
      </c>
      <c r="I109" s="178"/>
      <c r="J109" s="177">
        <f>ROUND((ROUND(I109,2))*(ROUND(H109,2)),2)</f>
        <v>0</v>
      </c>
      <c r="K109" s="175" t="s">
        <v>237</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151</v>
      </c>
      <c r="AT109" s="183" t="s">
        <v>146</v>
      </c>
      <c r="AU109" s="183" t="s">
        <v>83</v>
      </c>
      <c r="AY109" s="17" t="s">
        <v>143</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151</v>
      </c>
      <c r="BM109" s="183" t="s">
        <v>274</v>
      </c>
    </row>
    <row r="110" spans="1:65" s="2" customFormat="1" ht="19.5">
      <c r="A110" s="34"/>
      <c r="B110" s="35"/>
      <c r="C110" s="36"/>
      <c r="D110" s="192" t="s">
        <v>490</v>
      </c>
      <c r="E110" s="36"/>
      <c r="F110" s="233" t="s">
        <v>785</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490</v>
      </c>
      <c r="AU110" s="17" t="s">
        <v>83</v>
      </c>
    </row>
    <row r="111" spans="1:65" s="12" customFormat="1" ht="25.9" customHeight="1">
      <c r="B111" s="157"/>
      <c r="C111" s="158"/>
      <c r="D111" s="159" t="s">
        <v>74</v>
      </c>
      <c r="E111" s="160" t="s">
        <v>788</v>
      </c>
      <c r="F111" s="160" t="s">
        <v>789</v>
      </c>
      <c r="G111" s="158"/>
      <c r="H111" s="158"/>
      <c r="I111" s="161"/>
      <c r="J111" s="162">
        <f>BK111</f>
        <v>0</v>
      </c>
      <c r="K111" s="158"/>
      <c r="L111" s="163"/>
      <c r="M111" s="164"/>
      <c r="N111" s="165"/>
      <c r="O111" s="165"/>
      <c r="P111" s="166">
        <f>SUM(P112:P113)</f>
        <v>0</v>
      </c>
      <c r="Q111" s="165"/>
      <c r="R111" s="166">
        <f>SUM(R112:R113)</f>
        <v>0</v>
      </c>
      <c r="S111" s="165"/>
      <c r="T111" s="167">
        <f>SUM(T112:T113)</f>
        <v>0</v>
      </c>
      <c r="AR111" s="168" t="s">
        <v>83</v>
      </c>
      <c r="AT111" s="169" t="s">
        <v>74</v>
      </c>
      <c r="AU111" s="169" t="s">
        <v>75</v>
      </c>
      <c r="AY111" s="168" t="s">
        <v>143</v>
      </c>
      <c r="BK111" s="170">
        <f>SUM(BK112:BK113)</f>
        <v>0</v>
      </c>
    </row>
    <row r="112" spans="1:65" s="2" customFormat="1" ht="33" customHeight="1">
      <c r="A112" s="34"/>
      <c r="B112" s="35"/>
      <c r="C112" s="173" t="s">
        <v>233</v>
      </c>
      <c r="D112" s="173" t="s">
        <v>146</v>
      </c>
      <c r="E112" s="174" t="s">
        <v>790</v>
      </c>
      <c r="F112" s="175" t="s">
        <v>791</v>
      </c>
      <c r="G112" s="176" t="s">
        <v>762</v>
      </c>
      <c r="H112" s="177">
        <v>68</v>
      </c>
      <c r="I112" s="178"/>
      <c r="J112" s="177">
        <f>ROUND((ROUND(I112,2))*(ROUND(H112,2)),2)</f>
        <v>0</v>
      </c>
      <c r="K112" s="175" t="s">
        <v>237</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151</v>
      </c>
      <c r="AT112" s="183" t="s">
        <v>146</v>
      </c>
      <c r="AU112" s="183" t="s">
        <v>83</v>
      </c>
      <c r="AY112" s="17" t="s">
        <v>143</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151</v>
      </c>
      <c r="BM112" s="183" t="s">
        <v>288</v>
      </c>
    </row>
    <row r="113" spans="1:65" s="2" customFormat="1" ht="39">
      <c r="A113" s="34"/>
      <c r="B113" s="35"/>
      <c r="C113" s="36"/>
      <c r="D113" s="192" t="s">
        <v>490</v>
      </c>
      <c r="E113" s="36"/>
      <c r="F113" s="233" t="s">
        <v>792</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490</v>
      </c>
      <c r="AU113" s="17" t="s">
        <v>83</v>
      </c>
    </row>
    <row r="114" spans="1:65" s="12" customFormat="1" ht="25.9" customHeight="1">
      <c r="B114" s="157"/>
      <c r="C114" s="158"/>
      <c r="D114" s="159" t="s">
        <v>74</v>
      </c>
      <c r="E114" s="160" t="s">
        <v>793</v>
      </c>
      <c r="F114" s="160" t="s">
        <v>794</v>
      </c>
      <c r="G114" s="158"/>
      <c r="H114" s="158"/>
      <c r="I114" s="161"/>
      <c r="J114" s="162">
        <f>BK114</f>
        <v>0</v>
      </c>
      <c r="K114" s="158"/>
      <c r="L114" s="163"/>
      <c r="M114" s="164"/>
      <c r="N114" s="165"/>
      <c r="O114" s="165"/>
      <c r="P114" s="166">
        <f>SUM(P115:P122)</f>
        <v>0</v>
      </c>
      <c r="Q114" s="165"/>
      <c r="R114" s="166">
        <f>SUM(R115:R122)</f>
        <v>0</v>
      </c>
      <c r="S114" s="165"/>
      <c r="T114" s="167">
        <f>SUM(T115:T122)</f>
        <v>0</v>
      </c>
      <c r="AR114" s="168" t="s">
        <v>83</v>
      </c>
      <c r="AT114" s="169" t="s">
        <v>74</v>
      </c>
      <c r="AU114" s="169" t="s">
        <v>75</v>
      </c>
      <c r="AY114" s="168" t="s">
        <v>143</v>
      </c>
      <c r="BK114" s="170">
        <f>SUM(BK115:BK122)</f>
        <v>0</v>
      </c>
    </row>
    <row r="115" spans="1:65" s="2" customFormat="1" ht="16.5" customHeight="1">
      <c r="A115" s="34"/>
      <c r="B115" s="35"/>
      <c r="C115" s="173" t="s">
        <v>239</v>
      </c>
      <c r="D115" s="173" t="s">
        <v>146</v>
      </c>
      <c r="E115" s="174" t="s">
        <v>795</v>
      </c>
      <c r="F115" s="175" t="s">
        <v>796</v>
      </c>
      <c r="G115" s="176" t="s">
        <v>762</v>
      </c>
      <c r="H115" s="177">
        <v>122</v>
      </c>
      <c r="I115" s="178"/>
      <c r="J115" s="177">
        <f>ROUND((ROUND(I115,2))*(ROUND(H115,2)),2)</f>
        <v>0</v>
      </c>
      <c r="K115" s="175" t="s">
        <v>237</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83</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298</v>
      </c>
    </row>
    <row r="116" spans="1:65" s="2" customFormat="1" ht="19.5">
      <c r="A116" s="34"/>
      <c r="B116" s="35"/>
      <c r="C116" s="36"/>
      <c r="D116" s="192" t="s">
        <v>490</v>
      </c>
      <c r="E116" s="36"/>
      <c r="F116" s="233" t="s">
        <v>797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490</v>
      </c>
      <c r="AU116" s="17" t="s">
        <v>83</v>
      </c>
    </row>
    <row r="117" spans="1:65" s="2" customFormat="1" ht="16.5" customHeight="1">
      <c r="A117" s="34"/>
      <c r="B117" s="35"/>
      <c r="C117" s="173" t="s">
        <v>247</v>
      </c>
      <c r="D117" s="173" t="s">
        <v>146</v>
      </c>
      <c r="E117" s="174" t="s">
        <v>798</v>
      </c>
      <c r="F117" s="175" t="s">
        <v>799</v>
      </c>
      <c r="G117" s="176" t="s">
        <v>762</v>
      </c>
      <c r="H117" s="177">
        <v>14</v>
      </c>
      <c r="I117" s="178"/>
      <c r="J117" s="177">
        <f>ROUND((ROUND(I117,2))*(ROUND(H117,2)),2)</f>
        <v>0</v>
      </c>
      <c r="K117" s="175" t="s">
        <v>237</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151</v>
      </c>
      <c r="AT117" s="183" t="s">
        <v>146</v>
      </c>
      <c r="AU117" s="183" t="s">
        <v>83</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151</v>
      </c>
      <c r="BM117" s="183" t="s">
        <v>308</v>
      </c>
    </row>
    <row r="118" spans="1:65" s="2" customFormat="1" ht="19.5">
      <c r="A118" s="34"/>
      <c r="B118" s="35"/>
      <c r="C118" s="36"/>
      <c r="D118" s="192" t="s">
        <v>490</v>
      </c>
      <c r="E118" s="36"/>
      <c r="F118" s="233" t="s">
        <v>797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490</v>
      </c>
      <c r="AU118" s="17" t="s">
        <v>83</v>
      </c>
    </row>
    <row r="119" spans="1:65" s="2" customFormat="1" ht="16.5" customHeight="1">
      <c r="A119" s="34"/>
      <c r="B119" s="35"/>
      <c r="C119" s="173" t="s">
        <v>253</v>
      </c>
      <c r="D119" s="173" t="s">
        <v>146</v>
      </c>
      <c r="E119" s="174" t="s">
        <v>800</v>
      </c>
      <c r="F119" s="175" t="s">
        <v>801</v>
      </c>
      <c r="G119" s="176" t="s">
        <v>762</v>
      </c>
      <c r="H119" s="177">
        <v>2</v>
      </c>
      <c r="I119" s="178"/>
      <c r="J119" s="177">
        <f>ROUND((ROUND(I119,2))*(ROUND(H119,2)),2)</f>
        <v>0</v>
      </c>
      <c r="K119" s="175" t="s">
        <v>237</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151</v>
      </c>
      <c r="BM119" s="183" t="s">
        <v>325</v>
      </c>
    </row>
    <row r="120" spans="1:65" s="2" customFormat="1" ht="19.5">
      <c r="A120" s="34"/>
      <c r="B120" s="35"/>
      <c r="C120" s="36"/>
      <c r="D120" s="192" t="s">
        <v>490</v>
      </c>
      <c r="E120" s="36"/>
      <c r="F120" s="233" t="s">
        <v>797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490</v>
      </c>
      <c r="AU120" s="17" t="s">
        <v>83</v>
      </c>
    </row>
    <row r="121" spans="1:65" s="2" customFormat="1" ht="16.5" customHeight="1">
      <c r="A121" s="34"/>
      <c r="B121" s="35"/>
      <c r="C121" s="173" t="s">
        <v>257</v>
      </c>
      <c r="D121" s="173" t="s">
        <v>146</v>
      </c>
      <c r="E121" s="174" t="s">
        <v>802</v>
      </c>
      <c r="F121" s="175" t="s">
        <v>803</v>
      </c>
      <c r="G121" s="176" t="s">
        <v>762</v>
      </c>
      <c r="H121" s="177">
        <v>2</v>
      </c>
      <c r="I121" s="178"/>
      <c r="J121" s="177">
        <f>ROUND((ROUND(I121,2))*(ROUND(H121,2)),2)</f>
        <v>0</v>
      </c>
      <c r="K121" s="175" t="s">
        <v>237</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83</v>
      </c>
      <c r="AY121" s="17" t="s">
        <v>143</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151</v>
      </c>
      <c r="BM121" s="183" t="s">
        <v>336</v>
      </c>
    </row>
    <row r="122" spans="1:65" s="2" customFormat="1" ht="19.5">
      <c r="A122" s="34"/>
      <c r="B122" s="35"/>
      <c r="C122" s="36"/>
      <c r="D122" s="192" t="s">
        <v>490</v>
      </c>
      <c r="E122" s="36"/>
      <c r="F122" s="233" t="s">
        <v>797</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490</v>
      </c>
      <c r="AU122" s="17" t="s">
        <v>83</v>
      </c>
    </row>
    <row r="123" spans="1:65" s="12" customFormat="1" ht="25.9" customHeight="1">
      <c r="B123" s="157"/>
      <c r="C123" s="158"/>
      <c r="D123" s="159" t="s">
        <v>74</v>
      </c>
      <c r="E123" s="160" t="s">
        <v>804</v>
      </c>
      <c r="F123" s="160" t="s">
        <v>805</v>
      </c>
      <c r="G123" s="158"/>
      <c r="H123" s="158"/>
      <c r="I123" s="161"/>
      <c r="J123" s="162">
        <f>BK123</f>
        <v>0</v>
      </c>
      <c r="K123" s="158"/>
      <c r="L123" s="163"/>
      <c r="M123" s="164"/>
      <c r="N123" s="165"/>
      <c r="O123" s="165"/>
      <c r="P123" s="166">
        <f>SUM(P124:P132)</f>
        <v>0</v>
      </c>
      <c r="Q123" s="165"/>
      <c r="R123" s="166">
        <f>SUM(R124:R132)</f>
        <v>0</v>
      </c>
      <c r="S123" s="165"/>
      <c r="T123" s="167">
        <f>SUM(T124:T132)</f>
        <v>0</v>
      </c>
      <c r="AR123" s="168" t="s">
        <v>83</v>
      </c>
      <c r="AT123" s="169" t="s">
        <v>74</v>
      </c>
      <c r="AU123" s="169" t="s">
        <v>75</v>
      </c>
      <c r="AY123" s="168" t="s">
        <v>143</v>
      </c>
      <c r="BK123" s="170">
        <f>SUM(BK124:BK132)</f>
        <v>0</v>
      </c>
    </row>
    <row r="124" spans="1:65" s="2" customFormat="1" ht="24.2" customHeight="1">
      <c r="A124" s="34"/>
      <c r="B124" s="35"/>
      <c r="C124" s="173" t="s">
        <v>8</v>
      </c>
      <c r="D124" s="173" t="s">
        <v>146</v>
      </c>
      <c r="E124" s="174" t="s">
        <v>806</v>
      </c>
      <c r="F124" s="175" t="s">
        <v>807</v>
      </c>
      <c r="G124" s="176" t="s">
        <v>762</v>
      </c>
      <c r="H124" s="177">
        <v>68</v>
      </c>
      <c r="I124" s="178"/>
      <c r="J124" s="177">
        <f>ROUND((ROUND(I124,2))*(ROUND(H124,2)),2)</f>
        <v>0</v>
      </c>
      <c r="K124" s="175" t="s">
        <v>237</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151</v>
      </c>
      <c r="AT124" s="183" t="s">
        <v>146</v>
      </c>
      <c r="AU124" s="183" t="s">
        <v>83</v>
      </c>
      <c r="AY124" s="17" t="s">
        <v>143</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151</v>
      </c>
      <c r="BM124" s="183" t="s">
        <v>347</v>
      </c>
    </row>
    <row r="125" spans="1:65" s="2" customFormat="1" ht="19.5">
      <c r="A125" s="34"/>
      <c r="B125" s="35"/>
      <c r="C125" s="36"/>
      <c r="D125" s="192" t="s">
        <v>490</v>
      </c>
      <c r="E125" s="36"/>
      <c r="F125" s="233" t="s">
        <v>808</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490</v>
      </c>
      <c r="AU125" s="17" t="s">
        <v>83</v>
      </c>
    </row>
    <row r="126" spans="1:65" s="2" customFormat="1" ht="24.2" customHeight="1">
      <c r="A126" s="34"/>
      <c r="B126" s="35"/>
      <c r="C126" s="173" t="s">
        <v>266</v>
      </c>
      <c r="D126" s="173" t="s">
        <v>146</v>
      </c>
      <c r="E126" s="174" t="s">
        <v>809</v>
      </c>
      <c r="F126" s="175" t="s">
        <v>810</v>
      </c>
      <c r="G126" s="176" t="s">
        <v>762</v>
      </c>
      <c r="H126" s="177">
        <v>12</v>
      </c>
      <c r="I126" s="178"/>
      <c r="J126" s="177">
        <f>ROUND((ROUND(I126,2))*(ROUND(H126,2)),2)</f>
        <v>0</v>
      </c>
      <c r="K126" s="175" t="s">
        <v>237</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151</v>
      </c>
      <c r="AT126" s="183" t="s">
        <v>146</v>
      </c>
      <c r="AU126" s="183" t="s">
        <v>83</v>
      </c>
      <c r="AY126" s="17" t="s">
        <v>143</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151</v>
      </c>
      <c r="BM126" s="183" t="s">
        <v>363</v>
      </c>
    </row>
    <row r="127" spans="1:65" s="2" customFormat="1" ht="19.5">
      <c r="A127" s="34"/>
      <c r="B127" s="35"/>
      <c r="C127" s="36"/>
      <c r="D127" s="192" t="s">
        <v>490</v>
      </c>
      <c r="E127" s="36"/>
      <c r="F127" s="233" t="s">
        <v>808</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490</v>
      </c>
      <c r="AU127" s="17" t="s">
        <v>83</v>
      </c>
    </row>
    <row r="128" spans="1:65" s="2" customFormat="1" ht="21.75" customHeight="1">
      <c r="A128" s="34"/>
      <c r="B128" s="35"/>
      <c r="C128" s="173" t="s">
        <v>269</v>
      </c>
      <c r="D128" s="173" t="s">
        <v>146</v>
      </c>
      <c r="E128" s="174" t="s">
        <v>811</v>
      </c>
      <c r="F128" s="175" t="s">
        <v>812</v>
      </c>
      <c r="G128" s="176" t="s">
        <v>762</v>
      </c>
      <c r="H128" s="177">
        <v>10</v>
      </c>
      <c r="I128" s="178"/>
      <c r="J128" s="177">
        <f>ROUND((ROUND(I128,2))*(ROUND(H128,2)),2)</f>
        <v>0</v>
      </c>
      <c r="K128" s="175" t="s">
        <v>237</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151</v>
      </c>
      <c r="AT128" s="183" t="s">
        <v>146</v>
      </c>
      <c r="AU128" s="183" t="s">
        <v>83</v>
      </c>
      <c r="AY128" s="17" t="s">
        <v>143</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151</v>
      </c>
      <c r="BM128" s="183" t="s">
        <v>372</v>
      </c>
    </row>
    <row r="129" spans="1:65" s="2" customFormat="1" ht="19.5">
      <c r="A129" s="34"/>
      <c r="B129" s="35"/>
      <c r="C129" s="36"/>
      <c r="D129" s="192" t="s">
        <v>490</v>
      </c>
      <c r="E129" s="36"/>
      <c r="F129" s="233" t="s">
        <v>813</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490</v>
      </c>
      <c r="AU129" s="17" t="s">
        <v>83</v>
      </c>
    </row>
    <row r="130" spans="1:65" s="2" customFormat="1" ht="21.75" customHeight="1">
      <c r="A130" s="34"/>
      <c r="B130" s="35"/>
      <c r="C130" s="173" t="s">
        <v>274</v>
      </c>
      <c r="D130" s="173" t="s">
        <v>146</v>
      </c>
      <c r="E130" s="174" t="s">
        <v>814</v>
      </c>
      <c r="F130" s="175" t="s">
        <v>815</v>
      </c>
      <c r="G130" s="176" t="s">
        <v>762</v>
      </c>
      <c r="H130" s="177">
        <v>68</v>
      </c>
      <c r="I130" s="178"/>
      <c r="J130" s="177">
        <f>ROUND((ROUND(I130,2))*(ROUND(H130,2)),2)</f>
        <v>0</v>
      </c>
      <c r="K130" s="175" t="s">
        <v>237</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151</v>
      </c>
      <c r="AT130" s="183" t="s">
        <v>146</v>
      </c>
      <c r="AU130" s="183" t="s">
        <v>83</v>
      </c>
      <c r="AY130" s="17" t="s">
        <v>143</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151</v>
      </c>
      <c r="BM130" s="183" t="s">
        <v>386</v>
      </c>
    </row>
    <row r="131" spans="1:65" s="2" customFormat="1" ht="19.5">
      <c r="A131" s="34"/>
      <c r="B131" s="35"/>
      <c r="C131" s="36"/>
      <c r="D131" s="192" t="s">
        <v>490</v>
      </c>
      <c r="E131" s="36"/>
      <c r="F131" s="233" t="s">
        <v>813</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490</v>
      </c>
      <c r="AU131" s="17" t="s">
        <v>83</v>
      </c>
    </row>
    <row r="132" spans="1:65" s="2" customFormat="1" ht="21.75" customHeight="1">
      <c r="A132" s="34"/>
      <c r="B132" s="35"/>
      <c r="C132" s="173" t="s">
        <v>283</v>
      </c>
      <c r="D132" s="173" t="s">
        <v>146</v>
      </c>
      <c r="E132" s="174" t="s">
        <v>816</v>
      </c>
      <c r="F132" s="175" t="s">
        <v>817</v>
      </c>
      <c r="G132" s="176" t="s">
        <v>762</v>
      </c>
      <c r="H132" s="177">
        <v>10</v>
      </c>
      <c r="I132" s="178"/>
      <c r="J132" s="177">
        <f>ROUND((ROUND(I132,2))*(ROUND(H132,2)),2)</f>
        <v>0</v>
      </c>
      <c r="K132" s="175" t="s">
        <v>237</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151</v>
      </c>
      <c r="AT132" s="183" t="s">
        <v>146</v>
      </c>
      <c r="AU132" s="183" t="s">
        <v>83</v>
      </c>
      <c r="AY132" s="17" t="s">
        <v>143</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151</v>
      </c>
      <c r="BM132" s="183" t="s">
        <v>400</v>
      </c>
    </row>
    <row r="133" spans="1:65" s="12" customFormat="1" ht="25.9" customHeight="1">
      <c r="B133" s="157"/>
      <c r="C133" s="158"/>
      <c r="D133" s="159" t="s">
        <v>74</v>
      </c>
      <c r="E133" s="160" t="s">
        <v>818</v>
      </c>
      <c r="F133" s="160" t="s">
        <v>819</v>
      </c>
      <c r="G133" s="158"/>
      <c r="H133" s="158"/>
      <c r="I133" s="161"/>
      <c r="J133" s="162">
        <f>BK133</f>
        <v>0</v>
      </c>
      <c r="K133" s="158"/>
      <c r="L133" s="163"/>
      <c r="M133" s="164"/>
      <c r="N133" s="165"/>
      <c r="O133" s="165"/>
      <c r="P133" s="166">
        <f>SUM(P134:P136)</f>
        <v>0</v>
      </c>
      <c r="Q133" s="165"/>
      <c r="R133" s="166">
        <f>SUM(R134:R136)</f>
        <v>0</v>
      </c>
      <c r="S133" s="165"/>
      <c r="T133" s="167">
        <f>SUM(T134:T136)</f>
        <v>0</v>
      </c>
      <c r="AR133" s="168" t="s">
        <v>83</v>
      </c>
      <c r="AT133" s="169" t="s">
        <v>74</v>
      </c>
      <c r="AU133" s="169" t="s">
        <v>75</v>
      </c>
      <c r="AY133" s="168" t="s">
        <v>143</v>
      </c>
      <c r="BK133" s="170">
        <f>SUM(BK134:BK136)</f>
        <v>0</v>
      </c>
    </row>
    <row r="134" spans="1:65" s="2" customFormat="1" ht="37.9" customHeight="1">
      <c r="A134" s="34"/>
      <c r="B134" s="35"/>
      <c r="C134" s="173" t="s">
        <v>288</v>
      </c>
      <c r="D134" s="173" t="s">
        <v>146</v>
      </c>
      <c r="E134" s="174" t="s">
        <v>820</v>
      </c>
      <c r="F134" s="175" t="s">
        <v>821</v>
      </c>
      <c r="G134" s="176" t="s">
        <v>762</v>
      </c>
      <c r="H134" s="177">
        <v>34</v>
      </c>
      <c r="I134" s="178"/>
      <c r="J134" s="177">
        <f>ROUND((ROUND(I134,2))*(ROUND(H134,2)),2)</f>
        <v>0</v>
      </c>
      <c r="K134" s="175" t="s">
        <v>237</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151</v>
      </c>
      <c r="AT134" s="183" t="s">
        <v>146</v>
      </c>
      <c r="AU134" s="183" t="s">
        <v>83</v>
      </c>
      <c r="AY134" s="17" t="s">
        <v>143</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151</v>
      </c>
      <c r="BM134" s="183" t="s">
        <v>415</v>
      </c>
    </row>
    <row r="135" spans="1:65" s="2" customFormat="1" ht="16.5" customHeight="1">
      <c r="A135" s="34"/>
      <c r="B135" s="35"/>
      <c r="C135" s="173" t="s">
        <v>7</v>
      </c>
      <c r="D135" s="173" t="s">
        <v>146</v>
      </c>
      <c r="E135" s="174" t="s">
        <v>822</v>
      </c>
      <c r="F135" s="175" t="s">
        <v>823</v>
      </c>
      <c r="G135" s="176" t="s">
        <v>762</v>
      </c>
      <c r="H135" s="177">
        <v>2</v>
      </c>
      <c r="I135" s="178"/>
      <c r="J135" s="177">
        <f>ROUND((ROUND(I135,2))*(ROUND(H135,2)),2)</f>
        <v>0</v>
      </c>
      <c r="K135" s="175" t="s">
        <v>237</v>
      </c>
      <c r="L135" s="39"/>
      <c r="M135" s="179" t="s">
        <v>18</v>
      </c>
      <c r="N135" s="180" t="s">
        <v>46</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151</v>
      </c>
      <c r="AT135" s="183" t="s">
        <v>146</v>
      </c>
      <c r="AU135" s="183" t="s">
        <v>83</v>
      </c>
      <c r="AY135" s="17" t="s">
        <v>143</v>
      </c>
      <c r="BE135" s="184">
        <f>IF(N135="základní",J135,0)</f>
        <v>0</v>
      </c>
      <c r="BF135" s="184">
        <f>IF(N135="snížená",J135,0)</f>
        <v>0</v>
      </c>
      <c r="BG135" s="184">
        <f>IF(N135="zákl. přenesená",J135,0)</f>
        <v>0</v>
      </c>
      <c r="BH135" s="184">
        <f>IF(N135="sníž. přenesená",J135,0)</f>
        <v>0</v>
      </c>
      <c r="BI135" s="184">
        <f>IF(N135="nulová",J135,0)</f>
        <v>0</v>
      </c>
      <c r="BJ135" s="17" t="s">
        <v>83</v>
      </c>
      <c r="BK135" s="184">
        <f>ROUND((ROUND(I135,2))*(ROUND(H135,2)),2)</f>
        <v>0</v>
      </c>
      <c r="BL135" s="17" t="s">
        <v>151</v>
      </c>
      <c r="BM135" s="183" t="s">
        <v>425</v>
      </c>
    </row>
    <row r="136" spans="1:65" s="2" customFormat="1" ht="29.25">
      <c r="A136" s="34"/>
      <c r="B136" s="35"/>
      <c r="C136" s="36"/>
      <c r="D136" s="192" t="s">
        <v>490</v>
      </c>
      <c r="E136" s="36"/>
      <c r="F136" s="233" t="s">
        <v>824</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490</v>
      </c>
      <c r="AU136" s="17" t="s">
        <v>83</v>
      </c>
    </row>
    <row r="137" spans="1:65" s="12" customFormat="1" ht="25.9" customHeight="1">
      <c r="B137" s="157"/>
      <c r="C137" s="158"/>
      <c r="D137" s="159" t="s">
        <v>74</v>
      </c>
      <c r="E137" s="160" t="s">
        <v>825</v>
      </c>
      <c r="F137" s="160" t="s">
        <v>826</v>
      </c>
      <c r="G137" s="158"/>
      <c r="H137" s="158"/>
      <c r="I137" s="161"/>
      <c r="J137" s="162">
        <f>BK137</f>
        <v>0</v>
      </c>
      <c r="K137" s="158"/>
      <c r="L137" s="163"/>
      <c r="M137" s="164"/>
      <c r="N137" s="165"/>
      <c r="O137" s="165"/>
      <c r="P137" s="166">
        <f>SUM(P138:P153)</f>
        <v>0</v>
      </c>
      <c r="Q137" s="165"/>
      <c r="R137" s="166">
        <f>SUM(R138:R153)</f>
        <v>0</v>
      </c>
      <c r="S137" s="165"/>
      <c r="T137" s="167">
        <f>SUM(T138:T153)</f>
        <v>0</v>
      </c>
      <c r="AR137" s="168" t="s">
        <v>83</v>
      </c>
      <c r="AT137" s="169" t="s">
        <v>74</v>
      </c>
      <c r="AU137" s="169" t="s">
        <v>75</v>
      </c>
      <c r="AY137" s="168" t="s">
        <v>143</v>
      </c>
      <c r="BK137" s="170">
        <f>SUM(BK138:BK153)</f>
        <v>0</v>
      </c>
    </row>
    <row r="138" spans="1:65" s="2" customFormat="1" ht="33" customHeight="1">
      <c r="A138" s="34"/>
      <c r="B138" s="35"/>
      <c r="C138" s="173" t="s">
        <v>298</v>
      </c>
      <c r="D138" s="173" t="s">
        <v>146</v>
      </c>
      <c r="E138" s="174" t="s">
        <v>827</v>
      </c>
      <c r="F138" s="175" t="s">
        <v>828</v>
      </c>
      <c r="G138" s="176" t="s">
        <v>829</v>
      </c>
      <c r="H138" s="177">
        <v>113</v>
      </c>
      <c r="I138" s="178"/>
      <c r="J138" s="177">
        <f>ROUND((ROUND(I138,2))*(ROUND(H138,2)),2)</f>
        <v>0</v>
      </c>
      <c r="K138" s="175" t="s">
        <v>237</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151</v>
      </c>
      <c r="AT138" s="183" t="s">
        <v>146</v>
      </c>
      <c r="AU138" s="183" t="s">
        <v>83</v>
      </c>
      <c r="AY138" s="17" t="s">
        <v>143</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151</v>
      </c>
      <c r="BM138" s="183" t="s">
        <v>435</v>
      </c>
    </row>
    <row r="139" spans="1:65" s="2" customFormat="1" ht="29.25">
      <c r="A139" s="34"/>
      <c r="B139" s="35"/>
      <c r="C139" s="36"/>
      <c r="D139" s="192" t="s">
        <v>490</v>
      </c>
      <c r="E139" s="36"/>
      <c r="F139" s="233" t="s">
        <v>830</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490</v>
      </c>
      <c r="AU139" s="17" t="s">
        <v>83</v>
      </c>
    </row>
    <row r="140" spans="1:65" s="2" customFormat="1" ht="33" customHeight="1">
      <c r="A140" s="34"/>
      <c r="B140" s="35"/>
      <c r="C140" s="173" t="s">
        <v>303</v>
      </c>
      <c r="D140" s="173" t="s">
        <v>146</v>
      </c>
      <c r="E140" s="174" t="s">
        <v>831</v>
      </c>
      <c r="F140" s="175" t="s">
        <v>832</v>
      </c>
      <c r="G140" s="176" t="s">
        <v>829</v>
      </c>
      <c r="H140" s="177">
        <v>52</v>
      </c>
      <c r="I140" s="178"/>
      <c r="J140" s="177">
        <f>ROUND((ROUND(I140,2))*(ROUND(H140,2)),2)</f>
        <v>0</v>
      </c>
      <c r="K140" s="175" t="s">
        <v>237</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151</v>
      </c>
      <c r="AT140" s="183" t="s">
        <v>146</v>
      </c>
      <c r="AU140" s="183" t="s">
        <v>83</v>
      </c>
      <c r="AY140" s="17" t="s">
        <v>143</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151</v>
      </c>
      <c r="BM140" s="183" t="s">
        <v>449</v>
      </c>
    </row>
    <row r="141" spans="1:65" s="2" customFormat="1" ht="29.25">
      <c r="A141" s="34"/>
      <c r="B141" s="35"/>
      <c r="C141" s="36"/>
      <c r="D141" s="192" t="s">
        <v>490</v>
      </c>
      <c r="E141" s="36"/>
      <c r="F141" s="233" t="s">
        <v>830</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490</v>
      </c>
      <c r="AU141" s="17" t="s">
        <v>83</v>
      </c>
    </row>
    <row r="142" spans="1:65" s="2" customFormat="1" ht="33" customHeight="1">
      <c r="A142" s="34"/>
      <c r="B142" s="35"/>
      <c r="C142" s="173" t="s">
        <v>308</v>
      </c>
      <c r="D142" s="173" t="s">
        <v>146</v>
      </c>
      <c r="E142" s="174" t="s">
        <v>833</v>
      </c>
      <c r="F142" s="175" t="s">
        <v>834</v>
      </c>
      <c r="G142" s="176" t="s">
        <v>829</v>
      </c>
      <c r="H142" s="177">
        <v>58</v>
      </c>
      <c r="I142" s="178"/>
      <c r="J142" s="177">
        <f>ROUND((ROUND(I142,2))*(ROUND(H142,2)),2)</f>
        <v>0</v>
      </c>
      <c r="K142" s="175" t="s">
        <v>237</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151</v>
      </c>
      <c r="AT142" s="183" t="s">
        <v>146</v>
      </c>
      <c r="AU142" s="183" t="s">
        <v>83</v>
      </c>
      <c r="AY142" s="17" t="s">
        <v>143</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151</v>
      </c>
      <c r="BM142" s="183" t="s">
        <v>459</v>
      </c>
    </row>
    <row r="143" spans="1:65" s="2" customFormat="1" ht="29.25">
      <c r="A143" s="34"/>
      <c r="B143" s="35"/>
      <c r="C143" s="36"/>
      <c r="D143" s="192" t="s">
        <v>490</v>
      </c>
      <c r="E143" s="36"/>
      <c r="F143" s="233" t="s">
        <v>830</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490</v>
      </c>
      <c r="AU143" s="17" t="s">
        <v>83</v>
      </c>
    </row>
    <row r="144" spans="1:65" s="2" customFormat="1" ht="33" customHeight="1">
      <c r="A144" s="34"/>
      <c r="B144" s="35"/>
      <c r="C144" s="173" t="s">
        <v>316</v>
      </c>
      <c r="D144" s="173" t="s">
        <v>146</v>
      </c>
      <c r="E144" s="174" t="s">
        <v>835</v>
      </c>
      <c r="F144" s="175" t="s">
        <v>836</v>
      </c>
      <c r="G144" s="176" t="s">
        <v>829</v>
      </c>
      <c r="H144" s="177">
        <v>172</v>
      </c>
      <c r="I144" s="178"/>
      <c r="J144" s="177">
        <f>ROUND((ROUND(I144,2))*(ROUND(H144,2)),2)</f>
        <v>0</v>
      </c>
      <c r="K144" s="175" t="s">
        <v>237</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151</v>
      </c>
      <c r="AT144" s="183" t="s">
        <v>146</v>
      </c>
      <c r="AU144" s="183" t="s">
        <v>83</v>
      </c>
      <c r="AY144" s="17" t="s">
        <v>143</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151</v>
      </c>
      <c r="BM144" s="183" t="s">
        <v>469</v>
      </c>
    </row>
    <row r="145" spans="1:65" s="2" customFormat="1" ht="29.25">
      <c r="A145" s="34"/>
      <c r="B145" s="35"/>
      <c r="C145" s="36"/>
      <c r="D145" s="192" t="s">
        <v>490</v>
      </c>
      <c r="E145" s="36"/>
      <c r="F145" s="233" t="s">
        <v>830</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490</v>
      </c>
      <c r="AU145" s="17" t="s">
        <v>83</v>
      </c>
    </row>
    <row r="146" spans="1:65" s="2" customFormat="1" ht="33" customHeight="1">
      <c r="A146" s="34"/>
      <c r="B146" s="35"/>
      <c r="C146" s="173" t="s">
        <v>325</v>
      </c>
      <c r="D146" s="173" t="s">
        <v>146</v>
      </c>
      <c r="E146" s="174" t="s">
        <v>837</v>
      </c>
      <c r="F146" s="175" t="s">
        <v>838</v>
      </c>
      <c r="G146" s="176" t="s">
        <v>829</v>
      </c>
      <c r="H146" s="177">
        <v>53</v>
      </c>
      <c r="I146" s="178"/>
      <c r="J146" s="177">
        <f>ROUND((ROUND(I146,2))*(ROUND(H146,2)),2)</f>
        <v>0</v>
      </c>
      <c r="K146" s="175" t="s">
        <v>237</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151</v>
      </c>
      <c r="AT146" s="183" t="s">
        <v>146</v>
      </c>
      <c r="AU146" s="183" t="s">
        <v>83</v>
      </c>
      <c r="AY146" s="17" t="s">
        <v>143</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151</v>
      </c>
      <c r="BM146" s="183" t="s">
        <v>481</v>
      </c>
    </row>
    <row r="147" spans="1:65" s="2" customFormat="1" ht="29.25">
      <c r="A147" s="34"/>
      <c r="B147" s="35"/>
      <c r="C147" s="36"/>
      <c r="D147" s="192" t="s">
        <v>490</v>
      </c>
      <c r="E147" s="36"/>
      <c r="F147" s="233" t="s">
        <v>830</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490</v>
      </c>
      <c r="AU147" s="17" t="s">
        <v>83</v>
      </c>
    </row>
    <row r="148" spans="1:65" s="2" customFormat="1" ht="33" customHeight="1">
      <c r="A148" s="34"/>
      <c r="B148" s="35"/>
      <c r="C148" s="173" t="s">
        <v>331</v>
      </c>
      <c r="D148" s="173" t="s">
        <v>146</v>
      </c>
      <c r="E148" s="174" t="s">
        <v>839</v>
      </c>
      <c r="F148" s="175" t="s">
        <v>840</v>
      </c>
      <c r="G148" s="176" t="s">
        <v>829</v>
      </c>
      <c r="H148" s="177">
        <v>23</v>
      </c>
      <c r="I148" s="178"/>
      <c r="J148" s="177">
        <f>ROUND((ROUND(I148,2))*(ROUND(H148,2)),2)</f>
        <v>0</v>
      </c>
      <c r="K148" s="175" t="s">
        <v>237</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151</v>
      </c>
      <c r="AT148" s="183" t="s">
        <v>146</v>
      </c>
      <c r="AU148" s="183" t="s">
        <v>83</v>
      </c>
      <c r="AY148" s="17" t="s">
        <v>143</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151</v>
      </c>
      <c r="BM148" s="183" t="s">
        <v>496</v>
      </c>
    </row>
    <row r="149" spans="1:65" s="2" customFormat="1" ht="29.25">
      <c r="A149" s="34"/>
      <c r="B149" s="35"/>
      <c r="C149" s="36"/>
      <c r="D149" s="192" t="s">
        <v>490</v>
      </c>
      <c r="E149" s="36"/>
      <c r="F149" s="233" t="s">
        <v>830</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490</v>
      </c>
      <c r="AU149" s="17" t="s">
        <v>83</v>
      </c>
    </row>
    <row r="150" spans="1:65" s="2" customFormat="1" ht="24.2" customHeight="1">
      <c r="A150" s="34"/>
      <c r="B150" s="35"/>
      <c r="C150" s="173" t="s">
        <v>336</v>
      </c>
      <c r="D150" s="173" t="s">
        <v>146</v>
      </c>
      <c r="E150" s="174" t="s">
        <v>841</v>
      </c>
      <c r="F150" s="175" t="s">
        <v>842</v>
      </c>
      <c r="G150" s="176" t="s">
        <v>829</v>
      </c>
      <c r="H150" s="177">
        <v>122</v>
      </c>
      <c r="I150" s="178"/>
      <c r="J150" s="177">
        <f>ROUND((ROUND(I150,2))*(ROUND(H150,2)),2)</f>
        <v>0</v>
      </c>
      <c r="K150" s="175" t="s">
        <v>237</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151</v>
      </c>
      <c r="AT150" s="183" t="s">
        <v>146</v>
      </c>
      <c r="AU150" s="183" t="s">
        <v>83</v>
      </c>
      <c r="AY150" s="17" t="s">
        <v>143</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151</v>
      </c>
      <c r="BM150" s="183" t="s">
        <v>506</v>
      </c>
    </row>
    <row r="151" spans="1:65" s="2" customFormat="1" ht="48.75">
      <c r="A151" s="34"/>
      <c r="B151" s="35"/>
      <c r="C151" s="36"/>
      <c r="D151" s="192" t="s">
        <v>490</v>
      </c>
      <c r="E151" s="36"/>
      <c r="F151" s="233" t="s">
        <v>843</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490</v>
      </c>
      <c r="AU151" s="17" t="s">
        <v>83</v>
      </c>
    </row>
    <row r="152" spans="1:65" s="2" customFormat="1" ht="24.2" customHeight="1">
      <c r="A152" s="34"/>
      <c r="B152" s="35"/>
      <c r="C152" s="173" t="s">
        <v>342</v>
      </c>
      <c r="D152" s="173" t="s">
        <v>146</v>
      </c>
      <c r="E152" s="174" t="s">
        <v>844</v>
      </c>
      <c r="F152" s="175" t="s">
        <v>845</v>
      </c>
      <c r="G152" s="176" t="s">
        <v>829</v>
      </c>
      <c r="H152" s="177">
        <v>14</v>
      </c>
      <c r="I152" s="178"/>
      <c r="J152" s="177">
        <f>ROUND((ROUND(I152,2))*(ROUND(H152,2)),2)</f>
        <v>0</v>
      </c>
      <c r="K152" s="175" t="s">
        <v>237</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151</v>
      </c>
      <c r="AT152" s="183" t="s">
        <v>146</v>
      </c>
      <c r="AU152" s="183" t="s">
        <v>83</v>
      </c>
      <c r="AY152" s="17" t="s">
        <v>143</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151</v>
      </c>
      <c r="BM152" s="183" t="s">
        <v>516</v>
      </c>
    </row>
    <row r="153" spans="1:65" s="2" customFormat="1" ht="48.75">
      <c r="A153" s="34"/>
      <c r="B153" s="35"/>
      <c r="C153" s="36"/>
      <c r="D153" s="192" t="s">
        <v>490</v>
      </c>
      <c r="E153" s="36"/>
      <c r="F153" s="233" t="s">
        <v>846</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490</v>
      </c>
      <c r="AU153" s="17" t="s">
        <v>83</v>
      </c>
    </row>
    <row r="154" spans="1:65" s="12" customFormat="1" ht="25.9" customHeight="1">
      <c r="B154" s="157"/>
      <c r="C154" s="158"/>
      <c r="D154" s="159" t="s">
        <v>74</v>
      </c>
      <c r="E154" s="160" t="s">
        <v>847</v>
      </c>
      <c r="F154" s="160" t="s">
        <v>848</v>
      </c>
      <c r="G154" s="158"/>
      <c r="H154" s="158"/>
      <c r="I154" s="161"/>
      <c r="J154" s="162">
        <f>BK154</f>
        <v>0</v>
      </c>
      <c r="K154" s="158"/>
      <c r="L154" s="163"/>
      <c r="M154" s="164"/>
      <c r="N154" s="165"/>
      <c r="O154" s="165"/>
      <c r="P154" s="166">
        <f>SUM(P155:P166)</f>
        <v>0</v>
      </c>
      <c r="Q154" s="165"/>
      <c r="R154" s="166">
        <f>SUM(R155:R166)</f>
        <v>0</v>
      </c>
      <c r="S154" s="165"/>
      <c r="T154" s="167">
        <f>SUM(T155:T166)</f>
        <v>0</v>
      </c>
      <c r="AR154" s="168" t="s">
        <v>83</v>
      </c>
      <c r="AT154" s="169" t="s">
        <v>74</v>
      </c>
      <c r="AU154" s="169" t="s">
        <v>75</v>
      </c>
      <c r="AY154" s="168" t="s">
        <v>143</v>
      </c>
      <c r="BK154" s="170">
        <f>SUM(BK155:BK166)</f>
        <v>0</v>
      </c>
    </row>
    <row r="155" spans="1:65" s="2" customFormat="1" ht="37.9" customHeight="1">
      <c r="A155" s="34"/>
      <c r="B155" s="35"/>
      <c r="C155" s="173" t="s">
        <v>347</v>
      </c>
      <c r="D155" s="173" t="s">
        <v>146</v>
      </c>
      <c r="E155" s="174" t="s">
        <v>849</v>
      </c>
      <c r="F155" s="175" t="s">
        <v>850</v>
      </c>
      <c r="G155" s="176" t="s">
        <v>829</v>
      </c>
      <c r="H155" s="177">
        <v>103</v>
      </c>
      <c r="I155" s="178"/>
      <c r="J155" s="177">
        <f>ROUND((ROUND(I155,2))*(ROUND(H155,2)),2)</f>
        <v>0</v>
      </c>
      <c r="K155" s="175" t="s">
        <v>237</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151</v>
      </c>
      <c r="AT155" s="183" t="s">
        <v>146</v>
      </c>
      <c r="AU155" s="183" t="s">
        <v>83</v>
      </c>
      <c r="AY155" s="17" t="s">
        <v>143</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151</v>
      </c>
      <c r="BM155" s="183" t="s">
        <v>525</v>
      </c>
    </row>
    <row r="156" spans="1:65" s="2" customFormat="1" ht="19.5">
      <c r="A156" s="34"/>
      <c r="B156" s="35"/>
      <c r="C156" s="36"/>
      <c r="D156" s="192" t="s">
        <v>490</v>
      </c>
      <c r="E156" s="36"/>
      <c r="F156" s="233" t="s">
        <v>851</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490</v>
      </c>
      <c r="AU156" s="17" t="s">
        <v>83</v>
      </c>
    </row>
    <row r="157" spans="1:65" s="2" customFormat="1" ht="37.9" customHeight="1">
      <c r="A157" s="34"/>
      <c r="B157" s="35"/>
      <c r="C157" s="173" t="s">
        <v>354</v>
      </c>
      <c r="D157" s="173" t="s">
        <v>146</v>
      </c>
      <c r="E157" s="174" t="s">
        <v>852</v>
      </c>
      <c r="F157" s="175" t="s">
        <v>853</v>
      </c>
      <c r="G157" s="176" t="s">
        <v>829</v>
      </c>
      <c r="H157" s="177">
        <v>52</v>
      </c>
      <c r="I157" s="178"/>
      <c r="J157" s="177">
        <f>ROUND((ROUND(I157,2))*(ROUND(H157,2)),2)</f>
        <v>0</v>
      </c>
      <c r="K157" s="175" t="s">
        <v>237</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151</v>
      </c>
      <c r="AT157" s="183" t="s">
        <v>146</v>
      </c>
      <c r="AU157" s="183" t="s">
        <v>83</v>
      </c>
      <c r="AY157" s="17" t="s">
        <v>143</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151</v>
      </c>
      <c r="BM157" s="183" t="s">
        <v>537</v>
      </c>
    </row>
    <row r="158" spans="1:65" s="2" customFormat="1" ht="19.5">
      <c r="A158" s="34"/>
      <c r="B158" s="35"/>
      <c r="C158" s="36"/>
      <c r="D158" s="192" t="s">
        <v>490</v>
      </c>
      <c r="E158" s="36"/>
      <c r="F158" s="233" t="s">
        <v>851</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490</v>
      </c>
      <c r="AU158" s="17" t="s">
        <v>83</v>
      </c>
    </row>
    <row r="159" spans="1:65" s="2" customFormat="1" ht="37.9" customHeight="1">
      <c r="A159" s="34"/>
      <c r="B159" s="35"/>
      <c r="C159" s="173" t="s">
        <v>363</v>
      </c>
      <c r="D159" s="173" t="s">
        <v>146</v>
      </c>
      <c r="E159" s="174" t="s">
        <v>854</v>
      </c>
      <c r="F159" s="175" t="s">
        <v>855</v>
      </c>
      <c r="G159" s="176" t="s">
        <v>829</v>
      </c>
      <c r="H159" s="177">
        <v>58</v>
      </c>
      <c r="I159" s="178"/>
      <c r="J159" s="177">
        <f>ROUND((ROUND(I159,2))*(ROUND(H159,2)),2)</f>
        <v>0</v>
      </c>
      <c r="K159" s="175" t="s">
        <v>237</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151</v>
      </c>
      <c r="AT159" s="183" t="s">
        <v>146</v>
      </c>
      <c r="AU159" s="183" t="s">
        <v>83</v>
      </c>
      <c r="AY159" s="17" t="s">
        <v>143</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151</v>
      </c>
      <c r="BM159" s="183" t="s">
        <v>547</v>
      </c>
    </row>
    <row r="160" spans="1:65" s="2" customFormat="1" ht="19.5">
      <c r="A160" s="34"/>
      <c r="B160" s="35"/>
      <c r="C160" s="36"/>
      <c r="D160" s="192" t="s">
        <v>490</v>
      </c>
      <c r="E160" s="36"/>
      <c r="F160" s="233" t="s">
        <v>851</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490</v>
      </c>
      <c r="AU160" s="17" t="s">
        <v>83</v>
      </c>
    </row>
    <row r="161" spans="1:65" s="2" customFormat="1" ht="37.9" customHeight="1">
      <c r="A161" s="34"/>
      <c r="B161" s="35"/>
      <c r="C161" s="173" t="s">
        <v>368</v>
      </c>
      <c r="D161" s="173" t="s">
        <v>146</v>
      </c>
      <c r="E161" s="174" t="s">
        <v>856</v>
      </c>
      <c r="F161" s="175" t="s">
        <v>857</v>
      </c>
      <c r="G161" s="176" t="s">
        <v>829</v>
      </c>
      <c r="H161" s="177">
        <v>172</v>
      </c>
      <c r="I161" s="178"/>
      <c r="J161" s="177">
        <f>ROUND((ROUND(I161,2))*(ROUND(H161,2)),2)</f>
        <v>0</v>
      </c>
      <c r="K161" s="175" t="s">
        <v>237</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151</v>
      </c>
      <c r="AT161" s="183" t="s">
        <v>146</v>
      </c>
      <c r="AU161" s="183" t="s">
        <v>83</v>
      </c>
      <c r="AY161" s="17" t="s">
        <v>143</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151</v>
      </c>
      <c r="BM161" s="183" t="s">
        <v>559</v>
      </c>
    </row>
    <row r="162" spans="1:65" s="2" customFormat="1" ht="19.5">
      <c r="A162" s="34"/>
      <c r="B162" s="35"/>
      <c r="C162" s="36"/>
      <c r="D162" s="192" t="s">
        <v>490</v>
      </c>
      <c r="E162" s="36"/>
      <c r="F162" s="233" t="s">
        <v>851</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490</v>
      </c>
      <c r="AU162" s="17" t="s">
        <v>83</v>
      </c>
    </row>
    <row r="163" spans="1:65" s="2" customFormat="1" ht="37.9" customHeight="1">
      <c r="A163" s="34"/>
      <c r="B163" s="35"/>
      <c r="C163" s="173" t="s">
        <v>372</v>
      </c>
      <c r="D163" s="173" t="s">
        <v>146</v>
      </c>
      <c r="E163" s="174" t="s">
        <v>858</v>
      </c>
      <c r="F163" s="175" t="s">
        <v>859</v>
      </c>
      <c r="G163" s="176" t="s">
        <v>829</v>
      </c>
      <c r="H163" s="177">
        <v>53</v>
      </c>
      <c r="I163" s="178"/>
      <c r="J163" s="177">
        <f>ROUND((ROUND(I163,2))*(ROUND(H163,2)),2)</f>
        <v>0</v>
      </c>
      <c r="K163" s="175" t="s">
        <v>237</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151</v>
      </c>
      <c r="AT163" s="183" t="s">
        <v>146</v>
      </c>
      <c r="AU163" s="183" t="s">
        <v>83</v>
      </c>
      <c r="AY163" s="17" t="s">
        <v>143</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151</v>
      </c>
      <c r="BM163" s="183" t="s">
        <v>572</v>
      </c>
    </row>
    <row r="164" spans="1:65" s="2" customFormat="1" ht="19.5">
      <c r="A164" s="34"/>
      <c r="B164" s="35"/>
      <c r="C164" s="36"/>
      <c r="D164" s="192" t="s">
        <v>490</v>
      </c>
      <c r="E164" s="36"/>
      <c r="F164" s="233" t="s">
        <v>851</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490</v>
      </c>
      <c r="AU164" s="17" t="s">
        <v>83</v>
      </c>
    </row>
    <row r="165" spans="1:65" s="2" customFormat="1" ht="37.9" customHeight="1">
      <c r="A165" s="34"/>
      <c r="B165" s="35"/>
      <c r="C165" s="173" t="s">
        <v>378</v>
      </c>
      <c r="D165" s="173" t="s">
        <v>146</v>
      </c>
      <c r="E165" s="174" t="s">
        <v>860</v>
      </c>
      <c r="F165" s="175" t="s">
        <v>861</v>
      </c>
      <c r="G165" s="176" t="s">
        <v>829</v>
      </c>
      <c r="H165" s="177">
        <v>23</v>
      </c>
      <c r="I165" s="178"/>
      <c r="J165" s="177">
        <f>ROUND((ROUND(I165,2))*(ROUND(H165,2)),2)</f>
        <v>0</v>
      </c>
      <c r="K165" s="175" t="s">
        <v>237</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151</v>
      </c>
      <c r="AT165" s="183" t="s">
        <v>146</v>
      </c>
      <c r="AU165" s="183" t="s">
        <v>83</v>
      </c>
      <c r="AY165" s="17" t="s">
        <v>143</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151</v>
      </c>
      <c r="BM165" s="183" t="s">
        <v>591</v>
      </c>
    </row>
    <row r="166" spans="1:65" s="2" customFormat="1" ht="19.5">
      <c r="A166" s="34"/>
      <c r="B166" s="35"/>
      <c r="C166" s="36"/>
      <c r="D166" s="192" t="s">
        <v>490</v>
      </c>
      <c r="E166" s="36"/>
      <c r="F166" s="233" t="s">
        <v>851</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490</v>
      </c>
      <c r="AU166" s="17" t="s">
        <v>83</v>
      </c>
    </row>
    <row r="167" spans="1:65" s="12" customFormat="1" ht="25.9" customHeight="1">
      <c r="B167" s="157"/>
      <c r="C167" s="158"/>
      <c r="D167" s="159" t="s">
        <v>74</v>
      </c>
      <c r="E167" s="160" t="s">
        <v>862</v>
      </c>
      <c r="F167" s="160" t="s">
        <v>863</v>
      </c>
      <c r="G167" s="158"/>
      <c r="H167" s="158"/>
      <c r="I167" s="161"/>
      <c r="J167" s="162">
        <f>BK167</f>
        <v>0</v>
      </c>
      <c r="K167" s="158"/>
      <c r="L167" s="163"/>
      <c r="M167" s="164"/>
      <c r="N167" s="165"/>
      <c r="O167" s="165"/>
      <c r="P167" s="166">
        <f>SUM(P168:P172)</f>
        <v>0</v>
      </c>
      <c r="Q167" s="165"/>
      <c r="R167" s="166">
        <f>SUM(R168:R172)</f>
        <v>0</v>
      </c>
      <c r="S167" s="165"/>
      <c r="T167" s="167">
        <f>SUM(T168:T172)</f>
        <v>0</v>
      </c>
      <c r="AR167" s="168" t="s">
        <v>83</v>
      </c>
      <c r="AT167" s="169" t="s">
        <v>74</v>
      </c>
      <c r="AU167" s="169" t="s">
        <v>75</v>
      </c>
      <c r="AY167" s="168" t="s">
        <v>143</v>
      </c>
      <c r="BK167" s="170">
        <f>SUM(BK168:BK172)</f>
        <v>0</v>
      </c>
    </row>
    <row r="168" spans="1:65" s="2" customFormat="1" ht="24.2" customHeight="1">
      <c r="A168" s="34"/>
      <c r="B168" s="35"/>
      <c r="C168" s="173" t="s">
        <v>386</v>
      </c>
      <c r="D168" s="173" t="s">
        <v>146</v>
      </c>
      <c r="E168" s="174" t="s">
        <v>864</v>
      </c>
      <c r="F168" s="175" t="s">
        <v>865</v>
      </c>
      <c r="G168" s="176" t="s">
        <v>149</v>
      </c>
      <c r="H168" s="177">
        <v>9</v>
      </c>
      <c r="I168" s="178"/>
      <c r="J168" s="177">
        <f>ROUND((ROUND(I168,2))*(ROUND(H168,2)),2)</f>
        <v>0</v>
      </c>
      <c r="K168" s="175" t="s">
        <v>237</v>
      </c>
      <c r="L168" s="39"/>
      <c r="M168" s="179" t="s">
        <v>18</v>
      </c>
      <c r="N168" s="180" t="s">
        <v>46</v>
      </c>
      <c r="O168" s="64"/>
      <c r="P168" s="181">
        <f>O168*H168</f>
        <v>0</v>
      </c>
      <c r="Q168" s="181">
        <v>0</v>
      </c>
      <c r="R168" s="181">
        <f>Q168*H168</f>
        <v>0</v>
      </c>
      <c r="S168" s="181">
        <v>0</v>
      </c>
      <c r="T168" s="182">
        <f>S168*H168</f>
        <v>0</v>
      </c>
      <c r="U168" s="34"/>
      <c r="V168" s="34"/>
      <c r="W168" s="34"/>
      <c r="X168" s="34"/>
      <c r="Y168" s="34"/>
      <c r="Z168" s="34"/>
      <c r="AA168" s="34"/>
      <c r="AB168" s="34"/>
      <c r="AC168" s="34"/>
      <c r="AD168" s="34"/>
      <c r="AE168" s="34"/>
      <c r="AR168" s="183" t="s">
        <v>151</v>
      </c>
      <c r="AT168" s="183" t="s">
        <v>146</v>
      </c>
      <c r="AU168" s="183" t="s">
        <v>83</v>
      </c>
      <c r="AY168" s="17" t="s">
        <v>143</v>
      </c>
      <c r="BE168" s="184">
        <f>IF(N168="základní",J168,0)</f>
        <v>0</v>
      </c>
      <c r="BF168" s="184">
        <f>IF(N168="snížená",J168,0)</f>
        <v>0</v>
      </c>
      <c r="BG168" s="184">
        <f>IF(N168="zákl. přenesená",J168,0)</f>
        <v>0</v>
      </c>
      <c r="BH168" s="184">
        <f>IF(N168="sníž. přenesená",J168,0)</f>
        <v>0</v>
      </c>
      <c r="BI168" s="184">
        <f>IF(N168="nulová",J168,0)</f>
        <v>0</v>
      </c>
      <c r="BJ168" s="17" t="s">
        <v>83</v>
      </c>
      <c r="BK168" s="184">
        <f>ROUND((ROUND(I168,2))*(ROUND(H168,2)),2)</f>
        <v>0</v>
      </c>
      <c r="BL168" s="17" t="s">
        <v>151</v>
      </c>
      <c r="BM168" s="183" t="s">
        <v>601</v>
      </c>
    </row>
    <row r="169" spans="1:65" s="2" customFormat="1" ht="19.5">
      <c r="A169" s="34"/>
      <c r="B169" s="35"/>
      <c r="C169" s="36"/>
      <c r="D169" s="192" t="s">
        <v>490</v>
      </c>
      <c r="E169" s="36"/>
      <c r="F169" s="233" t="s">
        <v>866</v>
      </c>
      <c r="G169" s="36"/>
      <c r="H169" s="36"/>
      <c r="I169" s="187"/>
      <c r="J169" s="36"/>
      <c r="K169" s="36"/>
      <c r="L169" s="39"/>
      <c r="M169" s="188"/>
      <c r="N169" s="189"/>
      <c r="O169" s="64"/>
      <c r="P169" s="64"/>
      <c r="Q169" s="64"/>
      <c r="R169" s="64"/>
      <c r="S169" s="64"/>
      <c r="T169" s="65"/>
      <c r="U169" s="34"/>
      <c r="V169" s="34"/>
      <c r="W169" s="34"/>
      <c r="X169" s="34"/>
      <c r="Y169" s="34"/>
      <c r="Z169" s="34"/>
      <c r="AA169" s="34"/>
      <c r="AB169" s="34"/>
      <c r="AC169" s="34"/>
      <c r="AD169" s="34"/>
      <c r="AE169" s="34"/>
      <c r="AT169" s="17" t="s">
        <v>490</v>
      </c>
      <c r="AU169" s="17" t="s">
        <v>83</v>
      </c>
    </row>
    <row r="170" spans="1:65" s="2" customFormat="1" ht="24.2" customHeight="1">
      <c r="A170" s="34"/>
      <c r="B170" s="35"/>
      <c r="C170" s="173" t="s">
        <v>391</v>
      </c>
      <c r="D170" s="173" t="s">
        <v>146</v>
      </c>
      <c r="E170" s="174" t="s">
        <v>867</v>
      </c>
      <c r="F170" s="175" t="s">
        <v>868</v>
      </c>
      <c r="G170" s="176" t="s">
        <v>149</v>
      </c>
      <c r="H170" s="177">
        <v>34</v>
      </c>
      <c r="I170" s="178"/>
      <c r="J170" s="177">
        <f>ROUND((ROUND(I170,2))*(ROUND(H170,2)),2)</f>
        <v>0</v>
      </c>
      <c r="K170" s="175" t="s">
        <v>237</v>
      </c>
      <c r="L170" s="39"/>
      <c r="M170" s="179" t="s">
        <v>18</v>
      </c>
      <c r="N170" s="180" t="s">
        <v>46</v>
      </c>
      <c r="O170" s="64"/>
      <c r="P170" s="181">
        <f>O170*H170</f>
        <v>0</v>
      </c>
      <c r="Q170" s="181">
        <v>0</v>
      </c>
      <c r="R170" s="181">
        <f>Q170*H170</f>
        <v>0</v>
      </c>
      <c r="S170" s="181">
        <v>0</v>
      </c>
      <c r="T170" s="182">
        <f>S170*H170</f>
        <v>0</v>
      </c>
      <c r="U170" s="34"/>
      <c r="V170" s="34"/>
      <c r="W170" s="34"/>
      <c r="X170" s="34"/>
      <c r="Y170" s="34"/>
      <c r="Z170" s="34"/>
      <c r="AA170" s="34"/>
      <c r="AB170" s="34"/>
      <c r="AC170" s="34"/>
      <c r="AD170" s="34"/>
      <c r="AE170" s="34"/>
      <c r="AR170" s="183" t="s">
        <v>151</v>
      </c>
      <c r="AT170" s="183" t="s">
        <v>146</v>
      </c>
      <c r="AU170" s="183" t="s">
        <v>83</v>
      </c>
      <c r="AY170" s="17" t="s">
        <v>143</v>
      </c>
      <c r="BE170" s="184">
        <f>IF(N170="základní",J170,0)</f>
        <v>0</v>
      </c>
      <c r="BF170" s="184">
        <f>IF(N170="snížená",J170,0)</f>
        <v>0</v>
      </c>
      <c r="BG170" s="184">
        <f>IF(N170="zákl. přenesená",J170,0)</f>
        <v>0</v>
      </c>
      <c r="BH170" s="184">
        <f>IF(N170="sníž. přenesená",J170,0)</f>
        <v>0</v>
      </c>
      <c r="BI170" s="184">
        <f>IF(N170="nulová",J170,0)</f>
        <v>0</v>
      </c>
      <c r="BJ170" s="17" t="s">
        <v>83</v>
      </c>
      <c r="BK170" s="184">
        <f>ROUND((ROUND(I170,2))*(ROUND(H170,2)),2)</f>
        <v>0</v>
      </c>
      <c r="BL170" s="17" t="s">
        <v>151</v>
      </c>
      <c r="BM170" s="183" t="s">
        <v>618</v>
      </c>
    </row>
    <row r="171" spans="1:65" s="2" customFormat="1" ht="16.5" customHeight="1">
      <c r="A171" s="34"/>
      <c r="B171" s="35"/>
      <c r="C171" s="173" t="s">
        <v>400</v>
      </c>
      <c r="D171" s="173" t="s">
        <v>146</v>
      </c>
      <c r="E171" s="174" t="s">
        <v>869</v>
      </c>
      <c r="F171" s="175" t="s">
        <v>870</v>
      </c>
      <c r="G171" s="176" t="s">
        <v>149</v>
      </c>
      <c r="H171" s="177">
        <v>34</v>
      </c>
      <c r="I171" s="178"/>
      <c r="J171" s="177">
        <f>ROUND((ROUND(I171,2))*(ROUND(H171,2)),2)</f>
        <v>0</v>
      </c>
      <c r="K171" s="175" t="s">
        <v>237</v>
      </c>
      <c r="L171" s="39"/>
      <c r="M171" s="179" t="s">
        <v>18</v>
      </c>
      <c r="N171" s="180" t="s">
        <v>46</v>
      </c>
      <c r="O171" s="64"/>
      <c r="P171" s="181">
        <f>O171*H171</f>
        <v>0</v>
      </c>
      <c r="Q171" s="181">
        <v>0</v>
      </c>
      <c r="R171" s="181">
        <f>Q171*H171</f>
        <v>0</v>
      </c>
      <c r="S171" s="181">
        <v>0</v>
      </c>
      <c r="T171" s="182">
        <f>S171*H171</f>
        <v>0</v>
      </c>
      <c r="U171" s="34"/>
      <c r="V171" s="34"/>
      <c r="W171" s="34"/>
      <c r="X171" s="34"/>
      <c r="Y171" s="34"/>
      <c r="Z171" s="34"/>
      <c r="AA171" s="34"/>
      <c r="AB171" s="34"/>
      <c r="AC171" s="34"/>
      <c r="AD171" s="34"/>
      <c r="AE171" s="34"/>
      <c r="AR171" s="183" t="s">
        <v>151</v>
      </c>
      <c r="AT171" s="183" t="s">
        <v>146</v>
      </c>
      <c r="AU171" s="183" t="s">
        <v>83</v>
      </c>
      <c r="AY171" s="17" t="s">
        <v>143</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151</v>
      </c>
      <c r="BM171" s="183" t="s">
        <v>632</v>
      </c>
    </row>
    <row r="172" spans="1:65" s="2" customFormat="1" ht="19.5">
      <c r="A172" s="34"/>
      <c r="B172" s="35"/>
      <c r="C172" s="36"/>
      <c r="D172" s="192" t="s">
        <v>490</v>
      </c>
      <c r="E172" s="36"/>
      <c r="F172" s="233" t="s">
        <v>871</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490</v>
      </c>
      <c r="AU172" s="17" t="s">
        <v>83</v>
      </c>
    </row>
    <row r="173" spans="1:65" s="12" customFormat="1" ht="25.9" customHeight="1">
      <c r="B173" s="157"/>
      <c r="C173" s="158"/>
      <c r="D173" s="159" t="s">
        <v>74</v>
      </c>
      <c r="E173" s="160" t="s">
        <v>872</v>
      </c>
      <c r="F173" s="160" t="s">
        <v>638</v>
      </c>
      <c r="G173" s="158"/>
      <c r="H173" s="158"/>
      <c r="I173" s="161"/>
      <c r="J173" s="162">
        <f>BK173</f>
        <v>0</v>
      </c>
      <c r="K173" s="158"/>
      <c r="L173" s="163"/>
      <c r="M173" s="164"/>
      <c r="N173" s="165"/>
      <c r="O173" s="165"/>
      <c r="P173" s="166">
        <f>SUM(P174:P186)</f>
        <v>0</v>
      </c>
      <c r="Q173" s="165"/>
      <c r="R173" s="166">
        <f>SUM(R174:R186)</f>
        <v>0</v>
      </c>
      <c r="S173" s="165"/>
      <c r="T173" s="167">
        <f>SUM(T174:T186)</f>
        <v>0</v>
      </c>
      <c r="AR173" s="168" t="s">
        <v>83</v>
      </c>
      <c r="AT173" s="169" t="s">
        <v>74</v>
      </c>
      <c r="AU173" s="169" t="s">
        <v>75</v>
      </c>
      <c r="AY173" s="168" t="s">
        <v>143</v>
      </c>
      <c r="BK173" s="170">
        <f>SUM(BK174:BK186)</f>
        <v>0</v>
      </c>
    </row>
    <row r="174" spans="1:65" s="2" customFormat="1" ht="16.5" customHeight="1">
      <c r="A174" s="34"/>
      <c r="B174" s="35"/>
      <c r="C174" s="173" t="s">
        <v>406</v>
      </c>
      <c r="D174" s="173" t="s">
        <v>146</v>
      </c>
      <c r="E174" s="174" t="s">
        <v>873</v>
      </c>
      <c r="F174" s="175" t="s">
        <v>874</v>
      </c>
      <c r="G174" s="176" t="s">
        <v>762</v>
      </c>
      <c r="H174" s="177">
        <v>2</v>
      </c>
      <c r="I174" s="178"/>
      <c r="J174" s="177">
        <f t="shared" ref="J174:J183" si="0">ROUND((ROUND(I174,2))*(ROUND(H174,2)),2)</f>
        <v>0</v>
      </c>
      <c r="K174" s="175" t="s">
        <v>237</v>
      </c>
      <c r="L174" s="39"/>
      <c r="M174" s="179" t="s">
        <v>18</v>
      </c>
      <c r="N174" s="180" t="s">
        <v>46</v>
      </c>
      <c r="O174" s="64"/>
      <c r="P174" s="181">
        <f t="shared" ref="P174:P183" si="1">O174*H174</f>
        <v>0</v>
      </c>
      <c r="Q174" s="181">
        <v>0</v>
      </c>
      <c r="R174" s="181">
        <f t="shared" ref="R174:R183" si="2">Q174*H174</f>
        <v>0</v>
      </c>
      <c r="S174" s="181">
        <v>0</v>
      </c>
      <c r="T174" s="182">
        <f t="shared" ref="T174:T183" si="3">S174*H174</f>
        <v>0</v>
      </c>
      <c r="U174" s="34"/>
      <c r="V174" s="34"/>
      <c r="W174" s="34"/>
      <c r="X174" s="34"/>
      <c r="Y174" s="34"/>
      <c r="Z174" s="34"/>
      <c r="AA174" s="34"/>
      <c r="AB174" s="34"/>
      <c r="AC174" s="34"/>
      <c r="AD174" s="34"/>
      <c r="AE174" s="34"/>
      <c r="AR174" s="183" t="s">
        <v>151</v>
      </c>
      <c r="AT174" s="183" t="s">
        <v>146</v>
      </c>
      <c r="AU174" s="183" t="s">
        <v>83</v>
      </c>
      <c r="AY174" s="17" t="s">
        <v>143</v>
      </c>
      <c r="BE174" s="184">
        <f t="shared" ref="BE174:BE183" si="4">IF(N174="základní",J174,0)</f>
        <v>0</v>
      </c>
      <c r="BF174" s="184">
        <f t="shared" ref="BF174:BF183" si="5">IF(N174="snížená",J174,0)</f>
        <v>0</v>
      </c>
      <c r="BG174" s="184">
        <f t="shared" ref="BG174:BG183" si="6">IF(N174="zákl. přenesená",J174,0)</f>
        <v>0</v>
      </c>
      <c r="BH174" s="184">
        <f t="shared" ref="BH174:BH183" si="7">IF(N174="sníž. přenesená",J174,0)</f>
        <v>0</v>
      </c>
      <c r="BI174" s="184">
        <f t="shared" ref="BI174:BI183" si="8">IF(N174="nulová",J174,0)</f>
        <v>0</v>
      </c>
      <c r="BJ174" s="17" t="s">
        <v>83</v>
      </c>
      <c r="BK174" s="184">
        <f t="shared" ref="BK174:BK183" si="9">ROUND((ROUND(I174,2))*(ROUND(H174,2)),2)</f>
        <v>0</v>
      </c>
      <c r="BL174" s="17" t="s">
        <v>151</v>
      </c>
      <c r="BM174" s="183" t="s">
        <v>644</v>
      </c>
    </row>
    <row r="175" spans="1:65" s="2" customFormat="1" ht="24.2" customHeight="1">
      <c r="A175" s="34"/>
      <c r="B175" s="35"/>
      <c r="C175" s="173" t="s">
        <v>415</v>
      </c>
      <c r="D175" s="173" t="s">
        <v>146</v>
      </c>
      <c r="E175" s="174" t="s">
        <v>875</v>
      </c>
      <c r="F175" s="175" t="s">
        <v>876</v>
      </c>
      <c r="G175" s="176" t="s">
        <v>762</v>
      </c>
      <c r="H175" s="177">
        <v>2</v>
      </c>
      <c r="I175" s="178"/>
      <c r="J175" s="177">
        <f t="shared" si="0"/>
        <v>0</v>
      </c>
      <c r="K175" s="175" t="s">
        <v>237</v>
      </c>
      <c r="L175" s="39"/>
      <c r="M175" s="179" t="s">
        <v>18</v>
      </c>
      <c r="N175" s="180" t="s">
        <v>46</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151</v>
      </c>
      <c r="AT175" s="183" t="s">
        <v>146</v>
      </c>
      <c r="AU175" s="183" t="s">
        <v>83</v>
      </c>
      <c r="AY175" s="17" t="s">
        <v>143</v>
      </c>
      <c r="BE175" s="184">
        <f t="shared" si="4"/>
        <v>0</v>
      </c>
      <c r="BF175" s="184">
        <f t="shared" si="5"/>
        <v>0</v>
      </c>
      <c r="BG175" s="184">
        <f t="shared" si="6"/>
        <v>0</v>
      </c>
      <c r="BH175" s="184">
        <f t="shared" si="7"/>
        <v>0</v>
      </c>
      <c r="BI175" s="184">
        <f t="shared" si="8"/>
        <v>0</v>
      </c>
      <c r="BJ175" s="17" t="s">
        <v>83</v>
      </c>
      <c r="BK175" s="184">
        <f t="shared" si="9"/>
        <v>0</v>
      </c>
      <c r="BL175" s="17" t="s">
        <v>151</v>
      </c>
      <c r="BM175" s="183" t="s">
        <v>656</v>
      </c>
    </row>
    <row r="176" spans="1:65" s="2" customFormat="1" ht="16.5" customHeight="1">
      <c r="A176" s="34"/>
      <c r="B176" s="35"/>
      <c r="C176" s="173" t="s">
        <v>420</v>
      </c>
      <c r="D176" s="173" t="s">
        <v>146</v>
      </c>
      <c r="E176" s="174" t="s">
        <v>877</v>
      </c>
      <c r="F176" s="175" t="s">
        <v>878</v>
      </c>
      <c r="G176" s="176" t="s">
        <v>762</v>
      </c>
      <c r="H176" s="177">
        <v>2</v>
      </c>
      <c r="I176" s="178"/>
      <c r="J176" s="177">
        <f t="shared" si="0"/>
        <v>0</v>
      </c>
      <c r="K176" s="175" t="s">
        <v>237</v>
      </c>
      <c r="L176" s="39"/>
      <c r="M176" s="179" t="s">
        <v>18</v>
      </c>
      <c r="N176" s="180" t="s">
        <v>46</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151</v>
      </c>
      <c r="AT176" s="183" t="s">
        <v>146</v>
      </c>
      <c r="AU176" s="183" t="s">
        <v>83</v>
      </c>
      <c r="AY176" s="17" t="s">
        <v>143</v>
      </c>
      <c r="BE176" s="184">
        <f t="shared" si="4"/>
        <v>0</v>
      </c>
      <c r="BF176" s="184">
        <f t="shared" si="5"/>
        <v>0</v>
      </c>
      <c r="BG176" s="184">
        <f t="shared" si="6"/>
        <v>0</v>
      </c>
      <c r="BH176" s="184">
        <f t="shared" si="7"/>
        <v>0</v>
      </c>
      <c r="BI176" s="184">
        <f t="shared" si="8"/>
        <v>0</v>
      </c>
      <c r="BJ176" s="17" t="s">
        <v>83</v>
      </c>
      <c r="BK176" s="184">
        <f t="shared" si="9"/>
        <v>0</v>
      </c>
      <c r="BL176" s="17" t="s">
        <v>151</v>
      </c>
      <c r="BM176" s="183" t="s">
        <v>879</v>
      </c>
    </row>
    <row r="177" spans="1:65" s="2" customFormat="1" ht="24.2" customHeight="1">
      <c r="A177" s="34"/>
      <c r="B177" s="35"/>
      <c r="C177" s="173" t="s">
        <v>425</v>
      </c>
      <c r="D177" s="173" t="s">
        <v>146</v>
      </c>
      <c r="E177" s="174" t="s">
        <v>880</v>
      </c>
      <c r="F177" s="175" t="s">
        <v>881</v>
      </c>
      <c r="G177" s="176" t="s">
        <v>762</v>
      </c>
      <c r="H177" s="177">
        <v>2</v>
      </c>
      <c r="I177" s="178"/>
      <c r="J177" s="177">
        <f t="shared" si="0"/>
        <v>0</v>
      </c>
      <c r="K177" s="175" t="s">
        <v>237</v>
      </c>
      <c r="L177" s="39"/>
      <c r="M177" s="179" t="s">
        <v>18</v>
      </c>
      <c r="N177" s="180" t="s">
        <v>46</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151</v>
      </c>
      <c r="AT177" s="183" t="s">
        <v>146</v>
      </c>
      <c r="AU177" s="183" t="s">
        <v>83</v>
      </c>
      <c r="AY177" s="17" t="s">
        <v>143</v>
      </c>
      <c r="BE177" s="184">
        <f t="shared" si="4"/>
        <v>0</v>
      </c>
      <c r="BF177" s="184">
        <f t="shared" si="5"/>
        <v>0</v>
      </c>
      <c r="BG177" s="184">
        <f t="shared" si="6"/>
        <v>0</v>
      </c>
      <c r="BH177" s="184">
        <f t="shared" si="7"/>
        <v>0</v>
      </c>
      <c r="BI177" s="184">
        <f t="shared" si="8"/>
        <v>0</v>
      </c>
      <c r="BJ177" s="17" t="s">
        <v>83</v>
      </c>
      <c r="BK177" s="184">
        <f t="shared" si="9"/>
        <v>0</v>
      </c>
      <c r="BL177" s="17" t="s">
        <v>151</v>
      </c>
      <c r="BM177" s="183" t="s">
        <v>882</v>
      </c>
    </row>
    <row r="178" spans="1:65" s="2" customFormat="1" ht="16.5" customHeight="1">
      <c r="A178" s="34"/>
      <c r="B178" s="35"/>
      <c r="C178" s="173" t="s">
        <v>430</v>
      </c>
      <c r="D178" s="173" t="s">
        <v>146</v>
      </c>
      <c r="E178" s="174" t="s">
        <v>883</v>
      </c>
      <c r="F178" s="175" t="s">
        <v>884</v>
      </c>
      <c r="G178" s="176" t="s">
        <v>762</v>
      </c>
      <c r="H178" s="177">
        <v>2</v>
      </c>
      <c r="I178" s="178"/>
      <c r="J178" s="177">
        <f t="shared" si="0"/>
        <v>0</v>
      </c>
      <c r="K178" s="175" t="s">
        <v>237</v>
      </c>
      <c r="L178" s="39"/>
      <c r="M178" s="179" t="s">
        <v>18</v>
      </c>
      <c r="N178" s="180" t="s">
        <v>46</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151</v>
      </c>
      <c r="AT178" s="183" t="s">
        <v>146</v>
      </c>
      <c r="AU178" s="183" t="s">
        <v>83</v>
      </c>
      <c r="AY178" s="17" t="s">
        <v>143</v>
      </c>
      <c r="BE178" s="184">
        <f t="shared" si="4"/>
        <v>0</v>
      </c>
      <c r="BF178" s="184">
        <f t="shared" si="5"/>
        <v>0</v>
      </c>
      <c r="BG178" s="184">
        <f t="shared" si="6"/>
        <v>0</v>
      </c>
      <c r="BH178" s="184">
        <f t="shared" si="7"/>
        <v>0</v>
      </c>
      <c r="BI178" s="184">
        <f t="shared" si="8"/>
        <v>0</v>
      </c>
      <c r="BJ178" s="17" t="s">
        <v>83</v>
      </c>
      <c r="BK178" s="184">
        <f t="shared" si="9"/>
        <v>0</v>
      </c>
      <c r="BL178" s="17" t="s">
        <v>151</v>
      </c>
      <c r="BM178" s="183" t="s">
        <v>885</v>
      </c>
    </row>
    <row r="179" spans="1:65" s="2" customFormat="1" ht="16.5" customHeight="1">
      <c r="A179" s="34"/>
      <c r="B179" s="35"/>
      <c r="C179" s="173" t="s">
        <v>435</v>
      </c>
      <c r="D179" s="173" t="s">
        <v>146</v>
      </c>
      <c r="E179" s="174" t="s">
        <v>886</v>
      </c>
      <c r="F179" s="175" t="s">
        <v>887</v>
      </c>
      <c r="G179" s="176" t="s">
        <v>762</v>
      </c>
      <c r="H179" s="177">
        <v>2</v>
      </c>
      <c r="I179" s="178"/>
      <c r="J179" s="177">
        <f t="shared" si="0"/>
        <v>0</v>
      </c>
      <c r="K179" s="175" t="s">
        <v>237</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151</v>
      </c>
      <c r="AT179" s="183" t="s">
        <v>146</v>
      </c>
      <c r="AU179" s="183" t="s">
        <v>83</v>
      </c>
      <c r="AY179" s="17" t="s">
        <v>143</v>
      </c>
      <c r="BE179" s="184">
        <f t="shared" si="4"/>
        <v>0</v>
      </c>
      <c r="BF179" s="184">
        <f t="shared" si="5"/>
        <v>0</v>
      </c>
      <c r="BG179" s="184">
        <f t="shared" si="6"/>
        <v>0</v>
      </c>
      <c r="BH179" s="184">
        <f t="shared" si="7"/>
        <v>0</v>
      </c>
      <c r="BI179" s="184">
        <f t="shared" si="8"/>
        <v>0</v>
      </c>
      <c r="BJ179" s="17" t="s">
        <v>83</v>
      </c>
      <c r="BK179" s="184">
        <f t="shared" si="9"/>
        <v>0</v>
      </c>
      <c r="BL179" s="17" t="s">
        <v>151</v>
      </c>
      <c r="BM179" s="183" t="s">
        <v>888</v>
      </c>
    </row>
    <row r="180" spans="1:65" s="2" customFormat="1" ht="24.2" customHeight="1">
      <c r="A180" s="34"/>
      <c r="B180" s="35"/>
      <c r="C180" s="173" t="s">
        <v>440</v>
      </c>
      <c r="D180" s="173" t="s">
        <v>146</v>
      </c>
      <c r="E180" s="174" t="s">
        <v>889</v>
      </c>
      <c r="F180" s="175" t="s">
        <v>890</v>
      </c>
      <c r="G180" s="176" t="s">
        <v>762</v>
      </c>
      <c r="H180" s="177">
        <v>2</v>
      </c>
      <c r="I180" s="178"/>
      <c r="J180" s="177">
        <f t="shared" si="0"/>
        <v>0</v>
      </c>
      <c r="K180" s="175" t="s">
        <v>237</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151</v>
      </c>
      <c r="AT180" s="183" t="s">
        <v>146</v>
      </c>
      <c r="AU180" s="183" t="s">
        <v>83</v>
      </c>
      <c r="AY180" s="17" t="s">
        <v>143</v>
      </c>
      <c r="BE180" s="184">
        <f t="shared" si="4"/>
        <v>0</v>
      </c>
      <c r="BF180" s="184">
        <f t="shared" si="5"/>
        <v>0</v>
      </c>
      <c r="BG180" s="184">
        <f t="shared" si="6"/>
        <v>0</v>
      </c>
      <c r="BH180" s="184">
        <f t="shared" si="7"/>
        <v>0</v>
      </c>
      <c r="BI180" s="184">
        <f t="shared" si="8"/>
        <v>0</v>
      </c>
      <c r="BJ180" s="17" t="s">
        <v>83</v>
      </c>
      <c r="BK180" s="184">
        <f t="shared" si="9"/>
        <v>0</v>
      </c>
      <c r="BL180" s="17" t="s">
        <v>151</v>
      </c>
      <c r="BM180" s="183" t="s">
        <v>891</v>
      </c>
    </row>
    <row r="181" spans="1:65" s="2" customFormat="1" ht="16.5" customHeight="1">
      <c r="A181" s="34"/>
      <c r="B181" s="35"/>
      <c r="C181" s="173" t="s">
        <v>449</v>
      </c>
      <c r="D181" s="173" t="s">
        <v>146</v>
      </c>
      <c r="E181" s="174" t="s">
        <v>892</v>
      </c>
      <c r="F181" s="175" t="s">
        <v>893</v>
      </c>
      <c r="G181" s="176" t="s">
        <v>762</v>
      </c>
      <c r="H181" s="177">
        <v>2</v>
      </c>
      <c r="I181" s="178"/>
      <c r="J181" s="177">
        <f t="shared" si="0"/>
        <v>0</v>
      </c>
      <c r="K181" s="175" t="s">
        <v>237</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151</v>
      </c>
      <c r="AT181" s="183" t="s">
        <v>146</v>
      </c>
      <c r="AU181" s="183" t="s">
        <v>83</v>
      </c>
      <c r="AY181" s="17" t="s">
        <v>143</v>
      </c>
      <c r="BE181" s="184">
        <f t="shared" si="4"/>
        <v>0</v>
      </c>
      <c r="BF181" s="184">
        <f t="shared" si="5"/>
        <v>0</v>
      </c>
      <c r="BG181" s="184">
        <f t="shared" si="6"/>
        <v>0</v>
      </c>
      <c r="BH181" s="184">
        <f t="shared" si="7"/>
        <v>0</v>
      </c>
      <c r="BI181" s="184">
        <f t="shared" si="8"/>
        <v>0</v>
      </c>
      <c r="BJ181" s="17" t="s">
        <v>83</v>
      </c>
      <c r="BK181" s="184">
        <f t="shared" si="9"/>
        <v>0</v>
      </c>
      <c r="BL181" s="17" t="s">
        <v>151</v>
      </c>
      <c r="BM181" s="183" t="s">
        <v>894</v>
      </c>
    </row>
    <row r="182" spans="1:65" s="2" customFormat="1" ht="24.2" customHeight="1">
      <c r="A182" s="34"/>
      <c r="B182" s="35"/>
      <c r="C182" s="173" t="s">
        <v>454</v>
      </c>
      <c r="D182" s="173" t="s">
        <v>146</v>
      </c>
      <c r="E182" s="174" t="s">
        <v>895</v>
      </c>
      <c r="F182" s="175" t="s">
        <v>896</v>
      </c>
      <c r="G182" s="176" t="s">
        <v>762</v>
      </c>
      <c r="H182" s="177">
        <v>2</v>
      </c>
      <c r="I182" s="178"/>
      <c r="J182" s="177">
        <f t="shared" si="0"/>
        <v>0</v>
      </c>
      <c r="K182" s="175" t="s">
        <v>237</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151</v>
      </c>
      <c r="AT182" s="183" t="s">
        <v>146</v>
      </c>
      <c r="AU182" s="183" t="s">
        <v>83</v>
      </c>
      <c r="AY182" s="17" t="s">
        <v>143</v>
      </c>
      <c r="BE182" s="184">
        <f t="shared" si="4"/>
        <v>0</v>
      </c>
      <c r="BF182" s="184">
        <f t="shared" si="5"/>
        <v>0</v>
      </c>
      <c r="BG182" s="184">
        <f t="shared" si="6"/>
        <v>0</v>
      </c>
      <c r="BH182" s="184">
        <f t="shared" si="7"/>
        <v>0</v>
      </c>
      <c r="BI182" s="184">
        <f t="shared" si="8"/>
        <v>0</v>
      </c>
      <c r="BJ182" s="17" t="s">
        <v>83</v>
      </c>
      <c r="BK182" s="184">
        <f t="shared" si="9"/>
        <v>0</v>
      </c>
      <c r="BL182" s="17" t="s">
        <v>151</v>
      </c>
      <c r="BM182" s="183" t="s">
        <v>897</v>
      </c>
    </row>
    <row r="183" spans="1:65" s="2" customFormat="1" ht="16.5" customHeight="1">
      <c r="A183" s="34"/>
      <c r="B183" s="35"/>
      <c r="C183" s="173" t="s">
        <v>459</v>
      </c>
      <c r="D183" s="173" t="s">
        <v>146</v>
      </c>
      <c r="E183" s="174" t="s">
        <v>898</v>
      </c>
      <c r="F183" s="175" t="s">
        <v>899</v>
      </c>
      <c r="G183" s="176" t="s">
        <v>762</v>
      </c>
      <c r="H183" s="177">
        <v>2</v>
      </c>
      <c r="I183" s="178"/>
      <c r="J183" s="177">
        <f t="shared" si="0"/>
        <v>0</v>
      </c>
      <c r="K183" s="175" t="s">
        <v>237</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151</v>
      </c>
      <c r="AT183" s="183" t="s">
        <v>146</v>
      </c>
      <c r="AU183" s="183" t="s">
        <v>83</v>
      </c>
      <c r="AY183" s="17" t="s">
        <v>143</v>
      </c>
      <c r="BE183" s="184">
        <f t="shared" si="4"/>
        <v>0</v>
      </c>
      <c r="BF183" s="184">
        <f t="shared" si="5"/>
        <v>0</v>
      </c>
      <c r="BG183" s="184">
        <f t="shared" si="6"/>
        <v>0</v>
      </c>
      <c r="BH183" s="184">
        <f t="shared" si="7"/>
        <v>0</v>
      </c>
      <c r="BI183" s="184">
        <f t="shared" si="8"/>
        <v>0</v>
      </c>
      <c r="BJ183" s="17" t="s">
        <v>83</v>
      </c>
      <c r="BK183" s="184">
        <f t="shared" si="9"/>
        <v>0</v>
      </c>
      <c r="BL183" s="17" t="s">
        <v>151</v>
      </c>
      <c r="BM183" s="183" t="s">
        <v>900</v>
      </c>
    </row>
    <row r="184" spans="1:65" s="2" customFormat="1" ht="19.5">
      <c r="A184" s="34"/>
      <c r="B184" s="35"/>
      <c r="C184" s="36"/>
      <c r="D184" s="192" t="s">
        <v>490</v>
      </c>
      <c r="E184" s="36"/>
      <c r="F184" s="233" t="s">
        <v>901</v>
      </c>
      <c r="G184" s="36"/>
      <c r="H184" s="36"/>
      <c r="I184" s="187"/>
      <c r="J184" s="36"/>
      <c r="K184" s="36"/>
      <c r="L184" s="39"/>
      <c r="M184" s="188"/>
      <c r="N184" s="189"/>
      <c r="O184" s="64"/>
      <c r="P184" s="64"/>
      <c r="Q184" s="64"/>
      <c r="R184" s="64"/>
      <c r="S184" s="64"/>
      <c r="T184" s="65"/>
      <c r="U184" s="34"/>
      <c r="V184" s="34"/>
      <c r="W184" s="34"/>
      <c r="X184" s="34"/>
      <c r="Y184" s="34"/>
      <c r="Z184" s="34"/>
      <c r="AA184" s="34"/>
      <c r="AB184" s="34"/>
      <c r="AC184" s="34"/>
      <c r="AD184" s="34"/>
      <c r="AE184" s="34"/>
      <c r="AT184" s="17" t="s">
        <v>490</v>
      </c>
      <c r="AU184" s="17" t="s">
        <v>83</v>
      </c>
    </row>
    <row r="185" spans="1:65" s="2" customFormat="1" ht="16.5" customHeight="1">
      <c r="A185" s="34"/>
      <c r="B185" s="35"/>
      <c r="C185" s="173" t="s">
        <v>464</v>
      </c>
      <c r="D185" s="173" t="s">
        <v>146</v>
      </c>
      <c r="E185" s="174" t="s">
        <v>902</v>
      </c>
      <c r="F185" s="175" t="s">
        <v>903</v>
      </c>
      <c r="G185" s="176" t="s">
        <v>762</v>
      </c>
      <c r="H185" s="177">
        <v>2</v>
      </c>
      <c r="I185" s="178"/>
      <c r="J185" s="177">
        <f>ROUND((ROUND(I185,2))*(ROUND(H185,2)),2)</f>
        <v>0</v>
      </c>
      <c r="K185" s="175" t="s">
        <v>237</v>
      </c>
      <c r="L185" s="39"/>
      <c r="M185" s="179" t="s">
        <v>18</v>
      </c>
      <c r="N185" s="180" t="s">
        <v>46</v>
      </c>
      <c r="O185" s="64"/>
      <c r="P185" s="181">
        <f>O185*H185</f>
        <v>0</v>
      </c>
      <c r="Q185" s="181">
        <v>0</v>
      </c>
      <c r="R185" s="181">
        <f>Q185*H185</f>
        <v>0</v>
      </c>
      <c r="S185" s="181">
        <v>0</v>
      </c>
      <c r="T185" s="182">
        <f>S185*H185</f>
        <v>0</v>
      </c>
      <c r="U185" s="34"/>
      <c r="V185" s="34"/>
      <c r="W185" s="34"/>
      <c r="X185" s="34"/>
      <c r="Y185" s="34"/>
      <c r="Z185" s="34"/>
      <c r="AA185" s="34"/>
      <c r="AB185" s="34"/>
      <c r="AC185" s="34"/>
      <c r="AD185" s="34"/>
      <c r="AE185" s="34"/>
      <c r="AR185" s="183" t="s">
        <v>151</v>
      </c>
      <c r="AT185" s="183" t="s">
        <v>146</v>
      </c>
      <c r="AU185" s="183" t="s">
        <v>83</v>
      </c>
      <c r="AY185" s="17" t="s">
        <v>143</v>
      </c>
      <c r="BE185" s="184">
        <f>IF(N185="základní",J185,0)</f>
        <v>0</v>
      </c>
      <c r="BF185" s="184">
        <f>IF(N185="snížená",J185,0)</f>
        <v>0</v>
      </c>
      <c r="BG185" s="184">
        <f>IF(N185="zákl. přenesená",J185,0)</f>
        <v>0</v>
      </c>
      <c r="BH185" s="184">
        <f>IF(N185="sníž. přenesená",J185,0)</f>
        <v>0</v>
      </c>
      <c r="BI185" s="184">
        <f>IF(N185="nulová",J185,0)</f>
        <v>0</v>
      </c>
      <c r="BJ185" s="17" t="s">
        <v>83</v>
      </c>
      <c r="BK185" s="184">
        <f>ROUND((ROUND(I185,2))*(ROUND(H185,2)),2)</f>
        <v>0</v>
      </c>
      <c r="BL185" s="17" t="s">
        <v>151</v>
      </c>
      <c r="BM185" s="183" t="s">
        <v>904</v>
      </c>
    </row>
    <row r="186" spans="1:65" s="2" customFormat="1" ht="16.5" customHeight="1">
      <c r="A186" s="34"/>
      <c r="B186" s="35"/>
      <c r="C186" s="173" t="s">
        <v>469</v>
      </c>
      <c r="D186" s="173" t="s">
        <v>146</v>
      </c>
      <c r="E186" s="174" t="s">
        <v>905</v>
      </c>
      <c r="F186" s="175" t="s">
        <v>906</v>
      </c>
      <c r="G186" s="176" t="s">
        <v>762</v>
      </c>
      <c r="H186" s="177">
        <v>2</v>
      </c>
      <c r="I186" s="178"/>
      <c r="J186" s="177">
        <f>ROUND((ROUND(I186,2))*(ROUND(H186,2)),2)</f>
        <v>0</v>
      </c>
      <c r="K186" s="175" t="s">
        <v>237</v>
      </c>
      <c r="L186" s="39"/>
      <c r="M186" s="179" t="s">
        <v>18</v>
      </c>
      <c r="N186" s="180" t="s">
        <v>46</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151</v>
      </c>
      <c r="AT186" s="183" t="s">
        <v>146</v>
      </c>
      <c r="AU186" s="183" t="s">
        <v>83</v>
      </c>
      <c r="AY186" s="17" t="s">
        <v>143</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151</v>
      </c>
      <c r="BM186" s="183" t="s">
        <v>907</v>
      </c>
    </row>
    <row r="187" spans="1:65" s="12" customFormat="1" ht="25.9" customHeight="1">
      <c r="B187" s="157"/>
      <c r="C187" s="158"/>
      <c r="D187" s="159" t="s">
        <v>74</v>
      </c>
      <c r="E187" s="160" t="s">
        <v>732</v>
      </c>
      <c r="F187" s="160" t="s">
        <v>733</v>
      </c>
      <c r="G187" s="158"/>
      <c r="H187" s="158"/>
      <c r="I187" s="161"/>
      <c r="J187" s="162">
        <f>BK187</f>
        <v>0</v>
      </c>
      <c r="K187" s="158"/>
      <c r="L187" s="163"/>
      <c r="M187" s="164"/>
      <c r="N187" s="165"/>
      <c r="O187" s="165"/>
      <c r="P187" s="166">
        <f>SUM(P188:P189)</f>
        <v>0</v>
      </c>
      <c r="Q187" s="165"/>
      <c r="R187" s="166">
        <f>SUM(R188:R189)</f>
        <v>0</v>
      </c>
      <c r="S187" s="165"/>
      <c r="T187" s="167">
        <f>SUM(T188:T189)</f>
        <v>0</v>
      </c>
      <c r="AR187" s="168" t="s">
        <v>151</v>
      </c>
      <c r="AT187" s="169" t="s">
        <v>74</v>
      </c>
      <c r="AU187" s="169" t="s">
        <v>75</v>
      </c>
      <c r="AY187" s="168" t="s">
        <v>143</v>
      </c>
      <c r="BK187" s="170">
        <f>SUM(BK188:BK189)</f>
        <v>0</v>
      </c>
    </row>
    <row r="188" spans="1:65" s="2" customFormat="1" ht="37.9" customHeight="1">
      <c r="A188" s="34"/>
      <c r="B188" s="35"/>
      <c r="C188" s="173" t="s">
        <v>476</v>
      </c>
      <c r="D188" s="173" t="s">
        <v>146</v>
      </c>
      <c r="E188" s="174" t="s">
        <v>734</v>
      </c>
      <c r="F188" s="175" t="s">
        <v>735</v>
      </c>
      <c r="G188" s="176" t="s">
        <v>736</v>
      </c>
      <c r="H188" s="177">
        <v>24</v>
      </c>
      <c r="I188" s="178"/>
      <c r="J188" s="177">
        <f>ROUND((ROUND(I188,2))*(ROUND(H188,2)),2)</f>
        <v>0</v>
      </c>
      <c r="K188" s="175" t="s">
        <v>150</v>
      </c>
      <c r="L188" s="39"/>
      <c r="M188" s="179" t="s">
        <v>18</v>
      </c>
      <c r="N188" s="180" t="s">
        <v>46</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908</v>
      </c>
      <c r="AT188" s="183" t="s">
        <v>146</v>
      </c>
      <c r="AU188" s="183" t="s">
        <v>83</v>
      </c>
      <c r="AY188" s="17" t="s">
        <v>143</v>
      </c>
      <c r="BE188" s="184">
        <f>IF(N188="základní",J188,0)</f>
        <v>0</v>
      </c>
      <c r="BF188" s="184">
        <f>IF(N188="snížená",J188,0)</f>
        <v>0</v>
      </c>
      <c r="BG188" s="184">
        <f>IF(N188="zákl. přenesená",J188,0)</f>
        <v>0</v>
      </c>
      <c r="BH188" s="184">
        <f>IF(N188="sníž. přenesená",J188,0)</f>
        <v>0</v>
      </c>
      <c r="BI188" s="184">
        <f>IF(N188="nulová",J188,0)</f>
        <v>0</v>
      </c>
      <c r="BJ188" s="17" t="s">
        <v>83</v>
      </c>
      <c r="BK188" s="184">
        <f>ROUND((ROUND(I188,2))*(ROUND(H188,2)),2)</f>
        <v>0</v>
      </c>
      <c r="BL188" s="17" t="s">
        <v>908</v>
      </c>
      <c r="BM188" s="183" t="s">
        <v>909</v>
      </c>
    </row>
    <row r="189" spans="1:65" s="2" customFormat="1">
      <c r="A189" s="34"/>
      <c r="B189" s="35"/>
      <c r="C189" s="36"/>
      <c r="D189" s="185" t="s">
        <v>153</v>
      </c>
      <c r="E189" s="36"/>
      <c r="F189" s="186" t="s">
        <v>739</v>
      </c>
      <c r="G189" s="36"/>
      <c r="H189" s="36"/>
      <c r="I189" s="187"/>
      <c r="J189" s="36"/>
      <c r="K189" s="36"/>
      <c r="L189" s="39"/>
      <c r="M189" s="234"/>
      <c r="N189" s="235"/>
      <c r="O189" s="236"/>
      <c r="P189" s="236"/>
      <c r="Q189" s="236"/>
      <c r="R189" s="236"/>
      <c r="S189" s="236"/>
      <c r="T189" s="237"/>
      <c r="U189" s="34"/>
      <c r="V189" s="34"/>
      <c r="W189" s="34"/>
      <c r="X189" s="34"/>
      <c r="Y189" s="34"/>
      <c r="Z189" s="34"/>
      <c r="AA189" s="34"/>
      <c r="AB189" s="34"/>
      <c r="AC189" s="34"/>
      <c r="AD189" s="34"/>
      <c r="AE189" s="34"/>
      <c r="AT189" s="17" t="s">
        <v>153</v>
      </c>
      <c r="AU189" s="17" t="s">
        <v>83</v>
      </c>
    </row>
    <row r="190" spans="1:65" s="2" customFormat="1" ht="6.95" customHeight="1">
      <c r="A190" s="34"/>
      <c r="B190" s="47"/>
      <c r="C190" s="48"/>
      <c r="D190" s="48"/>
      <c r="E190" s="48"/>
      <c r="F190" s="48"/>
      <c r="G190" s="48"/>
      <c r="H190" s="48"/>
      <c r="I190" s="48"/>
      <c r="J190" s="48"/>
      <c r="K190" s="48"/>
      <c r="L190" s="39"/>
      <c r="M190" s="34"/>
      <c r="O190" s="34"/>
      <c r="P190" s="34"/>
      <c r="Q190" s="34"/>
      <c r="R190" s="34"/>
      <c r="S190" s="34"/>
      <c r="T190" s="34"/>
      <c r="U190" s="34"/>
      <c r="V190" s="34"/>
      <c r="W190" s="34"/>
      <c r="X190" s="34"/>
      <c r="Y190" s="34"/>
      <c r="Z190" s="34"/>
      <c r="AA190" s="34"/>
      <c r="AB190" s="34"/>
      <c r="AC190" s="34"/>
      <c r="AD190" s="34"/>
      <c r="AE190" s="34"/>
    </row>
  </sheetData>
  <sheetProtection algorithmName="SHA-512" hashValue="X7i1JUiYnk3OdU9Xa5bSXgU6OxiCoYnFAanvX0JKxoAUCUn7ED5aDXjXgyoKbMXsl52DbQFbO1Lg1fiJbw0qIQ==" saltValue="o82N2VZck1xrcUm4Vg03pg==" spinCount="100000" sheet="1" objects="1" scenarios="1"/>
  <autoFilter ref="C89:K189" xr:uid="{00000000-0009-0000-0000-000003000000}"/>
  <mergeCells count="9">
    <mergeCell ref="E50:H50"/>
    <mergeCell ref="E80:H80"/>
    <mergeCell ref="E82:H82"/>
    <mergeCell ref="L2:V2"/>
    <mergeCell ref="E7:H7"/>
    <mergeCell ref="E9:H9"/>
    <mergeCell ref="E18:H18"/>
    <mergeCell ref="E27:H27"/>
    <mergeCell ref="E48:H48"/>
  </mergeCells>
  <hyperlinks>
    <hyperlink ref="F189"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3"/>
  <sheetViews>
    <sheetView showGridLines="0" tabSelected="1" topLeftCell="A86" workbookViewId="0">
      <selection activeCell="V109" sqref="V10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DP20 = E3P2 + E3P3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910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911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398090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ROUND((SUM(BE86:BE122)),  2)</f>
        <v>398090</v>
      </c>
      <c r="G33" s="34"/>
      <c r="H33" s="34"/>
      <c r="I33" s="118">
        <v>0.21</v>
      </c>
      <c r="J33" s="117">
        <f>ROUND(((SUM(BE86:BE122))*I33),  2)</f>
        <v>83598.899999999994</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ROUND((SUM(BF86:BF122)),  2)</f>
        <v>0</v>
      </c>
      <c r="G34" s="34"/>
      <c r="H34" s="34"/>
      <c r="I34" s="118">
        <v>0.15</v>
      </c>
      <c r="J34" s="117">
        <f>ROUND(((SUM(BF86:BF122))*I34),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ROUND((SUM(BG86:BG122)),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ROUND((SUM(BH86:BH122)),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ROUND((SUM(BI86:BI122)),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481688.9</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DP20 = E3P2 + E3P3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DP20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398090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912</v>
      </c>
      <c r="E60" s="137"/>
      <c r="F60" s="137"/>
      <c r="G60" s="137"/>
      <c r="H60" s="137"/>
      <c r="I60" s="137"/>
      <c r="J60" s="138">
        <f>J87</f>
        <v>0</v>
      </c>
      <c r="K60" s="135"/>
      <c r="L60" s="139"/>
    </row>
    <row r="61" spans="1:47" s="9" customFormat="1" ht="24.95" customHeight="1">
      <c r="B61" s="134"/>
      <c r="C61" s="135"/>
      <c r="D61" s="136" t="s">
        <v>913</v>
      </c>
      <c r="E61" s="137"/>
      <c r="F61" s="137"/>
      <c r="G61" s="137"/>
      <c r="H61" s="137"/>
      <c r="I61" s="137"/>
      <c r="J61" s="138">
        <f>J92</f>
        <v>359730</v>
      </c>
      <c r="K61" s="135"/>
      <c r="L61" s="139"/>
    </row>
    <row r="62" spans="1:47" s="9" customFormat="1" ht="24.95" customHeight="1">
      <c r="B62" s="134"/>
      <c r="C62" s="135"/>
      <c r="D62" s="136" t="s">
        <v>914</v>
      </c>
      <c r="E62" s="137"/>
      <c r="F62" s="137"/>
      <c r="G62" s="137"/>
      <c r="H62" s="137"/>
      <c r="I62" s="137"/>
      <c r="J62" s="138">
        <f>J99</f>
        <v>0</v>
      </c>
      <c r="K62" s="135"/>
      <c r="L62" s="139"/>
    </row>
    <row r="63" spans="1:47" s="9" customFormat="1" ht="24.95" customHeight="1">
      <c r="B63" s="134"/>
      <c r="C63" s="135"/>
      <c r="D63" s="136" t="s">
        <v>915</v>
      </c>
      <c r="E63" s="137"/>
      <c r="F63" s="137"/>
      <c r="G63" s="137"/>
      <c r="H63" s="137"/>
      <c r="I63" s="137"/>
      <c r="J63" s="138">
        <f>J105</f>
        <v>38360</v>
      </c>
      <c r="K63" s="135"/>
      <c r="L63" s="139"/>
    </row>
    <row r="64" spans="1:47" s="9" customFormat="1" ht="24.95" customHeight="1">
      <c r="B64" s="134"/>
      <c r="C64" s="135"/>
      <c r="D64" s="136" t="s">
        <v>672</v>
      </c>
      <c r="E64" s="137"/>
      <c r="F64" s="137"/>
      <c r="G64" s="137"/>
      <c r="H64" s="137"/>
      <c r="I64" s="137"/>
      <c r="J64" s="138">
        <f>J115</f>
        <v>0</v>
      </c>
      <c r="K64" s="135"/>
      <c r="L64" s="139"/>
    </row>
    <row r="65" spans="1:31" s="9" customFormat="1" ht="24.95" customHeight="1">
      <c r="B65" s="134"/>
      <c r="C65" s="135"/>
      <c r="D65" s="136" t="s">
        <v>122</v>
      </c>
      <c r="E65" s="137"/>
      <c r="F65" s="137"/>
      <c r="G65" s="137"/>
      <c r="H65" s="137"/>
      <c r="I65" s="137"/>
      <c r="J65" s="138">
        <f>J118</f>
        <v>0</v>
      </c>
      <c r="K65" s="135"/>
      <c r="L65" s="139"/>
    </row>
    <row r="66" spans="1:31" s="10" customFormat="1" ht="19.899999999999999" customHeight="1">
      <c r="B66" s="140"/>
      <c r="C66" s="141"/>
      <c r="D66" s="142" t="s">
        <v>127</v>
      </c>
      <c r="E66" s="143"/>
      <c r="F66" s="143"/>
      <c r="G66" s="143"/>
      <c r="H66" s="143"/>
      <c r="I66" s="143"/>
      <c r="J66" s="144">
        <f>J119</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128</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DP20 = E3P2 + E3P3</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DP20</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129</v>
      </c>
      <c r="D85" s="149" t="s">
        <v>60</v>
      </c>
      <c r="E85" s="149" t="s">
        <v>56</v>
      </c>
      <c r="F85" s="149" t="s">
        <v>57</v>
      </c>
      <c r="G85" s="149" t="s">
        <v>130</v>
      </c>
      <c r="H85" s="149" t="s">
        <v>131</v>
      </c>
      <c r="I85" s="149" t="s">
        <v>132</v>
      </c>
      <c r="J85" s="149" t="s">
        <v>108</v>
      </c>
      <c r="K85" s="150" t="s">
        <v>133</v>
      </c>
      <c r="L85" s="151"/>
      <c r="M85" s="68" t="s">
        <v>18</v>
      </c>
      <c r="N85" s="69" t="s">
        <v>45</v>
      </c>
      <c r="O85" s="69" t="s">
        <v>134</v>
      </c>
      <c r="P85" s="69" t="s">
        <v>135</v>
      </c>
      <c r="Q85" s="69" t="s">
        <v>136</v>
      </c>
      <c r="R85" s="69" t="s">
        <v>137</v>
      </c>
      <c r="S85" s="69" t="s">
        <v>138</v>
      </c>
      <c r="T85" s="70" t="s">
        <v>139</v>
      </c>
      <c r="U85" s="146"/>
      <c r="V85" s="146"/>
      <c r="W85" s="146"/>
      <c r="X85" s="146"/>
      <c r="Y85" s="146"/>
      <c r="Z85" s="146"/>
      <c r="AA85" s="146"/>
      <c r="AB85" s="146"/>
      <c r="AC85" s="146"/>
      <c r="AD85" s="146"/>
      <c r="AE85" s="146"/>
    </row>
    <row r="86" spans="1:65" s="2" customFormat="1" ht="22.9" customHeight="1">
      <c r="A86" s="34"/>
      <c r="B86" s="35"/>
      <c r="C86" s="75" t="s">
        <v>140</v>
      </c>
      <c r="D86" s="36"/>
      <c r="E86" s="36"/>
      <c r="F86" s="36"/>
      <c r="G86" s="36"/>
      <c r="H86" s="36"/>
      <c r="I86" s="36"/>
      <c r="J86" s="152">
        <f>BK86</f>
        <v>398090</v>
      </c>
      <c r="K86" s="36"/>
      <c r="L86" s="39"/>
      <c r="M86" s="71"/>
      <c r="N86" s="153"/>
      <c r="O86" s="72"/>
      <c r="P86" s="154">
        <f>P87+P92+P99+P105+P115+P118</f>
        <v>0</v>
      </c>
      <c r="Q86" s="72"/>
      <c r="R86" s="154">
        <f>R87+R92+R99+R105+R115+R118</f>
        <v>0</v>
      </c>
      <c r="S86" s="72"/>
      <c r="T86" s="155">
        <f>T87+T92+T99+T105+T115+T118</f>
        <v>0</v>
      </c>
      <c r="U86" s="34"/>
      <c r="V86" s="34"/>
      <c r="W86" s="34"/>
      <c r="X86" s="34"/>
      <c r="Y86" s="34"/>
      <c r="Z86" s="34"/>
      <c r="AA86" s="34"/>
      <c r="AB86" s="34"/>
      <c r="AC86" s="34"/>
      <c r="AD86" s="34"/>
      <c r="AE86" s="34"/>
      <c r="AT86" s="17" t="s">
        <v>74</v>
      </c>
      <c r="AU86" s="17" t="s">
        <v>109</v>
      </c>
      <c r="BK86" s="156">
        <f>BK87+BK92+BK99+BK105+BK115+BK118</f>
        <v>398090</v>
      </c>
    </row>
    <row r="87" spans="1:65" s="12" customFormat="1" ht="25.9" customHeight="1">
      <c r="B87" s="157"/>
      <c r="C87" s="158"/>
      <c r="D87" s="159" t="s">
        <v>74</v>
      </c>
      <c r="E87" s="160" t="s">
        <v>916</v>
      </c>
      <c r="F87" s="160" t="s">
        <v>917</v>
      </c>
      <c r="G87" s="158"/>
      <c r="H87" s="158"/>
      <c r="I87" s="161"/>
      <c r="J87" s="162">
        <f>BK87</f>
        <v>0</v>
      </c>
      <c r="K87" s="158"/>
      <c r="L87" s="163"/>
      <c r="M87" s="164"/>
      <c r="N87" s="165"/>
      <c r="O87" s="165"/>
      <c r="P87" s="166">
        <f>SUM(P88:P91)</f>
        <v>0</v>
      </c>
      <c r="Q87" s="165"/>
      <c r="R87" s="166">
        <f>SUM(R88:R91)</f>
        <v>0</v>
      </c>
      <c r="S87" s="165"/>
      <c r="T87" s="167">
        <f>SUM(T88:T91)</f>
        <v>0</v>
      </c>
      <c r="AR87" s="168" t="s">
        <v>83</v>
      </c>
      <c r="AT87" s="169" t="s">
        <v>74</v>
      </c>
      <c r="AU87" s="169" t="s">
        <v>75</v>
      </c>
      <c r="AY87" s="168" t="s">
        <v>143</v>
      </c>
      <c r="BK87" s="170">
        <f>SUM(BK88:BK91)</f>
        <v>0</v>
      </c>
    </row>
    <row r="88" spans="1:65" s="2" customFormat="1" ht="16.5" customHeight="1">
      <c r="A88" s="34"/>
      <c r="B88" s="35"/>
      <c r="C88" s="173" t="s">
        <v>83</v>
      </c>
      <c r="D88" s="173" t="s">
        <v>146</v>
      </c>
      <c r="E88" s="174" t="s">
        <v>918</v>
      </c>
      <c r="F88" s="175" t="s">
        <v>919</v>
      </c>
      <c r="G88" s="176" t="s">
        <v>762</v>
      </c>
      <c r="H88" s="177">
        <v>7</v>
      </c>
      <c r="I88" s="178"/>
      <c r="J88" s="177">
        <f>ROUND((ROUND(I88,2))*(ROUND(H88,2)),2)</f>
        <v>0</v>
      </c>
      <c r="K88" s="175" t="s">
        <v>237</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151</v>
      </c>
      <c r="AT88" s="183" t="s">
        <v>146</v>
      </c>
      <c r="AU88" s="183" t="s">
        <v>83</v>
      </c>
      <c r="AY88" s="17" t="s">
        <v>143</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151</v>
      </c>
      <c r="BM88" s="183" t="s">
        <v>85</v>
      </c>
    </row>
    <row r="89" spans="1:65" s="2" customFormat="1" ht="39">
      <c r="A89" s="34"/>
      <c r="B89" s="35"/>
      <c r="C89" s="36"/>
      <c r="D89" s="192" t="s">
        <v>490</v>
      </c>
      <c r="E89" s="36"/>
      <c r="F89" s="233" t="s">
        <v>920</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490</v>
      </c>
      <c r="AU89" s="17" t="s">
        <v>83</v>
      </c>
    </row>
    <row r="90" spans="1:65" s="2" customFormat="1" ht="16.5" customHeight="1">
      <c r="A90" s="34"/>
      <c r="B90" s="35"/>
      <c r="C90" s="173" t="s">
        <v>85</v>
      </c>
      <c r="D90" s="173" t="s">
        <v>146</v>
      </c>
      <c r="E90" s="174" t="s">
        <v>921</v>
      </c>
      <c r="F90" s="175" t="s">
        <v>922</v>
      </c>
      <c r="G90" s="176" t="s">
        <v>762</v>
      </c>
      <c r="H90" s="177">
        <v>3</v>
      </c>
      <c r="I90" s="178"/>
      <c r="J90" s="177">
        <f>ROUND((ROUND(I90,2))*(ROUND(H90,2)),2)</f>
        <v>0</v>
      </c>
      <c r="K90" s="175" t="s">
        <v>237</v>
      </c>
      <c r="L90" s="39"/>
      <c r="M90" s="179" t="s">
        <v>18</v>
      </c>
      <c r="N90" s="180" t="s">
        <v>46</v>
      </c>
      <c r="O90" s="64"/>
      <c r="P90" s="181">
        <f>O90*H90</f>
        <v>0</v>
      </c>
      <c r="Q90" s="181">
        <v>0</v>
      </c>
      <c r="R90" s="181">
        <f>Q90*H90</f>
        <v>0</v>
      </c>
      <c r="S90" s="181">
        <v>0</v>
      </c>
      <c r="T90" s="182">
        <f>S90*H90</f>
        <v>0</v>
      </c>
      <c r="U90" s="34"/>
      <c r="V90" s="34"/>
      <c r="W90" s="34"/>
      <c r="X90" s="34"/>
      <c r="Y90" s="34"/>
      <c r="Z90" s="34"/>
      <c r="AA90" s="34"/>
      <c r="AB90" s="34"/>
      <c r="AC90" s="34"/>
      <c r="AD90" s="34"/>
      <c r="AE90" s="34"/>
      <c r="AR90" s="183" t="s">
        <v>151</v>
      </c>
      <c r="AT90" s="183" t="s">
        <v>146</v>
      </c>
      <c r="AU90" s="183" t="s">
        <v>83</v>
      </c>
      <c r="AY90" s="17" t="s">
        <v>143</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151</v>
      </c>
      <c r="BM90" s="183" t="s">
        <v>151</v>
      </c>
    </row>
    <row r="91" spans="1:65" s="2" customFormat="1" ht="68.25">
      <c r="A91" s="34"/>
      <c r="B91" s="35"/>
      <c r="C91" s="36"/>
      <c r="D91" s="192" t="s">
        <v>490</v>
      </c>
      <c r="E91" s="36"/>
      <c r="F91" s="233" t="s">
        <v>923</v>
      </c>
      <c r="G91" s="36"/>
      <c r="H91" s="36"/>
      <c r="I91" s="187"/>
      <c r="J91" s="36"/>
      <c r="K91" s="36"/>
      <c r="L91" s="39"/>
      <c r="M91" s="188"/>
      <c r="N91" s="189"/>
      <c r="O91" s="64"/>
      <c r="P91" s="64"/>
      <c r="Q91" s="64"/>
      <c r="R91" s="64"/>
      <c r="S91" s="64"/>
      <c r="T91" s="65"/>
      <c r="U91" s="34"/>
      <c r="V91" s="34"/>
      <c r="W91" s="34"/>
      <c r="X91" s="34"/>
      <c r="Y91" s="34"/>
      <c r="Z91" s="34"/>
      <c r="AA91" s="34"/>
      <c r="AB91" s="34"/>
      <c r="AC91" s="34"/>
      <c r="AD91" s="34"/>
      <c r="AE91" s="34"/>
      <c r="AT91" s="17" t="s">
        <v>490</v>
      </c>
      <c r="AU91" s="17" t="s">
        <v>83</v>
      </c>
    </row>
    <row r="92" spans="1:65" s="12" customFormat="1" ht="25.9" customHeight="1">
      <c r="B92" s="157"/>
      <c r="C92" s="158"/>
      <c r="D92" s="159" t="s">
        <v>74</v>
      </c>
      <c r="E92" s="160" t="s">
        <v>758</v>
      </c>
      <c r="F92" s="160" t="s">
        <v>924</v>
      </c>
      <c r="G92" s="158"/>
      <c r="H92" s="158"/>
      <c r="I92" s="161"/>
      <c r="J92" s="162">
        <f>BK92</f>
        <v>359730</v>
      </c>
      <c r="K92" s="158"/>
      <c r="L92" s="163"/>
      <c r="M92" s="164"/>
      <c r="N92" s="165"/>
      <c r="O92" s="165"/>
      <c r="P92" s="166">
        <f>SUM(P93:P98)</f>
        <v>0</v>
      </c>
      <c r="Q92" s="165"/>
      <c r="R92" s="166">
        <f>SUM(R93:R98)</f>
        <v>0</v>
      </c>
      <c r="S92" s="165"/>
      <c r="T92" s="167">
        <f>SUM(T93:T98)</f>
        <v>0</v>
      </c>
      <c r="AR92" s="168" t="s">
        <v>83</v>
      </c>
      <c r="AT92" s="169" t="s">
        <v>74</v>
      </c>
      <c r="AU92" s="169" t="s">
        <v>75</v>
      </c>
      <c r="AY92" s="168" t="s">
        <v>143</v>
      </c>
      <c r="BK92" s="170">
        <f>SUM(BK93:BK98)</f>
        <v>359730</v>
      </c>
    </row>
    <row r="93" spans="1:65" s="2" customFormat="1" ht="16.5" customHeight="1">
      <c r="A93" s="34"/>
      <c r="B93" s="35"/>
      <c r="C93" s="173" t="s">
        <v>144</v>
      </c>
      <c r="D93" s="173" t="s">
        <v>146</v>
      </c>
      <c r="E93" s="174" t="s">
        <v>925</v>
      </c>
      <c r="F93" s="175" t="s">
        <v>926</v>
      </c>
      <c r="G93" s="176" t="s">
        <v>762</v>
      </c>
      <c r="H93" s="177">
        <v>7</v>
      </c>
      <c r="I93" s="288">
        <v>5790</v>
      </c>
      <c r="J93" s="177">
        <f>ROUND((ROUND(I93,2))*(ROUND(H93,2)),2)</f>
        <v>40530</v>
      </c>
      <c r="K93" s="175" t="s">
        <v>237</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151</v>
      </c>
      <c r="AT93" s="183" t="s">
        <v>146</v>
      </c>
      <c r="AU93" s="183" t="s">
        <v>83</v>
      </c>
      <c r="AY93" s="17" t="s">
        <v>143</v>
      </c>
      <c r="BE93" s="184">
        <f>IF(N93="základní",J93,0)</f>
        <v>40530</v>
      </c>
      <c r="BF93" s="184">
        <f>IF(N93="snížená",J93,0)</f>
        <v>0</v>
      </c>
      <c r="BG93" s="184">
        <f>IF(N93="zákl. přenesená",J93,0)</f>
        <v>0</v>
      </c>
      <c r="BH93" s="184">
        <f>IF(N93="sníž. přenesená",J93,0)</f>
        <v>0</v>
      </c>
      <c r="BI93" s="184">
        <f>IF(N93="nulová",J93,0)</f>
        <v>0</v>
      </c>
      <c r="BJ93" s="17" t="s">
        <v>83</v>
      </c>
      <c r="BK93" s="184">
        <f>ROUND((ROUND(I93,2))*(ROUND(H93,2)),2)</f>
        <v>40530</v>
      </c>
      <c r="BL93" s="17" t="s">
        <v>151</v>
      </c>
      <c r="BM93" s="183" t="s">
        <v>927</v>
      </c>
    </row>
    <row r="94" spans="1:65" s="2" customFormat="1" ht="48.75">
      <c r="A94" s="34"/>
      <c r="B94" s="35"/>
      <c r="C94" s="36"/>
      <c r="D94" s="192" t="s">
        <v>490</v>
      </c>
      <c r="E94" s="36"/>
      <c r="F94" s="233" t="s">
        <v>928</v>
      </c>
      <c r="G94" s="36"/>
      <c r="H94" s="36"/>
      <c r="J94" s="36"/>
      <c r="K94" s="36"/>
      <c r="L94" s="39"/>
      <c r="M94" s="188"/>
      <c r="N94" s="189"/>
      <c r="O94" s="64"/>
      <c r="P94" s="64"/>
      <c r="Q94" s="64"/>
      <c r="R94" s="64"/>
      <c r="S94" s="64"/>
      <c r="T94" s="65"/>
      <c r="U94" s="34"/>
      <c r="V94" s="34"/>
      <c r="W94" s="34"/>
      <c r="X94" s="34"/>
      <c r="Y94" s="34"/>
      <c r="Z94" s="34"/>
      <c r="AA94" s="34"/>
      <c r="AB94" s="34"/>
      <c r="AC94" s="34"/>
      <c r="AD94" s="34"/>
      <c r="AE94" s="34"/>
      <c r="AT94" s="17" t="s">
        <v>490</v>
      </c>
      <c r="AU94" s="17" t="s">
        <v>83</v>
      </c>
    </row>
    <row r="95" spans="1:65" s="2" customFormat="1" ht="16.5" customHeight="1">
      <c r="A95" s="34"/>
      <c r="B95" s="35"/>
      <c r="C95" s="173" t="s">
        <v>151</v>
      </c>
      <c r="D95" s="173" t="s">
        <v>146</v>
      </c>
      <c r="E95" s="174" t="s">
        <v>929</v>
      </c>
      <c r="F95" s="175" t="s">
        <v>930</v>
      </c>
      <c r="G95" s="176" t="s">
        <v>762</v>
      </c>
      <c r="H95" s="177">
        <v>24</v>
      </c>
      <c r="I95" s="288">
        <v>13300</v>
      </c>
      <c r="J95" s="177">
        <f>ROUND((ROUND(I95,2))*(ROUND(H95,2)),2)</f>
        <v>319200</v>
      </c>
      <c r="K95" s="175" t="s">
        <v>237</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151</v>
      </c>
      <c r="AT95" s="183" t="s">
        <v>146</v>
      </c>
      <c r="AU95" s="183" t="s">
        <v>83</v>
      </c>
      <c r="AY95" s="17" t="s">
        <v>143</v>
      </c>
      <c r="BE95" s="184">
        <f>IF(N95="základní",J95,0)</f>
        <v>319200</v>
      </c>
      <c r="BF95" s="184">
        <f>IF(N95="snížená",J95,0)</f>
        <v>0</v>
      </c>
      <c r="BG95" s="184">
        <f>IF(N95="zákl. přenesená",J95,0)</f>
        <v>0</v>
      </c>
      <c r="BH95" s="184">
        <f>IF(N95="sníž. přenesená",J95,0)</f>
        <v>0</v>
      </c>
      <c r="BI95" s="184">
        <f>IF(N95="nulová",J95,0)</f>
        <v>0</v>
      </c>
      <c r="BJ95" s="17" t="s">
        <v>83</v>
      </c>
      <c r="BK95" s="184">
        <f>ROUND((ROUND(I95,2))*(ROUND(H95,2)),2)</f>
        <v>319200</v>
      </c>
      <c r="BL95" s="17" t="s">
        <v>151</v>
      </c>
      <c r="BM95" s="183" t="s">
        <v>169</v>
      </c>
    </row>
    <row r="96" spans="1:65" s="2" customFormat="1" ht="87.75">
      <c r="A96" s="34"/>
      <c r="B96" s="35"/>
      <c r="C96" s="36"/>
      <c r="D96" s="192" t="s">
        <v>490</v>
      </c>
      <c r="E96" s="36"/>
      <c r="F96" s="233" t="s">
        <v>931</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490</v>
      </c>
      <c r="AU96" s="17" t="s">
        <v>83</v>
      </c>
    </row>
    <row r="97" spans="1:65" s="2" customFormat="1" ht="16.5" customHeight="1">
      <c r="A97" s="34"/>
      <c r="B97" s="35"/>
      <c r="C97" s="173" t="s">
        <v>193</v>
      </c>
      <c r="D97" s="173" t="s">
        <v>146</v>
      </c>
      <c r="E97" s="174" t="s">
        <v>932</v>
      </c>
      <c r="F97" s="175" t="s">
        <v>933</v>
      </c>
      <c r="G97" s="176" t="s">
        <v>762</v>
      </c>
      <c r="H97" s="177">
        <v>24</v>
      </c>
      <c r="I97" s="178"/>
      <c r="J97" s="177">
        <f>ROUND((ROUND(I97,2))*(ROUND(H97,2)),2)</f>
        <v>0</v>
      </c>
      <c r="K97" s="175" t="s">
        <v>237</v>
      </c>
      <c r="L97" s="39"/>
      <c r="M97" s="179" t="s">
        <v>18</v>
      </c>
      <c r="N97" s="180" t="s">
        <v>46</v>
      </c>
      <c r="O97" s="64"/>
      <c r="P97" s="181">
        <f>O97*H97</f>
        <v>0</v>
      </c>
      <c r="Q97" s="181">
        <v>0</v>
      </c>
      <c r="R97" s="181">
        <f>Q97*H97</f>
        <v>0</v>
      </c>
      <c r="S97" s="181">
        <v>0</v>
      </c>
      <c r="T97" s="182">
        <f>S97*H97</f>
        <v>0</v>
      </c>
      <c r="U97" s="34"/>
      <c r="V97" s="34"/>
      <c r="W97" s="34"/>
      <c r="X97" s="34"/>
      <c r="Y97" s="34"/>
      <c r="Z97" s="34"/>
      <c r="AA97" s="34"/>
      <c r="AB97" s="34"/>
      <c r="AC97" s="34"/>
      <c r="AD97" s="34"/>
      <c r="AE97" s="34"/>
      <c r="AR97" s="183" t="s">
        <v>151</v>
      </c>
      <c r="AT97" s="183" t="s">
        <v>146</v>
      </c>
      <c r="AU97" s="183" t="s">
        <v>83</v>
      </c>
      <c r="AY97" s="17" t="s">
        <v>143</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151</v>
      </c>
      <c r="BM97" s="183" t="s">
        <v>214</v>
      </c>
    </row>
    <row r="98" spans="1:65" s="2" customFormat="1" ht="19.5">
      <c r="A98" s="34"/>
      <c r="B98" s="35"/>
      <c r="C98" s="36"/>
      <c r="D98" s="192" t="s">
        <v>490</v>
      </c>
      <c r="E98" s="36"/>
      <c r="F98" s="233" t="s">
        <v>934</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490</v>
      </c>
      <c r="AU98" s="17" t="s">
        <v>83</v>
      </c>
    </row>
    <row r="99" spans="1:65" s="12" customFormat="1" ht="25.9" customHeight="1">
      <c r="B99" s="157"/>
      <c r="C99" s="158"/>
      <c r="D99" s="159" t="s">
        <v>74</v>
      </c>
      <c r="E99" s="160" t="s">
        <v>776</v>
      </c>
      <c r="F99" s="160" t="s">
        <v>935</v>
      </c>
      <c r="G99" s="158"/>
      <c r="H99" s="158"/>
      <c r="I99" s="161"/>
      <c r="J99" s="162">
        <f>BK99</f>
        <v>0</v>
      </c>
      <c r="K99" s="158"/>
      <c r="L99" s="163"/>
      <c r="M99" s="164"/>
      <c r="N99" s="165"/>
      <c r="O99" s="165"/>
      <c r="P99" s="166">
        <f>SUM(P100:P104)</f>
        <v>0</v>
      </c>
      <c r="Q99" s="165"/>
      <c r="R99" s="166">
        <f>SUM(R100:R104)</f>
        <v>0</v>
      </c>
      <c r="S99" s="165"/>
      <c r="T99" s="167">
        <f>SUM(T100:T104)</f>
        <v>0</v>
      </c>
      <c r="AR99" s="168" t="s">
        <v>83</v>
      </c>
      <c r="AT99" s="169" t="s">
        <v>74</v>
      </c>
      <c r="AU99" s="169" t="s">
        <v>75</v>
      </c>
      <c r="AY99" s="168" t="s">
        <v>143</v>
      </c>
      <c r="BK99" s="170">
        <f>SUM(BK100:BK104)</f>
        <v>0</v>
      </c>
    </row>
    <row r="100" spans="1:65" s="2" customFormat="1" ht="21.75" customHeight="1">
      <c r="A100" s="34"/>
      <c r="B100" s="35"/>
      <c r="C100" s="173" t="s">
        <v>169</v>
      </c>
      <c r="D100" s="173" t="s">
        <v>146</v>
      </c>
      <c r="E100" s="174" t="s">
        <v>936</v>
      </c>
      <c r="F100" s="175" t="s">
        <v>937</v>
      </c>
      <c r="G100" s="176" t="s">
        <v>236</v>
      </c>
      <c r="H100" s="177">
        <v>90</v>
      </c>
      <c r="I100" s="178"/>
      <c r="J100" s="177">
        <f>ROUND((ROUND(I100,2))*(ROUND(H100,2)),2)</f>
        <v>0</v>
      </c>
      <c r="K100" s="175" t="s">
        <v>237</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151</v>
      </c>
      <c r="AT100" s="183" t="s">
        <v>146</v>
      </c>
      <c r="AU100" s="183" t="s">
        <v>83</v>
      </c>
      <c r="AY100" s="17" t="s">
        <v>143</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151</v>
      </c>
      <c r="BM100" s="183" t="s">
        <v>233</v>
      </c>
    </row>
    <row r="101" spans="1:65" s="2" customFormat="1" ht="16.5" customHeight="1">
      <c r="A101" s="34"/>
      <c r="B101" s="35"/>
      <c r="C101" s="173" t="s">
        <v>206</v>
      </c>
      <c r="D101" s="173" t="s">
        <v>146</v>
      </c>
      <c r="E101" s="174" t="s">
        <v>938</v>
      </c>
      <c r="F101" s="175" t="s">
        <v>939</v>
      </c>
      <c r="G101" s="176" t="s">
        <v>236</v>
      </c>
      <c r="H101" s="177">
        <v>175</v>
      </c>
      <c r="I101" s="178"/>
      <c r="J101" s="177">
        <f>ROUND((ROUND(I101,2))*(ROUND(H101,2)),2)</f>
        <v>0</v>
      </c>
      <c r="K101" s="175" t="s">
        <v>237</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247</v>
      </c>
    </row>
    <row r="102" spans="1:65" s="2" customFormat="1" ht="16.5" customHeight="1">
      <c r="A102" s="34"/>
      <c r="B102" s="35"/>
      <c r="C102" s="173" t="s">
        <v>214</v>
      </c>
      <c r="D102" s="173" t="s">
        <v>146</v>
      </c>
      <c r="E102" s="174" t="s">
        <v>940</v>
      </c>
      <c r="F102" s="175" t="s">
        <v>941</v>
      </c>
      <c r="G102" s="176" t="s">
        <v>236</v>
      </c>
      <c r="H102" s="177">
        <v>330</v>
      </c>
      <c r="I102" s="178"/>
      <c r="J102" s="177">
        <f>ROUND((ROUND(I102,2))*(ROUND(H102,2)),2)</f>
        <v>0</v>
      </c>
      <c r="K102" s="175" t="s">
        <v>237</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151</v>
      </c>
      <c r="AT102" s="183" t="s">
        <v>146</v>
      </c>
      <c r="AU102" s="183" t="s">
        <v>83</v>
      </c>
      <c r="AY102" s="17" t="s">
        <v>143</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151</v>
      </c>
      <c r="BM102" s="183" t="s">
        <v>257</v>
      </c>
    </row>
    <row r="103" spans="1:65" s="2" customFormat="1" ht="16.5" customHeight="1">
      <c r="A103" s="34"/>
      <c r="B103" s="35"/>
      <c r="C103" s="173" t="s">
        <v>221</v>
      </c>
      <c r="D103" s="173" t="s">
        <v>146</v>
      </c>
      <c r="E103" s="174" t="s">
        <v>942</v>
      </c>
      <c r="F103" s="175" t="s">
        <v>943</v>
      </c>
      <c r="G103" s="176" t="s">
        <v>236</v>
      </c>
      <c r="H103" s="177">
        <v>55</v>
      </c>
      <c r="I103" s="178"/>
      <c r="J103" s="177">
        <f>ROUND((ROUND(I103,2))*(ROUND(H103,2)),2)</f>
        <v>0</v>
      </c>
      <c r="K103" s="175" t="s">
        <v>237</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266</v>
      </c>
    </row>
    <row r="104" spans="1:65" s="2" customFormat="1" ht="21.75" customHeight="1">
      <c r="A104" s="34"/>
      <c r="B104" s="35"/>
      <c r="C104" s="173" t="s">
        <v>233</v>
      </c>
      <c r="D104" s="173" t="s">
        <v>146</v>
      </c>
      <c r="E104" s="174" t="s">
        <v>944</v>
      </c>
      <c r="F104" s="175" t="s">
        <v>945</v>
      </c>
      <c r="G104" s="176" t="s">
        <v>762</v>
      </c>
      <c r="H104" s="177">
        <v>58</v>
      </c>
      <c r="I104" s="178"/>
      <c r="J104" s="177">
        <f>ROUND((ROUND(I104,2))*(ROUND(H104,2)),2)</f>
        <v>0</v>
      </c>
      <c r="K104" s="175" t="s">
        <v>237</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151</v>
      </c>
      <c r="AT104" s="183" t="s">
        <v>146</v>
      </c>
      <c r="AU104" s="183" t="s">
        <v>83</v>
      </c>
      <c r="AY104" s="17" t="s">
        <v>143</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151</v>
      </c>
      <c r="BM104" s="183" t="s">
        <v>274</v>
      </c>
    </row>
    <row r="105" spans="1:65" s="12" customFormat="1" ht="25.9" customHeight="1">
      <c r="B105" s="157"/>
      <c r="C105" s="158"/>
      <c r="D105" s="159" t="s">
        <v>74</v>
      </c>
      <c r="E105" s="160" t="s">
        <v>793</v>
      </c>
      <c r="F105" s="160" t="s">
        <v>946</v>
      </c>
      <c r="G105" s="158"/>
      <c r="H105" s="158"/>
      <c r="I105" s="161"/>
      <c r="J105" s="162">
        <f>BK105</f>
        <v>38360</v>
      </c>
      <c r="K105" s="158"/>
      <c r="L105" s="163"/>
      <c r="M105" s="164"/>
      <c r="N105" s="165"/>
      <c r="O105" s="165"/>
      <c r="P105" s="166">
        <f>SUM(P106:P114)</f>
        <v>0</v>
      </c>
      <c r="Q105" s="165"/>
      <c r="R105" s="166">
        <f>SUM(R106:R114)</f>
        <v>0</v>
      </c>
      <c r="S105" s="165"/>
      <c r="T105" s="167">
        <f>SUM(T106:T114)</f>
        <v>0</v>
      </c>
      <c r="AR105" s="168" t="s">
        <v>83</v>
      </c>
      <c r="AT105" s="169" t="s">
        <v>74</v>
      </c>
      <c r="AU105" s="169" t="s">
        <v>75</v>
      </c>
      <c r="AY105" s="168" t="s">
        <v>143</v>
      </c>
      <c r="BK105" s="170">
        <f>SUM(BK106:BK114)</f>
        <v>38360</v>
      </c>
    </row>
    <row r="106" spans="1:65" s="2" customFormat="1" ht="21.75" customHeight="1">
      <c r="A106" s="34"/>
      <c r="B106" s="35"/>
      <c r="C106" s="173" t="s">
        <v>239</v>
      </c>
      <c r="D106" s="173" t="s">
        <v>146</v>
      </c>
      <c r="E106" s="174" t="s">
        <v>947</v>
      </c>
      <c r="F106" s="175" t="s">
        <v>948</v>
      </c>
      <c r="G106" s="176" t="s">
        <v>272</v>
      </c>
      <c r="H106" s="177">
        <v>1</v>
      </c>
      <c r="I106" s="178"/>
      <c r="J106" s="177">
        <f t="shared" ref="J106:J114" si="0">ROUND((ROUND(I106,2))*(ROUND(H106,2)),2)</f>
        <v>0</v>
      </c>
      <c r="K106" s="175" t="s">
        <v>237</v>
      </c>
      <c r="L106" s="39"/>
      <c r="M106" s="179" t="s">
        <v>18</v>
      </c>
      <c r="N106" s="180" t="s">
        <v>46</v>
      </c>
      <c r="O106" s="64"/>
      <c r="P106" s="181">
        <f t="shared" ref="P106:P114" si="1">O106*H106</f>
        <v>0</v>
      </c>
      <c r="Q106" s="181">
        <v>0</v>
      </c>
      <c r="R106" s="181">
        <f t="shared" ref="R106:R114" si="2">Q106*H106</f>
        <v>0</v>
      </c>
      <c r="S106" s="181">
        <v>0</v>
      </c>
      <c r="T106" s="182">
        <f t="shared" ref="T106:T114" si="3">S106*H106</f>
        <v>0</v>
      </c>
      <c r="U106" s="34"/>
      <c r="V106" s="34"/>
      <c r="W106" s="34"/>
      <c r="X106" s="34"/>
      <c r="Y106" s="34"/>
      <c r="Z106" s="34"/>
      <c r="AA106" s="34"/>
      <c r="AB106" s="34"/>
      <c r="AC106" s="34"/>
      <c r="AD106" s="34"/>
      <c r="AE106" s="34"/>
      <c r="AR106" s="183" t="s">
        <v>151</v>
      </c>
      <c r="AT106" s="183" t="s">
        <v>146</v>
      </c>
      <c r="AU106" s="183" t="s">
        <v>83</v>
      </c>
      <c r="AY106" s="17" t="s">
        <v>143</v>
      </c>
      <c r="BE106" s="184">
        <f t="shared" ref="BE106:BE114" si="4">IF(N106="základní",J106,0)</f>
        <v>0</v>
      </c>
      <c r="BF106" s="184">
        <f t="shared" ref="BF106:BF114" si="5">IF(N106="snížená",J106,0)</f>
        <v>0</v>
      </c>
      <c r="BG106" s="184">
        <f t="shared" ref="BG106:BG114" si="6">IF(N106="zákl. přenesená",J106,0)</f>
        <v>0</v>
      </c>
      <c r="BH106" s="184">
        <f t="shared" ref="BH106:BH114" si="7">IF(N106="sníž. přenesená",J106,0)</f>
        <v>0</v>
      </c>
      <c r="BI106" s="184">
        <f t="shared" ref="BI106:BI114" si="8">IF(N106="nulová",J106,0)</f>
        <v>0</v>
      </c>
      <c r="BJ106" s="17" t="s">
        <v>83</v>
      </c>
      <c r="BK106" s="184">
        <f t="shared" ref="BK106:BK114" si="9">ROUND((ROUND(I106,2))*(ROUND(H106,2)),2)</f>
        <v>0</v>
      </c>
      <c r="BL106" s="17" t="s">
        <v>151</v>
      </c>
      <c r="BM106" s="183" t="s">
        <v>288</v>
      </c>
    </row>
    <row r="107" spans="1:65" s="2" customFormat="1" ht="24.2" customHeight="1">
      <c r="A107" s="34"/>
      <c r="B107" s="35"/>
      <c r="C107" s="173" t="s">
        <v>247</v>
      </c>
      <c r="D107" s="173" t="s">
        <v>146</v>
      </c>
      <c r="E107" s="174" t="s">
        <v>949</v>
      </c>
      <c r="F107" s="175" t="s">
        <v>950</v>
      </c>
      <c r="G107" s="176" t="s">
        <v>762</v>
      </c>
      <c r="H107" s="177">
        <v>24</v>
      </c>
      <c r="I107" s="288">
        <v>980</v>
      </c>
      <c r="J107" s="177">
        <f t="shared" si="0"/>
        <v>23520</v>
      </c>
      <c r="K107" s="175" t="s">
        <v>237</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151</v>
      </c>
      <c r="AT107" s="183" t="s">
        <v>146</v>
      </c>
      <c r="AU107" s="183" t="s">
        <v>83</v>
      </c>
      <c r="AY107" s="17" t="s">
        <v>143</v>
      </c>
      <c r="BE107" s="184">
        <f t="shared" si="4"/>
        <v>23520</v>
      </c>
      <c r="BF107" s="184">
        <f t="shared" si="5"/>
        <v>0</v>
      </c>
      <c r="BG107" s="184">
        <f t="shared" si="6"/>
        <v>0</v>
      </c>
      <c r="BH107" s="184">
        <f t="shared" si="7"/>
        <v>0</v>
      </c>
      <c r="BI107" s="184">
        <f t="shared" si="8"/>
        <v>0</v>
      </c>
      <c r="BJ107" s="17" t="s">
        <v>83</v>
      </c>
      <c r="BK107" s="184">
        <f t="shared" si="9"/>
        <v>23520</v>
      </c>
      <c r="BL107" s="17" t="s">
        <v>151</v>
      </c>
      <c r="BM107" s="183" t="s">
        <v>298</v>
      </c>
    </row>
    <row r="108" spans="1:65" s="2" customFormat="1" ht="24.2" customHeight="1">
      <c r="A108" s="34"/>
      <c r="B108" s="35"/>
      <c r="C108" s="173" t="s">
        <v>253</v>
      </c>
      <c r="D108" s="173" t="s">
        <v>146</v>
      </c>
      <c r="E108" s="174" t="s">
        <v>951</v>
      </c>
      <c r="F108" s="175" t="s">
        <v>952</v>
      </c>
      <c r="G108" s="176" t="s">
        <v>762</v>
      </c>
      <c r="H108" s="177">
        <v>7</v>
      </c>
      <c r="I108" s="288">
        <v>2120</v>
      </c>
      <c r="J108" s="177">
        <f t="shared" si="0"/>
        <v>14840</v>
      </c>
      <c r="K108" s="175" t="s">
        <v>237</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151</v>
      </c>
      <c r="AT108" s="183" t="s">
        <v>146</v>
      </c>
      <c r="AU108" s="183" t="s">
        <v>83</v>
      </c>
      <c r="AY108" s="17" t="s">
        <v>143</v>
      </c>
      <c r="BE108" s="184">
        <f t="shared" si="4"/>
        <v>14840</v>
      </c>
      <c r="BF108" s="184">
        <f t="shared" si="5"/>
        <v>0</v>
      </c>
      <c r="BG108" s="184">
        <f t="shared" si="6"/>
        <v>0</v>
      </c>
      <c r="BH108" s="184">
        <f t="shared" si="7"/>
        <v>0</v>
      </c>
      <c r="BI108" s="184">
        <f t="shared" si="8"/>
        <v>0</v>
      </c>
      <c r="BJ108" s="17" t="s">
        <v>83</v>
      </c>
      <c r="BK108" s="184">
        <f t="shared" si="9"/>
        <v>14840</v>
      </c>
      <c r="BL108" s="17" t="s">
        <v>151</v>
      </c>
      <c r="BM108" s="183" t="s">
        <v>308</v>
      </c>
    </row>
    <row r="109" spans="1:65" s="2" customFormat="1" ht="16.5" customHeight="1">
      <c r="A109" s="34"/>
      <c r="B109" s="35"/>
      <c r="C109" s="173" t="s">
        <v>257</v>
      </c>
      <c r="D109" s="173" t="s">
        <v>146</v>
      </c>
      <c r="E109" s="174" t="s">
        <v>953</v>
      </c>
      <c r="F109" s="175" t="s">
        <v>954</v>
      </c>
      <c r="G109" s="176" t="s">
        <v>272</v>
      </c>
      <c r="H109" s="177">
        <v>2</v>
      </c>
      <c r="I109" s="178"/>
      <c r="J109" s="177">
        <f t="shared" si="0"/>
        <v>0</v>
      </c>
      <c r="K109" s="175" t="s">
        <v>237</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151</v>
      </c>
      <c r="AT109" s="183" t="s">
        <v>146</v>
      </c>
      <c r="AU109" s="183" t="s">
        <v>83</v>
      </c>
      <c r="AY109" s="17" t="s">
        <v>143</v>
      </c>
      <c r="BE109" s="184">
        <f t="shared" si="4"/>
        <v>0</v>
      </c>
      <c r="BF109" s="184">
        <f t="shared" si="5"/>
        <v>0</v>
      </c>
      <c r="BG109" s="184">
        <f t="shared" si="6"/>
        <v>0</v>
      </c>
      <c r="BH109" s="184">
        <f t="shared" si="7"/>
        <v>0</v>
      </c>
      <c r="BI109" s="184">
        <f t="shared" si="8"/>
        <v>0</v>
      </c>
      <c r="BJ109" s="17" t="s">
        <v>83</v>
      </c>
      <c r="BK109" s="184">
        <f t="shared" si="9"/>
        <v>0</v>
      </c>
      <c r="BL109" s="17" t="s">
        <v>151</v>
      </c>
      <c r="BM109" s="183" t="s">
        <v>325</v>
      </c>
    </row>
    <row r="110" spans="1:65" s="2" customFormat="1" ht="16.5" customHeight="1">
      <c r="A110" s="34"/>
      <c r="B110" s="35"/>
      <c r="C110" s="173" t="s">
        <v>8</v>
      </c>
      <c r="D110" s="173" t="s">
        <v>146</v>
      </c>
      <c r="E110" s="174" t="s">
        <v>955</v>
      </c>
      <c r="F110" s="175" t="s">
        <v>956</v>
      </c>
      <c r="G110" s="176" t="s">
        <v>272</v>
      </c>
      <c r="H110" s="177">
        <v>2</v>
      </c>
      <c r="I110" s="178"/>
      <c r="J110" s="177">
        <f t="shared" si="0"/>
        <v>0</v>
      </c>
      <c r="K110" s="175" t="s">
        <v>237</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151</v>
      </c>
      <c r="AT110" s="183" t="s">
        <v>146</v>
      </c>
      <c r="AU110" s="183" t="s">
        <v>83</v>
      </c>
      <c r="AY110" s="17" t="s">
        <v>143</v>
      </c>
      <c r="BE110" s="184">
        <f t="shared" si="4"/>
        <v>0</v>
      </c>
      <c r="BF110" s="184">
        <f t="shared" si="5"/>
        <v>0</v>
      </c>
      <c r="BG110" s="184">
        <f t="shared" si="6"/>
        <v>0</v>
      </c>
      <c r="BH110" s="184">
        <f t="shared" si="7"/>
        <v>0</v>
      </c>
      <c r="BI110" s="184">
        <f t="shared" si="8"/>
        <v>0</v>
      </c>
      <c r="BJ110" s="17" t="s">
        <v>83</v>
      </c>
      <c r="BK110" s="184">
        <f t="shared" si="9"/>
        <v>0</v>
      </c>
      <c r="BL110" s="17" t="s">
        <v>151</v>
      </c>
      <c r="BM110" s="183" t="s">
        <v>957</v>
      </c>
    </row>
    <row r="111" spans="1:65" s="2" customFormat="1" ht="24.2" customHeight="1">
      <c r="A111" s="34"/>
      <c r="B111" s="35"/>
      <c r="C111" s="173" t="s">
        <v>266</v>
      </c>
      <c r="D111" s="173" t="s">
        <v>146</v>
      </c>
      <c r="E111" s="174" t="s">
        <v>958</v>
      </c>
      <c r="F111" s="175" t="s">
        <v>959</v>
      </c>
      <c r="G111" s="176" t="s">
        <v>272</v>
      </c>
      <c r="H111" s="177">
        <v>2</v>
      </c>
      <c r="I111" s="178"/>
      <c r="J111" s="177">
        <f t="shared" si="0"/>
        <v>0</v>
      </c>
      <c r="K111" s="175" t="s">
        <v>237</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151</v>
      </c>
      <c r="AT111" s="183" t="s">
        <v>146</v>
      </c>
      <c r="AU111" s="183" t="s">
        <v>83</v>
      </c>
      <c r="AY111" s="17" t="s">
        <v>143</v>
      </c>
      <c r="BE111" s="184">
        <f t="shared" si="4"/>
        <v>0</v>
      </c>
      <c r="BF111" s="184">
        <f t="shared" si="5"/>
        <v>0</v>
      </c>
      <c r="BG111" s="184">
        <f t="shared" si="6"/>
        <v>0</v>
      </c>
      <c r="BH111" s="184">
        <f t="shared" si="7"/>
        <v>0</v>
      </c>
      <c r="BI111" s="184">
        <f t="shared" si="8"/>
        <v>0</v>
      </c>
      <c r="BJ111" s="17" t="s">
        <v>83</v>
      </c>
      <c r="BK111" s="184">
        <f t="shared" si="9"/>
        <v>0</v>
      </c>
      <c r="BL111" s="17" t="s">
        <v>151</v>
      </c>
      <c r="BM111" s="183" t="s">
        <v>960</v>
      </c>
    </row>
    <row r="112" spans="1:65" s="2" customFormat="1" ht="16.5" customHeight="1">
      <c r="A112" s="34"/>
      <c r="B112" s="35"/>
      <c r="C112" s="173" t="s">
        <v>269</v>
      </c>
      <c r="D112" s="173" t="s">
        <v>146</v>
      </c>
      <c r="E112" s="174" t="s">
        <v>961</v>
      </c>
      <c r="F112" s="175" t="s">
        <v>962</v>
      </c>
      <c r="G112" s="176" t="s">
        <v>272</v>
      </c>
      <c r="H112" s="177">
        <v>1</v>
      </c>
      <c r="I112" s="178"/>
      <c r="J112" s="177">
        <f t="shared" si="0"/>
        <v>0</v>
      </c>
      <c r="K112" s="175" t="s">
        <v>237</v>
      </c>
      <c r="L112" s="39"/>
      <c r="M112" s="179" t="s">
        <v>18</v>
      </c>
      <c r="N112" s="180" t="s">
        <v>46</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151</v>
      </c>
      <c r="AT112" s="183" t="s">
        <v>146</v>
      </c>
      <c r="AU112" s="183" t="s">
        <v>83</v>
      </c>
      <c r="AY112" s="17" t="s">
        <v>143</v>
      </c>
      <c r="BE112" s="184">
        <f t="shared" si="4"/>
        <v>0</v>
      </c>
      <c r="BF112" s="184">
        <f t="shared" si="5"/>
        <v>0</v>
      </c>
      <c r="BG112" s="184">
        <f t="shared" si="6"/>
        <v>0</v>
      </c>
      <c r="BH112" s="184">
        <f t="shared" si="7"/>
        <v>0</v>
      </c>
      <c r="BI112" s="184">
        <f t="shared" si="8"/>
        <v>0</v>
      </c>
      <c r="BJ112" s="17" t="s">
        <v>83</v>
      </c>
      <c r="BK112" s="184">
        <f t="shared" si="9"/>
        <v>0</v>
      </c>
      <c r="BL112" s="17" t="s">
        <v>151</v>
      </c>
      <c r="BM112" s="183" t="s">
        <v>347</v>
      </c>
    </row>
    <row r="113" spans="1:65" s="2" customFormat="1" ht="16.5" customHeight="1">
      <c r="A113" s="34"/>
      <c r="B113" s="35"/>
      <c r="C113" s="173" t="s">
        <v>274</v>
      </c>
      <c r="D113" s="173" t="s">
        <v>146</v>
      </c>
      <c r="E113" s="174" t="s">
        <v>963</v>
      </c>
      <c r="F113" s="175" t="s">
        <v>964</v>
      </c>
      <c r="G113" s="176" t="s">
        <v>272</v>
      </c>
      <c r="H113" s="177">
        <v>1</v>
      </c>
      <c r="I113" s="178"/>
      <c r="J113" s="177">
        <f t="shared" si="0"/>
        <v>0</v>
      </c>
      <c r="K113" s="175" t="s">
        <v>237</v>
      </c>
      <c r="L113" s="39"/>
      <c r="M113" s="179" t="s">
        <v>18</v>
      </c>
      <c r="N113" s="180" t="s">
        <v>46</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151</v>
      </c>
      <c r="AT113" s="183" t="s">
        <v>146</v>
      </c>
      <c r="AU113" s="183" t="s">
        <v>83</v>
      </c>
      <c r="AY113" s="17" t="s">
        <v>143</v>
      </c>
      <c r="BE113" s="184">
        <f t="shared" si="4"/>
        <v>0</v>
      </c>
      <c r="BF113" s="184">
        <f t="shared" si="5"/>
        <v>0</v>
      </c>
      <c r="BG113" s="184">
        <f t="shared" si="6"/>
        <v>0</v>
      </c>
      <c r="BH113" s="184">
        <f t="shared" si="7"/>
        <v>0</v>
      </c>
      <c r="BI113" s="184">
        <f t="shared" si="8"/>
        <v>0</v>
      </c>
      <c r="BJ113" s="17" t="s">
        <v>83</v>
      </c>
      <c r="BK113" s="184">
        <f t="shared" si="9"/>
        <v>0</v>
      </c>
      <c r="BL113" s="17" t="s">
        <v>151</v>
      </c>
      <c r="BM113" s="183" t="s">
        <v>363</v>
      </c>
    </row>
    <row r="114" spans="1:65" s="2" customFormat="1" ht="16.5" customHeight="1">
      <c r="A114" s="34"/>
      <c r="B114" s="35"/>
      <c r="C114" s="173" t="s">
        <v>283</v>
      </c>
      <c r="D114" s="173" t="s">
        <v>146</v>
      </c>
      <c r="E114" s="174" t="s">
        <v>965</v>
      </c>
      <c r="F114" s="175" t="s">
        <v>353</v>
      </c>
      <c r="G114" s="176" t="s">
        <v>272</v>
      </c>
      <c r="H114" s="177">
        <v>1</v>
      </c>
      <c r="I114" s="178"/>
      <c r="J114" s="177">
        <f t="shared" si="0"/>
        <v>0</v>
      </c>
      <c r="K114" s="175" t="s">
        <v>237</v>
      </c>
      <c r="L114" s="39"/>
      <c r="M114" s="179" t="s">
        <v>18</v>
      </c>
      <c r="N114" s="180" t="s">
        <v>46</v>
      </c>
      <c r="O114" s="64"/>
      <c r="P114" s="181">
        <f t="shared" si="1"/>
        <v>0</v>
      </c>
      <c r="Q114" s="181">
        <v>0</v>
      </c>
      <c r="R114" s="181">
        <f t="shared" si="2"/>
        <v>0</v>
      </c>
      <c r="S114" s="181">
        <v>0</v>
      </c>
      <c r="T114" s="182">
        <f t="shared" si="3"/>
        <v>0</v>
      </c>
      <c r="U114" s="34"/>
      <c r="V114" s="34"/>
      <c r="W114" s="34"/>
      <c r="X114" s="34"/>
      <c r="Y114" s="34"/>
      <c r="Z114" s="34"/>
      <c r="AA114" s="34"/>
      <c r="AB114" s="34"/>
      <c r="AC114" s="34"/>
      <c r="AD114" s="34"/>
      <c r="AE114" s="34"/>
      <c r="AR114" s="183" t="s">
        <v>151</v>
      </c>
      <c r="AT114" s="183" t="s">
        <v>146</v>
      </c>
      <c r="AU114" s="183" t="s">
        <v>83</v>
      </c>
      <c r="AY114" s="17" t="s">
        <v>143</v>
      </c>
      <c r="BE114" s="184">
        <f t="shared" si="4"/>
        <v>0</v>
      </c>
      <c r="BF114" s="184">
        <f t="shared" si="5"/>
        <v>0</v>
      </c>
      <c r="BG114" s="184">
        <f t="shared" si="6"/>
        <v>0</v>
      </c>
      <c r="BH114" s="184">
        <f t="shared" si="7"/>
        <v>0</v>
      </c>
      <c r="BI114" s="184">
        <f t="shared" si="8"/>
        <v>0</v>
      </c>
      <c r="BJ114" s="17" t="s">
        <v>83</v>
      </c>
      <c r="BK114" s="184">
        <f t="shared" si="9"/>
        <v>0</v>
      </c>
      <c r="BL114" s="17" t="s">
        <v>151</v>
      </c>
      <c r="BM114" s="183" t="s">
        <v>966</v>
      </c>
    </row>
    <row r="115" spans="1:65" s="12" customFormat="1" ht="25.9" customHeight="1">
      <c r="B115" s="157"/>
      <c r="C115" s="158"/>
      <c r="D115" s="159" t="s">
        <v>74</v>
      </c>
      <c r="E115" s="160" t="s">
        <v>732</v>
      </c>
      <c r="F115" s="160" t="s">
        <v>733</v>
      </c>
      <c r="G115" s="158"/>
      <c r="H115" s="158"/>
      <c r="I115" s="161"/>
      <c r="J115" s="162">
        <f>BK115</f>
        <v>0</v>
      </c>
      <c r="K115" s="158"/>
      <c r="L115" s="163"/>
      <c r="M115" s="164"/>
      <c r="N115" s="165"/>
      <c r="O115" s="165"/>
      <c r="P115" s="166">
        <f>SUM(P116:P117)</f>
        <v>0</v>
      </c>
      <c r="Q115" s="165"/>
      <c r="R115" s="166">
        <f>SUM(R116:R117)</f>
        <v>0</v>
      </c>
      <c r="S115" s="165"/>
      <c r="T115" s="167">
        <f>SUM(T116:T117)</f>
        <v>0</v>
      </c>
      <c r="AR115" s="168" t="s">
        <v>151</v>
      </c>
      <c r="AT115" s="169" t="s">
        <v>74</v>
      </c>
      <c r="AU115" s="169" t="s">
        <v>75</v>
      </c>
      <c r="AY115" s="168" t="s">
        <v>143</v>
      </c>
      <c r="BK115" s="170">
        <f>SUM(BK116:BK117)</f>
        <v>0</v>
      </c>
    </row>
    <row r="116" spans="1:65" s="2" customFormat="1" ht="37.9" customHeight="1">
      <c r="A116" s="34"/>
      <c r="B116" s="35"/>
      <c r="C116" s="173" t="s">
        <v>288</v>
      </c>
      <c r="D116" s="173" t="s">
        <v>146</v>
      </c>
      <c r="E116" s="174" t="s">
        <v>734</v>
      </c>
      <c r="F116" s="175" t="s">
        <v>735</v>
      </c>
      <c r="G116" s="176" t="s">
        <v>736</v>
      </c>
      <c r="H116" s="177">
        <v>56</v>
      </c>
      <c r="I116" s="178"/>
      <c r="J116" s="177">
        <f>ROUND((ROUND(I116,2))*(ROUND(H116,2)),2)</f>
        <v>0</v>
      </c>
      <c r="K116" s="175" t="s">
        <v>150</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908</v>
      </c>
      <c r="AT116" s="183" t="s">
        <v>146</v>
      </c>
      <c r="AU116" s="183" t="s">
        <v>83</v>
      </c>
      <c r="AY116" s="17" t="s">
        <v>143</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908</v>
      </c>
      <c r="BM116" s="183" t="s">
        <v>967</v>
      </c>
    </row>
    <row r="117" spans="1:65" s="2" customFormat="1">
      <c r="A117" s="34"/>
      <c r="B117" s="35"/>
      <c r="C117" s="36"/>
      <c r="D117" s="185" t="s">
        <v>153</v>
      </c>
      <c r="E117" s="36"/>
      <c r="F117" s="186" t="s">
        <v>739</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153</v>
      </c>
      <c r="AU117" s="17" t="s">
        <v>83</v>
      </c>
    </row>
    <row r="118" spans="1:65" s="12" customFormat="1" ht="25.9" customHeight="1">
      <c r="B118" s="157"/>
      <c r="C118" s="158"/>
      <c r="D118" s="159" t="s">
        <v>74</v>
      </c>
      <c r="E118" s="160" t="s">
        <v>606</v>
      </c>
      <c r="F118" s="160" t="s">
        <v>607</v>
      </c>
      <c r="G118" s="158"/>
      <c r="H118" s="158"/>
      <c r="I118" s="161"/>
      <c r="J118" s="162">
        <f>BK118</f>
        <v>0</v>
      </c>
      <c r="K118" s="158"/>
      <c r="L118" s="163"/>
      <c r="M118" s="164"/>
      <c r="N118" s="165"/>
      <c r="O118" s="165"/>
      <c r="P118" s="166">
        <f>P119</f>
        <v>0</v>
      </c>
      <c r="Q118" s="165"/>
      <c r="R118" s="166">
        <f>R119</f>
        <v>0</v>
      </c>
      <c r="S118" s="165"/>
      <c r="T118" s="167">
        <f>T119</f>
        <v>0</v>
      </c>
      <c r="AR118" s="168" t="s">
        <v>193</v>
      </c>
      <c r="AT118" s="169" t="s">
        <v>74</v>
      </c>
      <c r="AU118" s="169" t="s">
        <v>75</v>
      </c>
      <c r="AY118" s="168" t="s">
        <v>143</v>
      </c>
      <c r="BK118" s="170">
        <f>BK119</f>
        <v>0</v>
      </c>
    </row>
    <row r="119" spans="1:65" s="12" customFormat="1" ht="22.9" customHeight="1">
      <c r="B119" s="157"/>
      <c r="C119" s="158"/>
      <c r="D119" s="159" t="s">
        <v>74</v>
      </c>
      <c r="E119" s="171" t="s">
        <v>637</v>
      </c>
      <c r="F119" s="171" t="s">
        <v>638</v>
      </c>
      <c r="G119" s="158"/>
      <c r="H119" s="158"/>
      <c r="I119" s="161"/>
      <c r="J119" s="172">
        <f>BK119</f>
        <v>0</v>
      </c>
      <c r="K119" s="158"/>
      <c r="L119" s="163"/>
      <c r="M119" s="164"/>
      <c r="N119" s="165"/>
      <c r="O119" s="165"/>
      <c r="P119" s="166">
        <f>SUM(P120:P122)</f>
        <v>0</v>
      </c>
      <c r="Q119" s="165"/>
      <c r="R119" s="166">
        <f>SUM(R120:R122)</f>
        <v>0</v>
      </c>
      <c r="S119" s="165"/>
      <c r="T119" s="167">
        <f>SUM(T120:T122)</f>
        <v>0</v>
      </c>
      <c r="AR119" s="168" t="s">
        <v>193</v>
      </c>
      <c r="AT119" s="169" t="s">
        <v>74</v>
      </c>
      <c r="AU119" s="169" t="s">
        <v>83</v>
      </c>
      <c r="AY119" s="168" t="s">
        <v>143</v>
      </c>
      <c r="BK119" s="170">
        <f>SUM(BK120:BK122)</f>
        <v>0</v>
      </c>
    </row>
    <row r="120" spans="1:65" s="2" customFormat="1" ht="16.5" customHeight="1">
      <c r="A120" s="34"/>
      <c r="B120" s="35"/>
      <c r="C120" s="173" t="s">
        <v>7</v>
      </c>
      <c r="D120" s="173" t="s">
        <v>146</v>
      </c>
      <c r="E120" s="174" t="s">
        <v>968</v>
      </c>
      <c r="F120" s="175" t="s">
        <v>969</v>
      </c>
      <c r="G120" s="176" t="s">
        <v>970</v>
      </c>
      <c r="H120" s="177">
        <v>1</v>
      </c>
      <c r="I120" s="178"/>
      <c r="J120" s="177">
        <f>ROUND((ROUND(I120,2))*(ROUND(H120,2)),2)</f>
        <v>0</v>
      </c>
      <c r="K120" s="175" t="s">
        <v>150</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613</v>
      </c>
      <c r="AT120" s="183" t="s">
        <v>146</v>
      </c>
      <c r="AU120" s="183" t="s">
        <v>85</v>
      </c>
      <c r="AY120" s="17" t="s">
        <v>143</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613</v>
      </c>
      <c r="BM120" s="183" t="s">
        <v>971</v>
      </c>
    </row>
    <row r="121" spans="1:65" s="2" customFormat="1">
      <c r="A121" s="34"/>
      <c r="B121" s="35"/>
      <c r="C121" s="36"/>
      <c r="D121" s="185" t="s">
        <v>153</v>
      </c>
      <c r="E121" s="36"/>
      <c r="F121" s="186" t="s">
        <v>972</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153</v>
      </c>
      <c r="AU121" s="17" t="s">
        <v>85</v>
      </c>
    </row>
    <row r="122" spans="1:65" s="2" customFormat="1" ht="29.25">
      <c r="A122" s="34"/>
      <c r="B122" s="35"/>
      <c r="C122" s="36"/>
      <c r="D122" s="192" t="s">
        <v>490</v>
      </c>
      <c r="E122" s="36"/>
      <c r="F122" s="233" t="s">
        <v>973</v>
      </c>
      <c r="G122" s="36"/>
      <c r="H122" s="36"/>
      <c r="I122" s="187"/>
      <c r="J122" s="36"/>
      <c r="K122" s="36"/>
      <c r="L122" s="39"/>
      <c r="M122" s="234"/>
      <c r="N122" s="235"/>
      <c r="O122" s="236"/>
      <c r="P122" s="236"/>
      <c r="Q122" s="236"/>
      <c r="R122" s="236"/>
      <c r="S122" s="236"/>
      <c r="T122" s="237"/>
      <c r="U122" s="34"/>
      <c r="V122" s="34"/>
      <c r="W122" s="34"/>
      <c r="X122" s="34"/>
      <c r="Y122" s="34"/>
      <c r="Z122" s="34"/>
      <c r="AA122" s="34"/>
      <c r="AB122" s="34"/>
      <c r="AC122" s="34"/>
      <c r="AD122" s="34"/>
      <c r="AE122" s="34"/>
      <c r="AT122" s="17" t="s">
        <v>490</v>
      </c>
      <c r="AU122" s="17" t="s">
        <v>85</v>
      </c>
    </row>
    <row r="123" spans="1:65" s="2" customFormat="1" ht="6.95" customHeight="1">
      <c r="A123" s="34"/>
      <c r="B123" s="47"/>
      <c r="C123" s="48"/>
      <c r="D123" s="48"/>
      <c r="E123" s="48"/>
      <c r="F123" s="48"/>
      <c r="G123" s="48"/>
      <c r="H123" s="48"/>
      <c r="I123" s="48"/>
      <c r="J123" s="48"/>
      <c r="K123" s="48"/>
      <c r="L123" s="39"/>
      <c r="M123" s="34"/>
      <c r="O123" s="34"/>
      <c r="P123" s="34"/>
      <c r="Q123" s="34"/>
      <c r="R123" s="34"/>
      <c r="S123" s="34"/>
      <c r="T123" s="34"/>
      <c r="U123" s="34"/>
      <c r="V123" s="34"/>
      <c r="W123" s="34"/>
      <c r="X123" s="34"/>
      <c r="Y123" s="34"/>
      <c r="Z123" s="34"/>
      <c r="AA123" s="34"/>
      <c r="AB123" s="34"/>
      <c r="AC123" s="34"/>
      <c r="AD123" s="34"/>
      <c r="AE123" s="34"/>
    </row>
  </sheetData>
  <sheetProtection algorithmName="SHA-512" hashValue="j+Gad43uUrkAfwmeitQ32Gt7OPK4H1f/RLy4Wydho7Dlk695cv/7oHCDh+6qnhaxo2aZM6qlHxVRDvzfYmTE6A==" saltValue="bgJ70nSOwzk4wkqVtZjoMw==" spinCount="100000" sheet="1" objects="1" scenarios="1"/>
  <autoFilter ref="C85:K122" xr:uid="{00000000-0009-0000-0000-000004000000}"/>
  <mergeCells count="9">
    <mergeCell ref="E50:H50"/>
    <mergeCell ref="E76:H76"/>
    <mergeCell ref="E78:H78"/>
    <mergeCell ref="L2:V2"/>
    <mergeCell ref="E7:H7"/>
    <mergeCell ref="E9:H9"/>
    <mergeCell ref="E18:H18"/>
    <mergeCell ref="E27:H27"/>
    <mergeCell ref="E48:H48"/>
  </mergeCells>
  <hyperlinks>
    <hyperlink ref="F117" r:id="rId1" xr:uid="{00000000-0004-0000-0400-000000000000}"/>
    <hyperlink ref="F121"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0" workbookViewId="0">
      <selection activeCell="L91" sqref="L9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DP20 = E3P2 + E3P3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974</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975</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145950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145950</v>
      </c>
      <c r="G33" s="34"/>
      <c r="H33" s="34"/>
      <c r="I33" s="118">
        <v>0.21</v>
      </c>
      <c r="J33" s="117">
        <f>ROUND(((SUM(BE85:BE128))*I33),  2)</f>
        <v>30649.5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176599.5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DP20 = E3P2 + E3P3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DP20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145950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976</v>
      </c>
      <c r="E60" s="137"/>
      <c r="F60" s="137"/>
      <c r="G60" s="137"/>
      <c r="H60" s="137"/>
      <c r="I60" s="137"/>
      <c r="J60" s="138">
        <f>J86</f>
        <v>0</v>
      </c>
      <c r="K60" s="135"/>
      <c r="L60" s="139"/>
    </row>
    <row r="61" spans="1:47" s="9" customFormat="1" ht="24.95" customHeight="1">
      <c r="B61" s="134"/>
      <c r="C61" s="135"/>
      <c r="D61" s="136" t="s">
        <v>977</v>
      </c>
      <c r="E61" s="137"/>
      <c r="F61" s="137"/>
      <c r="G61" s="137"/>
      <c r="H61" s="137"/>
      <c r="I61" s="137"/>
      <c r="J61" s="138">
        <f>J91</f>
        <v>145950</v>
      </c>
      <c r="K61" s="135"/>
      <c r="L61" s="139"/>
    </row>
    <row r="62" spans="1:47" s="9" customFormat="1" ht="24.95" customHeight="1">
      <c r="B62" s="134"/>
      <c r="C62" s="135"/>
      <c r="D62" s="136" t="s">
        <v>914</v>
      </c>
      <c r="E62" s="137"/>
      <c r="F62" s="137"/>
      <c r="G62" s="137"/>
      <c r="H62" s="137"/>
      <c r="I62" s="137"/>
      <c r="J62" s="138">
        <f>J98</f>
        <v>0</v>
      </c>
      <c r="K62" s="135"/>
      <c r="L62" s="139"/>
    </row>
    <row r="63" spans="1:47" s="9" customFormat="1" ht="24.95" customHeight="1">
      <c r="B63" s="134"/>
      <c r="C63" s="135"/>
      <c r="D63" s="136" t="s">
        <v>978</v>
      </c>
      <c r="E63" s="137"/>
      <c r="F63" s="137"/>
      <c r="G63" s="137"/>
      <c r="H63" s="137"/>
      <c r="I63" s="137"/>
      <c r="J63" s="138">
        <f>J105</f>
        <v>0</v>
      </c>
      <c r="K63" s="135"/>
      <c r="L63" s="139"/>
    </row>
    <row r="64" spans="1:47" s="9" customFormat="1" ht="24.95" customHeight="1">
      <c r="B64" s="134"/>
      <c r="C64" s="135"/>
      <c r="D64" s="136" t="s">
        <v>979</v>
      </c>
      <c r="E64" s="137"/>
      <c r="F64" s="137"/>
      <c r="G64" s="137"/>
      <c r="H64" s="137"/>
      <c r="I64" s="137"/>
      <c r="J64" s="138">
        <f>J112</f>
        <v>0</v>
      </c>
      <c r="K64" s="135"/>
      <c r="L64" s="139"/>
    </row>
    <row r="65" spans="1:31" s="9" customFormat="1" ht="24.95" customHeight="1">
      <c r="B65" s="134"/>
      <c r="C65" s="135"/>
      <c r="D65" s="136" t="s">
        <v>672</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128</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DP20 = E3P2 + E3P3</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DP20</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129</v>
      </c>
      <c r="D84" s="149" t="s">
        <v>60</v>
      </c>
      <c r="E84" s="149" t="s">
        <v>56</v>
      </c>
      <c r="F84" s="149" t="s">
        <v>57</v>
      </c>
      <c r="G84" s="149" t="s">
        <v>130</v>
      </c>
      <c r="H84" s="149" t="s">
        <v>131</v>
      </c>
      <c r="I84" s="149" t="s">
        <v>132</v>
      </c>
      <c r="J84" s="149" t="s">
        <v>108</v>
      </c>
      <c r="K84" s="150" t="s">
        <v>133</v>
      </c>
      <c r="L84" s="151"/>
      <c r="M84" s="68" t="s">
        <v>18</v>
      </c>
      <c r="N84" s="69" t="s">
        <v>45</v>
      </c>
      <c r="O84" s="69" t="s">
        <v>134</v>
      </c>
      <c r="P84" s="69" t="s">
        <v>135</v>
      </c>
      <c r="Q84" s="69" t="s">
        <v>136</v>
      </c>
      <c r="R84" s="69" t="s">
        <v>137</v>
      </c>
      <c r="S84" s="69" t="s">
        <v>138</v>
      </c>
      <c r="T84" s="70" t="s">
        <v>139</v>
      </c>
      <c r="U84" s="146"/>
      <c r="V84" s="146"/>
      <c r="W84" s="146"/>
      <c r="X84" s="146"/>
      <c r="Y84" s="146"/>
      <c r="Z84" s="146"/>
      <c r="AA84" s="146"/>
      <c r="AB84" s="146"/>
      <c r="AC84" s="146"/>
      <c r="AD84" s="146"/>
      <c r="AE84" s="146"/>
    </row>
    <row r="85" spans="1:65" s="2" customFormat="1" ht="22.9" customHeight="1">
      <c r="A85" s="34"/>
      <c r="B85" s="35"/>
      <c r="C85" s="75" t="s">
        <v>140</v>
      </c>
      <c r="D85" s="36"/>
      <c r="E85" s="36"/>
      <c r="F85" s="36"/>
      <c r="G85" s="36"/>
      <c r="H85" s="36"/>
      <c r="I85" s="36"/>
      <c r="J85" s="152">
        <f>BK85</f>
        <v>145950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145950</v>
      </c>
    </row>
    <row r="86" spans="1:65" s="12" customFormat="1" ht="25.9" customHeight="1">
      <c r="B86" s="157"/>
      <c r="C86" s="158"/>
      <c r="D86" s="159" t="s">
        <v>74</v>
      </c>
      <c r="E86" s="160" t="s">
        <v>916</v>
      </c>
      <c r="F86" s="160" t="s">
        <v>980</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143</v>
      </c>
      <c r="BK86" s="170">
        <f>SUM(BK87:BK90)</f>
        <v>0</v>
      </c>
    </row>
    <row r="87" spans="1:65" s="2" customFormat="1" ht="16.5" customHeight="1">
      <c r="A87" s="34"/>
      <c r="B87" s="35"/>
      <c r="C87" s="173" t="s">
        <v>83</v>
      </c>
      <c r="D87" s="173" t="s">
        <v>146</v>
      </c>
      <c r="E87" s="174" t="s">
        <v>981</v>
      </c>
      <c r="F87" s="175" t="s">
        <v>982</v>
      </c>
      <c r="G87" s="176" t="s">
        <v>762</v>
      </c>
      <c r="H87" s="177">
        <v>30</v>
      </c>
      <c r="I87" s="178"/>
      <c r="J87" s="177">
        <f>ROUND((ROUND(I87,2))*(ROUND(H87,2)),2)</f>
        <v>0</v>
      </c>
      <c r="K87" s="175" t="s">
        <v>237</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151</v>
      </c>
      <c r="AT87" s="183" t="s">
        <v>146</v>
      </c>
      <c r="AU87" s="183" t="s">
        <v>83</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151</v>
      </c>
      <c r="BM87" s="183" t="s">
        <v>85</v>
      </c>
    </row>
    <row r="88" spans="1:65" s="2" customFormat="1" ht="48.75">
      <c r="A88" s="34"/>
      <c r="B88" s="35"/>
      <c r="C88" s="36"/>
      <c r="D88" s="192" t="s">
        <v>490</v>
      </c>
      <c r="E88" s="36"/>
      <c r="F88" s="233" t="s">
        <v>983</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490</v>
      </c>
      <c r="AU88" s="17" t="s">
        <v>83</v>
      </c>
    </row>
    <row r="89" spans="1:65" s="2" customFormat="1" ht="16.5" customHeight="1">
      <c r="A89" s="34"/>
      <c r="B89" s="35"/>
      <c r="C89" s="173" t="s">
        <v>85</v>
      </c>
      <c r="D89" s="173" t="s">
        <v>146</v>
      </c>
      <c r="E89" s="174" t="s">
        <v>984</v>
      </c>
      <c r="F89" s="175" t="s">
        <v>985</v>
      </c>
      <c r="G89" s="176" t="s">
        <v>762</v>
      </c>
      <c r="H89" s="177">
        <v>68</v>
      </c>
      <c r="I89" s="178"/>
      <c r="J89" s="177">
        <f>ROUND((ROUND(I89,2))*(ROUND(H89,2)),2)</f>
        <v>0</v>
      </c>
      <c r="K89" s="175" t="s">
        <v>237</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151</v>
      </c>
      <c r="AT89" s="183" t="s">
        <v>146</v>
      </c>
      <c r="AU89" s="183" t="s">
        <v>83</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151</v>
      </c>
      <c r="BM89" s="183" t="s">
        <v>151</v>
      </c>
    </row>
    <row r="90" spans="1:65" s="2" customFormat="1" ht="58.5">
      <c r="A90" s="34"/>
      <c r="B90" s="35"/>
      <c r="C90" s="36"/>
      <c r="D90" s="192" t="s">
        <v>490</v>
      </c>
      <c r="E90" s="36"/>
      <c r="F90" s="233" t="s">
        <v>986</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490</v>
      </c>
      <c r="AU90" s="17" t="s">
        <v>83</v>
      </c>
    </row>
    <row r="91" spans="1:65" s="12" customFormat="1" ht="25.9" customHeight="1">
      <c r="B91" s="157"/>
      <c r="C91" s="158"/>
      <c r="D91" s="159" t="s">
        <v>74</v>
      </c>
      <c r="E91" s="160" t="s">
        <v>758</v>
      </c>
      <c r="F91" s="160" t="s">
        <v>987</v>
      </c>
      <c r="G91" s="158"/>
      <c r="H91" s="158"/>
      <c r="I91" s="161"/>
      <c r="J91" s="162">
        <f>BK91</f>
        <v>145950</v>
      </c>
      <c r="K91" s="158"/>
      <c r="L91" s="163"/>
      <c r="M91" s="164"/>
      <c r="N91" s="165"/>
      <c r="O91" s="165"/>
      <c r="P91" s="166">
        <f>SUM(P92:P97)</f>
        <v>0</v>
      </c>
      <c r="Q91" s="165"/>
      <c r="R91" s="166">
        <f>SUM(R92:R97)</f>
        <v>0</v>
      </c>
      <c r="S91" s="165"/>
      <c r="T91" s="167">
        <f>SUM(T92:T97)</f>
        <v>0</v>
      </c>
      <c r="AR91" s="168" t="s">
        <v>83</v>
      </c>
      <c r="AT91" s="169" t="s">
        <v>74</v>
      </c>
      <c r="AU91" s="169" t="s">
        <v>75</v>
      </c>
      <c r="AY91" s="168" t="s">
        <v>143</v>
      </c>
      <c r="BK91" s="170">
        <f>SUM(BK92:BK97)</f>
        <v>145950</v>
      </c>
    </row>
    <row r="92" spans="1:65" s="2" customFormat="1" ht="16.5" customHeight="1">
      <c r="A92" s="34"/>
      <c r="B92" s="35"/>
      <c r="C92" s="173" t="s">
        <v>144</v>
      </c>
      <c r="D92" s="173" t="s">
        <v>146</v>
      </c>
      <c r="E92" s="174" t="s">
        <v>988</v>
      </c>
      <c r="F92" s="175" t="s">
        <v>989</v>
      </c>
      <c r="G92" s="176" t="s">
        <v>762</v>
      </c>
      <c r="H92" s="177">
        <v>30</v>
      </c>
      <c r="I92" s="288">
        <v>385</v>
      </c>
      <c r="J92" s="177">
        <f>ROUND((ROUND(I92,2))*(ROUND(H92,2)),2)</f>
        <v>11550</v>
      </c>
      <c r="K92" s="175" t="s">
        <v>237</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151</v>
      </c>
      <c r="AT92" s="183" t="s">
        <v>146</v>
      </c>
      <c r="AU92" s="183" t="s">
        <v>83</v>
      </c>
      <c r="AY92" s="17" t="s">
        <v>143</v>
      </c>
      <c r="BE92" s="184">
        <f>IF(N92="základní",J92,0)</f>
        <v>11550</v>
      </c>
      <c r="BF92" s="184">
        <f>IF(N92="snížená",J92,0)</f>
        <v>0</v>
      </c>
      <c r="BG92" s="184">
        <f>IF(N92="zákl. přenesená",J92,0)</f>
        <v>0</v>
      </c>
      <c r="BH92" s="184">
        <f>IF(N92="sníž. přenesená",J92,0)</f>
        <v>0</v>
      </c>
      <c r="BI92" s="184">
        <f>IF(N92="nulová",J92,0)</f>
        <v>0</v>
      </c>
      <c r="BJ92" s="17" t="s">
        <v>83</v>
      </c>
      <c r="BK92" s="184">
        <f>ROUND((ROUND(I92,2))*(ROUND(H92,2)),2)</f>
        <v>11550</v>
      </c>
      <c r="BL92" s="17" t="s">
        <v>151</v>
      </c>
      <c r="BM92" s="183" t="s">
        <v>288</v>
      </c>
    </row>
    <row r="93" spans="1:65" s="2" customFormat="1" ht="19.5">
      <c r="A93" s="34"/>
      <c r="B93" s="35"/>
      <c r="C93" s="36"/>
      <c r="D93" s="192" t="s">
        <v>490</v>
      </c>
      <c r="E93" s="36"/>
      <c r="F93" s="233" t="s">
        <v>990</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490</v>
      </c>
      <c r="AU93" s="17" t="s">
        <v>83</v>
      </c>
    </row>
    <row r="94" spans="1:65" s="2" customFormat="1" ht="16.5" customHeight="1">
      <c r="A94" s="34"/>
      <c r="B94" s="35"/>
      <c r="C94" s="173" t="s">
        <v>151</v>
      </c>
      <c r="D94" s="173" t="s">
        <v>146</v>
      </c>
      <c r="E94" s="174" t="s">
        <v>991</v>
      </c>
      <c r="F94" s="175" t="s">
        <v>992</v>
      </c>
      <c r="G94" s="176" t="s">
        <v>762</v>
      </c>
      <c r="H94" s="177">
        <v>30</v>
      </c>
      <c r="I94" s="288">
        <v>2240</v>
      </c>
      <c r="J94" s="177">
        <f>ROUND((ROUND(I94,2))*(ROUND(H94,2)),2)</f>
        <v>67200</v>
      </c>
      <c r="K94" s="175" t="s">
        <v>237</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151</v>
      </c>
      <c r="AT94" s="183" t="s">
        <v>146</v>
      </c>
      <c r="AU94" s="183" t="s">
        <v>83</v>
      </c>
      <c r="AY94" s="17" t="s">
        <v>143</v>
      </c>
      <c r="BE94" s="184">
        <f>IF(N94="základní",J94,0)</f>
        <v>67200</v>
      </c>
      <c r="BF94" s="184">
        <f>IF(N94="snížená",J94,0)</f>
        <v>0</v>
      </c>
      <c r="BG94" s="184">
        <f>IF(N94="zákl. přenesená",J94,0)</f>
        <v>0</v>
      </c>
      <c r="BH94" s="184">
        <f>IF(N94="sníž. přenesená",J94,0)</f>
        <v>0</v>
      </c>
      <c r="BI94" s="184">
        <f>IF(N94="nulová",J94,0)</f>
        <v>0</v>
      </c>
      <c r="BJ94" s="17" t="s">
        <v>83</v>
      </c>
      <c r="BK94" s="184">
        <f>ROUND((ROUND(I94,2))*(ROUND(H94,2)),2)</f>
        <v>67200</v>
      </c>
      <c r="BL94" s="17" t="s">
        <v>151</v>
      </c>
      <c r="BM94" s="183" t="s">
        <v>298</v>
      </c>
    </row>
    <row r="95" spans="1:65" s="2" customFormat="1" ht="39">
      <c r="A95" s="34"/>
      <c r="B95" s="35"/>
      <c r="C95" s="36"/>
      <c r="D95" s="192" t="s">
        <v>490</v>
      </c>
      <c r="E95" s="36"/>
      <c r="F95" s="233" t="s">
        <v>993</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490</v>
      </c>
      <c r="AU95" s="17" t="s">
        <v>83</v>
      </c>
    </row>
    <row r="96" spans="1:65" s="2" customFormat="1" ht="16.5" customHeight="1">
      <c r="A96" s="34"/>
      <c r="B96" s="35"/>
      <c r="C96" s="173" t="s">
        <v>193</v>
      </c>
      <c r="D96" s="173" t="s">
        <v>146</v>
      </c>
      <c r="E96" s="174" t="s">
        <v>994</v>
      </c>
      <c r="F96" s="175" t="s">
        <v>995</v>
      </c>
      <c r="G96" s="176" t="s">
        <v>762</v>
      </c>
      <c r="H96" s="177">
        <v>30</v>
      </c>
      <c r="I96" s="288">
        <v>2240</v>
      </c>
      <c r="J96" s="177">
        <f>ROUND((ROUND(I96,2))*(ROUND(H96,2)),2)</f>
        <v>67200</v>
      </c>
      <c r="K96" s="175" t="s">
        <v>237</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151</v>
      </c>
      <c r="AT96" s="183" t="s">
        <v>146</v>
      </c>
      <c r="AU96" s="183" t="s">
        <v>83</v>
      </c>
      <c r="AY96" s="17" t="s">
        <v>143</v>
      </c>
      <c r="BE96" s="184">
        <f>IF(N96="základní",J96,0)</f>
        <v>67200</v>
      </c>
      <c r="BF96" s="184">
        <f>IF(N96="snížená",J96,0)</f>
        <v>0</v>
      </c>
      <c r="BG96" s="184">
        <f>IF(N96="zákl. přenesená",J96,0)</f>
        <v>0</v>
      </c>
      <c r="BH96" s="184">
        <f>IF(N96="sníž. přenesená",J96,0)</f>
        <v>0</v>
      </c>
      <c r="BI96" s="184">
        <f>IF(N96="nulová",J96,0)</f>
        <v>0</v>
      </c>
      <c r="BJ96" s="17" t="s">
        <v>83</v>
      </c>
      <c r="BK96" s="184">
        <f>ROUND((ROUND(I96,2))*(ROUND(H96,2)),2)</f>
        <v>67200</v>
      </c>
      <c r="BL96" s="17" t="s">
        <v>151</v>
      </c>
      <c r="BM96" s="183" t="s">
        <v>308</v>
      </c>
    </row>
    <row r="97" spans="1:65" s="2" customFormat="1" ht="48.75">
      <c r="A97" s="34"/>
      <c r="B97" s="35"/>
      <c r="C97" s="36"/>
      <c r="D97" s="192" t="s">
        <v>490</v>
      </c>
      <c r="E97" s="36"/>
      <c r="F97" s="233" t="s">
        <v>996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490</v>
      </c>
      <c r="AU97" s="17" t="s">
        <v>83</v>
      </c>
    </row>
    <row r="98" spans="1:65" s="12" customFormat="1" ht="25.9" customHeight="1">
      <c r="B98" s="157"/>
      <c r="C98" s="158"/>
      <c r="D98" s="159" t="s">
        <v>74</v>
      </c>
      <c r="E98" s="160" t="s">
        <v>776</v>
      </c>
      <c r="F98" s="160" t="s">
        <v>935</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143</v>
      </c>
      <c r="BK98" s="170">
        <f>SUM(BK99:BK104)</f>
        <v>0</v>
      </c>
    </row>
    <row r="99" spans="1:65" s="2" customFormat="1" ht="16.5" customHeight="1">
      <c r="A99" s="34"/>
      <c r="B99" s="35"/>
      <c r="C99" s="173" t="s">
        <v>169</v>
      </c>
      <c r="D99" s="173" t="s">
        <v>146</v>
      </c>
      <c r="E99" s="174" t="s">
        <v>997</v>
      </c>
      <c r="F99" s="175" t="s">
        <v>998</v>
      </c>
      <c r="G99" s="176" t="s">
        <v>236</v>
      </c>
      <c r="H99" s="177">
        <v>880</v>
      </c>
      <c r="I99" s="178"/>
      <c r="J99" s="177">
        <f>ROUND((ROUND(I99,2))*(ROUND(H99,2)),2)</f>
        <v>0</v>
      </c>
      <c r="K99" s="175" t="s">
        <v>237</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151</v>
      </c>
      <c r="AT99" s="183" t="s">
        <v>146</v>
      </c>
      <c r="AU99" s="183" t="s">
        <v>83</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151</v>
      </c>
      <c r="BM99" s="183" t="s">
        <v>372</v>
      </c>
    </row>
    <row r="100" spans="1:65" s="2" customFormat="1" ht="58.5">
      <c r="A100" s="34"/>
      <c r="B100" s="35"/>
      <c r="C100" s="36"/>
      <c r="D100" s="192" t="s">
        <v>490</v>
      </c>
      <c r="E100" s="36"/>
      <c r="F100" s="233" t="s">
        <v>999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490</v>
      </c>
      <c r="AU100" s="17" t="s">
        <v>83</v>
      </c>
    </row>
    <row r="101" spans="1:65" s="2" customFormat="1" ht="16.5" customHeight="1">
      <c r="A101" s="34"/>
      <c r="B101" s="35"/>
      <c r="C101" s="173" t="s">
        <v>206</v>
      </c>
      <c r="D101" s="173" t="s">
        <v>146</v>
      </c>
      <c r="E101" s="174" t="s">
        <v>1000</v>
      </c>
      <c r="F101" s="175" t="s">
        <v>1001</v>
      </c>
      <c r="G101" s="176" t="s">
        <v>236</v>
      </c>
      <c r="H101" s="177">
        <v>420</v>
      </c>
      <c r="I101" s="178"/>
      <c r="J101" s="177">
        <f>ROUND((ROUND(I101,2))*(ROUND(H101,2)),2)</f>
        <v>0</v>
      </c>
      <c r="K101" s="175" t="s">
        <v>237</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151</v>
      </c>
      <c r="AT101" s="183" t="s">
        <v>146</v>
      </c>
      <c r="AU101" s="183" t="s">
        <v>83</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151</v>
      </c>
      <c r="BM101" s="183" t="s">
        <v>386</v>
      </c>
    </row>
    <row r="102" spans="1:65" s="2" customFormat="1" ht="58.5">
      <c r="A102" s="34"/>
      <c r="B102" s="35"/>
      <c r="C102" s="36"/>
      <c r="D102" s="192" t="s">
        <v>490</v>
      </c>
      <c r="E102" s="36"/>
      <c r="F102" s="233" t="s">
        <v>1002</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490</v>
      </c>
      <c r="AU102" s="17" t="s">
        <v>83</v>
      </c>
    </row>
    <row r="103" spans="1:65" s="2" customFormat="1" ht="16.5" customHeight="1">
      <c r="A103" s="34"/>
      <c r="B103" s="35"/>
      <c r="C103" s="173" t="s">
        <v>214</v>
      </c>
      <c r="D103" s="173" t="s">
        <v>146</v>
      </c>
      <c r="E103" s="174" t="s">
        <v>1003</v>
      </c>
      <c r="F103" s="175" t="s">
        <v>1004</v>
      </c>
      <c r="G103" s="176" t="s">
        <v>236</v>
      </c>
      <c r="H103" s="177">
        <v>136</v>
      </c>
      <c r="I103" s="178"/>
      <c r="J103" s="177">
        <f>ROUND((ROUND(I103,2))*(ROUND(H103,2)),2)</f>
        <v>0</v>
      </c>
      <c r="K103" s="175" t="s">
        <v>237</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151</v>
      </c>
      <c r="AT103" s="183" t="s">
        <v>146</v>
      </c>
      <c r="AU103" s="183" t="s">
        <v>83</v>
      </c>
      <c r="AY103" s="17" t="s">
        <v>143</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151</v>
      </c>
      <c r="BM103" s="183" t="s">
        <v>400</v>
      </c>
    </row>
    <row r="104" spans="1:65" s="2" customFormat="1" ht="58.5">
      <c r="A104" s="34"/>
      <c r="B104" s="35"/>
      <c r="C104" s="36"/>
      <c r="D104" s="192" t="s">
        <v>490</v>
      </c>
      <c r="E104" s="36"/>
      <c r="F104" s="233" t="s">
        <v>1005</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490</v>
      </c>
      <c r="AU104" s="17" t="s">
        <v>83</v>
      </c>
    </row>
    <row r="105" spans="1:65" s="12" customFormat="1" ht="25.9" customHeight="1">
      <c r="B105" s="157"/>
      <c r="C105" s="158"/>
      <c r="D105" s="159" t="s">
        <v>74</v>
      </c>
      <c r="E105" s="160" t="s">
        <v>788</v>
      </c>
      <c r="F105" s="160" t="s">
        <v>906</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143</v>
      </c>
      <c r="BK105" s="170">
        <f>SUM(BK106:BK111)</f>
        <v>0</v>
      </c>
    </row>
    <row r="106" spans="1:65" s="2" customFormat="1" ht="16.5" customHeight="1">
      <c r="A106" s="34"/>
      <c r="B106" s="35"/>
      <c r="C106" s="173" t="s">
        <v>221</v>
      </c>
      <c r="D106" s="173" t="s">
        <v>146</v>
      </c>
      <c r="E106" s="174" t="s">
        <v>965</v>
      </c>
      <c r="F106" s="175" t="s">
        <v>1006</v>
      </c>
      <c r="G106" s="176" t="s">
        <v>236</v>
      </c>
      <c r="H106" s="177">
        <v>102</v>
      </c>
      <c r="I106" s="178"/>
      <c r="J106" s="177">
        <f>ROUND((ROUND(I106,2))*(ROUND(H106,2)),2)</f>
        <v>0</v>
      </c>
      <c r="K106" s="175" t="s">
        <v>237</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151</v>
      </c>
      <c r="AT106" s="183" t="s">
        <v>146</v>
      </c>
      <c r="AU106" s="183" t="s">
        <v>83</v>
      </c>
      <c r="AY106" s="17" t="s">
        <v>143</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151</v>
      </c>
      <c r="BM106" s="183" t="s">
        <v>459</v>
      </c>
    </row>
    <row r="107" spans="1:65" s="2" customFormat="1" ht="39">
      <c r="A107" s="34"/>
      <c r="B107" s="35"/>
      <c r="C107" s="36"/>
      <c r="D107" s="192" t="s">
        <v>490</v>
      </c>
      <c r="E107" s="36"/>
      <c r="F107" s="233" t="s">
        <v>1007</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490</v>
      </c>
      <c r="AU107" s="17" t="s">
        <v>83</v>
      </c>
    </row>
    <row r="108" spans="1:65" s="2" customFormat="1" ht="16.5" customHeight="1">
      <c r="A108" s="34"/>
      <c r="B108" s="35"/>
      <c r="C108" s="173" t="s">
        <v>233</v>
      </c>
      <c r="D108" s="173" t="s">
        <v>146</v>
      </c>
      <c r="E108" s="174" t="s">
        <v>1008</v>
      </c>
      <c r="F108" s="175" t="s">
        <v>1009</v>
      </c>
      <c r="G108" s="176" t="s">
        <v>236</v>
      </c>
      <c r="H108" s="177">
        <v>94</v>
      </c>
      <c r="I108" s="178"/>
      <c r="J108" s="177">
        <f>ROUND((ROUND(I108,2))*(ROUND(H108,2)),2)</f>
        <v>0</v>
      </c>
      <c r="K108" s="175" t="s">
        <v>237</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151</v>
      </c>
      <c r="AT108" s="183" t="s">
        <v>146</v>
      </c>
      <c r="AU108" s="183" t="s">
        <v>83</v>
      </c>
      <c r="AY108" s="17" t="s">
        <v>143</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151</v>
      </c>
      <c r="BM108" s="183" t="s">
        <v>469</v>
      </c>
    </row>
    <row r="109" spans="1:65" s="2" customFormat="1" ht="58.5">
      <c r="A109" s="34"/>
      <c r="B109" s="35"/>
      <c r="C109" s="36"/>
      <c r="D109" s="192" t="s">
        <v>490</v>
      </c>
      <c r="E109" s="36"/>
      <c r="F109" s="233" t="s">
        <v>1010</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490</v>
      </c>
      <c r="AU109" s="17" t="s">
        <v>83</v>
      </c>
    </row>
    <row r="110" spans="1:65" s="2" customFormat="1" ht="16.5" customHeight="1">
      <c r="A110" s="34"/>
      <c r="B110" s="35"/>
      <c r="C110" s="173" t="s">
        <v>239</v>
      </c>
      <c r="D110" s="173" t="s">
        <v>146</v>
      </c>
      <c r="E110" s="174" t="s">
        <v>1011</v>
      </c>
      <c r="F110" s="175" t="s">
        <v>1012</v>
      </c>
      <c r="G110" s="176" t="s">
        <v>762</v>
      </c>
      <c r="H110" s="177">
        <v>4</v>
      </c>
      <c r="I110" s="178"/>
      <c r="J110" s="177">
        <f>ROUND((ROUND(I110,2))*(ROUND(H110,2)),2)</f>
        <v>0</v>
      </c>
      <c r="K110" s="175" t="s">
        <v>237</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151</v>
      </c>
      <c r="AT110" s="183" t="s">
        <v>146</v>
      </c>
      <c r="AU110" s="183" t="s">
        <v>83</v>
      </c>
      <c r="AY110" s="17" t="s">
        <v>143</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151</v>
      </c>
      <c r="BM110" s="183" t="s">
        <v>481</v>
      </c>
    </row>
    <row r="111" spans="1:65" s="2" customFormat="1" ht="58.5">
      <c r="A111" s="34"/>
      <c r="B111" s="35"/>
      <c r="C111" s="36"/>
      <c r="D111" s="192" t="s">
        <v>490</v>
      </c>
      <c r="E111" s="36"/>
      <c r="F111" s="233" t="s">
        <v>1013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490</v>
      </c>
      <c r="AU111" s="17" t="s">
        <v>83</v>
      </c>
    </row>
    <row r="112" spans="1:65" s="12" customFormat="1" ht="25.9" customHeight="1">
      <c r="B112" s="157"/>
      <c r="C112" s="158"/>
      <c r="D112" s="159" t="s">
        <v>74</v>
      </c>
      <c r="E112" s="160" t="s">
        <v>793</v>
      </c>
      <c r="F112" s="160" t="s">
        <v>1014</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143</v>
      </c>
      <c r="BK112" s="170">
        <f>SUM(BK113:BK125)</f>
        <v>0</v>
      </c>
    </row>
    <row r="113" spans="1:65" s="2" customFormat="1" ht="16.5" customHeight="1">
      <c r="A113" s="34"/>
      <c r="B113" s="35"/>
      <c r="C113" s="173" t="s">
        <v>247</v>
      </c>
      <c r="D113" s="173" t="s">
        <v>146</v>
      </c>
      <c r="E113" s="174" t="s">
        <v>1015</v>
      </c>
      <c r="F113" s="175" t="s">
        <v>1016</v>
      </c>
      <c r="G113" s="176" t="s">
        <v>272</v>
      </c>
      <c r="H113" s="177">
        <v>1</v>
      </c>
      <c r="I113" s="178"/>
      <c r="J113" s="177">
        <f>ROUND((ROUND(I113,2))*(ROUND(H113,2)),2)</f>
        <v>0</v>
      </c>
      <c r="K113" s="175" t="s">
        <v>237</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151</v>
      </c>
      <c r="AT113" s="183" t="s">
        <v>146</v>
      </c>
      <c r="AU113" s="183" t="s">
        <v>83</v>
      </c>
      <c r="AY113" s="17" t="s">
        <v>143</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151</v>
      </c>
      <c r="BM113" s="183" t="s">
        <v>496</v>
      </c>
    </row>
    <row r="114" spans="1:65" s="2" customFormat="1" ht="19.5">
      <c r="A114" s="34"/>
      <c r="B114" s="35"/>
      <c r="C114" s="36"/>
      <c r="D114" s="192" t="s">
        <v>490</v>
      </c>
      <c r="E114" s="36"/>
      <c r="F114" s="233" t="s">
        <v>1017</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490</v>
      </c>
      <c r="AU114" s="17" t="s">
        <v>83</v>
      </c>
    </row>
    <row r="115" spans="1:65" s="2" customFormat="1" ht="16.5" customHeight="1">
      <c r="A115" s="34"/>
      <c r="B115" s="35"/>
      <c r="C115" s="173" t="s">
        <v>253</v>
      </c>
      <c r="D115" s="173" t="s">
        <v>146</v>
      </c>
      <c r="E115" s="174" t="s">
        <v>1018</v>
      </c>
      <c r="F115" s="175" t="s">
        <v>1019</v>
      </c>
      <c r="G115" s="176" t="s">
        <v>272</v>
      </c>
      <c r="H115" s="177">
        <v>1</v>
      </c>
      <c r="I115" s="178"/>
      <c r="J115" s="177">
        <f>ROUND((ROUND(I115,2))*(ROUND(H115,2)),2)</f>
        <v>0</v>
      </c>
      <c r="K115" s="175" t="s">
        <v>237</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151</v>
      </c>
      <c r="AT115" s="183" t="s">
        <v>146</v>
      </c>
      <c r="AU115" s="183" t="s">
        <v>83</v>
      </c>
      <c r="AY115" s="17" t="s">
        <v>143</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151</v>
      </c>
      <c r="BM115" s="183" t="s">
        <v>506</v>
      </c>
    </row>
    <row r="116" spans="1:65" s="2" customFormat="1" ht="29.25">
      <c r="A116" s="34"/>
      <c r="B116" s="35"/>
      <c r="C116" s="36"/>
      <c r="D116" s="192" t="s">
        <v>490</v>
      </c>
      <c r="E116" s="36"/>
      <c r="F116" s="233" t="s">
        <v>1020</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490</v>
      </c>
      <c r="AU116" s="17" t="s">
        <v>83</v>
      </c>
    </row>
    <row r="117" spans="1:65" s="2" customFormat="1" ht="16.5" customHeight="1">
      <c r="A117" s="34"/>
      <c r="B117" s="35"/>
      <c r="C117" s="173" t="s">
        <v>257</v>
      </c>
      <c r="D117" s="173" t="s">
        <v>146</v>
      </c>
      <c r="E117" s="174" t="s">
        <v>1021</v>
      </c>
      <c r="F117" s="175" t="s">
        <v>899</v>
      </c>
      <c r="G117" s="176" t="s">
        <v>272</v>
      </c>
      <c r="H117" s="177">
        <v>1</v>
      </c>
      <c r="I117" s="178"/>
      <c r="J117" s="177">
        <f>ROUND((ROUND(I117,2))*(ROUND(H117,2)),2)</f>
        <v>0</v>
      </c>
      <c r="K117" s="175" t="s">
        <v>237</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151</v>
      </c>
      <c r="AT117" s="183" t="s">
        <v>146</v>
      </c>
      <c r="AU117" s="183" t="s">
        <v>83</v>
      </c>
      <c r="AY117" s="17" t="s">
        <v>143</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151</v>
      </c>
      <c r="BM117" s="183" t="s">
        <v>516</v>
      </c>
    </row>
    <row r="118" spans="1:65" s="2" customFormat="1" ht="19.5">
      <c r="A118" s="34"/>
      <c r="B118" s="35"/>
      <c r="C118" s="36"/>
      <c r="D118" s="192" t="s">
        <v>490</v>
      </c>
      <c r="E118" s="36"/>
      <c r="F118" s="233" t="s">
        <v>1022</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490</v>
      </c>
      <c r="AU118" s="17" t="s">
        <v>83</v>
      </c>
    </row>
    <row r="119" spans="1:65" s="2" customFormat="1" ht="16.5" customHeight="1">
      <c r="A119" s="34"/>
      <c r="B119" s="35"/>
      <c r="C119" s="173" t="s">
        <v>8</v>
      </c>
      <c r="D119" s="173" t="s">
        <v>146</v>
      </c>
      <c r="E119" s="174" t="s">
        <v>1023</v>
      </c>
      <c r="F119" s="175" t="s">
        <v>1024</v>
      </c>
      <c r="G119" s="176" t="s">
        <v>272</v>
      </c>
      <c r="H119" s="177">
        <v>1</v>
      </c>
      <c r="I119" s="178"/>
      <c r="J119" s="177">
        <f>ROUND((ROUND(I119,2))*(ROUND(H119,2)),2)</f>
        <v>0</v>
      </c>
      <c r="K119" s="175" t="s">
        <v>237</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151</v>
      </c>
      <c r="AT119" s="183" t="s">
        <v>146</v>
      </c>
      <c r="AU119" s="183" t="s">
        <v>83</v>
      </c>
      <c r="AY119" s="17" t="s">
        <v>143</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151</v>
      </c>
      <c r="BM119" s="183" t="s">
        <v>525</v>
      </c>
    </row>
    <row r="120" spans="1:65" s="2" customFormat="1" ht="19.5">
      <c r="A120" s="34"/>
      <c r="B120" s="35"/>
      <c r="C120" s="36"/>
      <c r="D120" s="192" t="s">
        <v>490</v>
      </c>
      <c r="E120" s="36"/>
      <c r="F120" s="233" t="s">
        <v>1025</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490</v>
      </c>
      <c r="AU120" s="17" t="s">
        <v>83</v>
      </c>
    </row>
    <row r="121" spans="1:65" s="2" customFormat="1" ht="16.5" customHeight="1">
      <c r="A121" s="34"/>
      <c r="B121" s="35"/>
      <c r="C121" s="173" t="s">
        <v>266</v>
      </c>
      <c r="D121" s="173" t="s">
        <v>146</v>
      </c>
      <c r="E121" s="174" t="s">
        <v>1026</v>
      </c>
      <c r="F121" s="175" t="s">
        <v>1027</v>
      </c>
      <c r="G121" s="176" t="s">
        <v>272</v>
      </c>
      <c r="H121" s="177">
        <v>1</v>
      </c>
      <c r="I121" s="178"/>
      <c r="J121" s="177">
        <f>ROUND((ROUND(I121,2))*(ROUND(H121,2)),2)</f>
        <v>0</v>
      </c>
      <c r="K121" s="175" t="s">
        <v>237</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151</v>
      </c>
      <c r="AT121" s="183" t="s">
        <v>146</v>
      </c>
      <c r="AU121" s="183" t="s">
        <v>83</v>
      </c>
      <c r="AY121" s="17" t="s">
        <v>143</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151</v>
      </c>
      <c r="BM121" s="183" t="s">
        <v>537</v>
      </c>
    </row>
    <row r="122" spans="1:65" s="2" customFormat="1" ht="19.5">
      <c r="A122" s="34"/>
      <c r="B122" s="35"/>
      <c r="C122" s="36"/>
      <c r="D122" s="192" t="s">
        <v>490</v>
      </c>
      <c r="E122" s="36"/>
      <c r="F122" s="233" t="s">
        <v>1028</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490</v>
      </c>
      <c r="AU122" s="17" t="s">
        <v>83</v>
      </c>
    </row>
    <row r="123" spans="1:65" s="2" customFormat="1" ht="16.5" customHeight="1">
      <c r="A123" s="34"/>
      <c r="B123" s="35"/>
      <c r="C123" s="173" t="s">
        <v>269</v>
      </c>
      <c r="D123" s="173" t="s">
        <v>146</v>
      </c>
      <c r="E123" s="174" t="s">
        <v>1029</v>
      </c>
      <c r="F123" s="175" t="s">
        <v>1030</v>
      </c>
      <c r="G123" s="176" t="s">
        <v>272</v>
      </c>
      <c r="H123" s="177">
        <v>1</v>
      </c>
      <c r="I123" s="178"/>
      <c r="J123" s="177">
        <f>ROUND((ROUND(I123,2))*(ROUND(H123,2)),2)</f>
        <v>0</v>
      </c>
      <c r="K123" s="175" t="s">
        <v>237</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151</v>
      </c>
      <c r="AT123" s="183" t="s">
        <v>146</v>
      </c>
      <c r="AU123" s="183" t="s">
        <v>83</v>
      </c>
      <c r="AY123" s="17" t="s">
        <v>143</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151</v>
      </c>
      <c r="BM123" s="183" t="s">
        <v>547</v>
      </c>
    </row>
    <row r="124" spans="1:65" s="2" customFormat="1" ht="19.5">
      <c r="A124" s="34"/>
      <c r="B124" s="35"/>
      <c r="C124" s="36"/>
      <c r="D124" s="192" t="s">
        <v>490</v>
      </c>
      <c r="E124" s="36"/>
      <c r="F124" s="233" t="s">
        <v>1031</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490</v>
      </c>
      <c r="AU124" s="17" t="s">
        <v>83</v>
      </c>
    </row>
    <row r="125" spans="1:65" s="2" customFormat="1" ht="16.5" customHeight="1">
      <c r="A125" s="34"/>
      <c r="B125" s="35"/>
      <c r="C125" s="173" t="s">
        <v>274</v>
      </c>
      <c r="D125" s="173" t="s">
        <v>146</v>
      </c>
      <c r="E125" s="174" t="s">
        <v>1032</v>
      </c>
      <c r="F125" s="175" t="s">
        <v>1033</v>
      </c>
      <c r="G125" s="176" t="s">
        <v>272</v>
      </c>
      <c r="H125" s="177">
        <v>1</v>
      </c>
      <c r="I125" s="178"/>
      <c r="J125" s="177">
        <f>ROUND((ROUND(I125,2))*(ROUND(H125,2)),2)</f>
        <v>0</v>
      </c>
      <c r="K125" s="175" t="s">
        <v>237</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151</v>
      </c>
      <c r="AT125" s="183" t="s">
        <v>146</v>
      </c>
      <c r="AU125" s="183" t="s">
        <v>83</v>
      </c>
      <c r="AY125" s="17" t="s">
        <v>143</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151</v>
      </c>
      <c r="BM125" s="183" t="s">
        <v>559</v>
      </c>
    </row>
    <row r="126" spans="1:65" s="12" customFormat="1" ht="25.9" customHeight="1">
      <c r="B126" s="157"/>
      <c r="C126" s="158"/>
      <c r="D126" s="159" t="s">
        <v>74</v>
      </c>
      <c r="E126" s="160" t="s">
        <v>732</v>
      </c>
      <c r="F126" s="160" t="s">
        <v>733</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151</v>
      </c>
      <c r="AT126" s="169" t="s">
        <v>74</v>
      </c>
      <c r="AU126" s="169" t="s">
        <v>75</v>
      </c>
      <c r="AY126" s="168" t="s">
        <v>143</v>
      </c>
      <c r="BK126" s="170">
        <f>SUM(BK127:BK128)</f>
        <v>0</v>
      </c>
    </row>
    <row r="127" spans="1:65" s="2" customFormat="1" ht="37.9" customHeight="1">
      <c r="A127" s="34"/>
      <c r="B127" s="35"/>
      <c r="C127" s="173" t="s">
        <v>283</v>
      </c>
      <c r="D127" s="173" t="s">
        <v>146</v>
      </c>
      <c r="E127" s="174" t="s">
        <v>734</v>
      </c>
      <c r="F127" s="175" t="s">
        <v>735</v>
      </c>
      <c r="G127" s="176" t="s">
        <v>736</v>
      </c>
      <c r="H127" s="177">
        <v>24</v>
      </c>
      <c r="I127" s="178"/>
      <c r="J127" s="177">
        <f>ROUND((ROUND(I127,2))*(ROUND(H127,2)),2)</f>
        <v>0</v>
      </c>
      <c r="K127" s="175" t="s">
        <v>150</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908</v>
      </c>
      <c r="AT127" s="183" t="s">
        <v>146</v>
      </c>
      <c r="AU127" s="183" t="s">
        <v>83</v>
      </c>
      <c r="AY127" s="17" t="s">
        <v>143</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908</v>
      </c>
      <c r="BM127" s="183" t="s">
        <v>1034</v>
      </c>
    </row>
    <row r="128" spans="1:65" s="2" customFormat="1">
      <c r="A128" s="34"/>
      <c r="B128" s="35"/>
      <c r="C128" s="36"/>
      <c r="D128" s="185" t="s">
        <v>153</v>
      </c>
      <c r="E128" s="36"/>
      <c r="F128" s="186" t="s">
        <v>739</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153</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8NVS5K3hemY/ifyKo+mdIAtMZ6d7mXMSU85yus5029Me3l+KCsdbIYWEXZALgXFkCbOVN+uLkM12PgepOxi80Q==" saltValue="RzG0q1xP5/0X2CNeAJ92Eg=="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0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DP20 = E3P2 + E3P3</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1035</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1036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ROUND((SUM(BE84:BE105)),  2)</f>
        <v>0</v>
      </c>
      <c r="G33" s="34"/>
      <c r="H33" s="34"/>
      <c r="I33" s="118">
        <v>0.21</v>
      </c>
      <c r="J33" s="117">
        <f>ROUND(((SUM(BE84:BE105))*I33),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ROUND((SUM(BF84:BF105)),  2)</f>
        <v>0</v>
      </c>
      <c r="G34" s="34"/>
      <c r="H34" s="34"/>
      <c r="I34" s="118">
        <v>0.15</v>
      </c>
      <c r="J34" s="117">
        <f>ROUND(((SUM(BF84:BF105))*I34),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ROUND((SUM(BG84:BG105)),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ROUND((SUM(BH84:BH105)),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ROUND((SUM(BI84:BI105)),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DP20 = E3P2 + E3P3</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DP20</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J85</f>
        <v>0</v>
      </c>
      <c r="K60" s="135"/>
      <c r="L60" s="139"/>
    </row>
    <row r="61" spans="1:47" s="10" customFormat="1" ht="19.899999999999999" customHeight="1">
      <c r="B61" s="140"/>
      <c r="C61" s="141"/>
      <c r="D61" s="142" t="s">
        <v>1037</v>
      </c>
      <c r="E61" s="143"/>
      <c r="F61" s="143"/>
      <c r="G61" s="143"/>
      <c r="H61" s="143"/>
      <c r="I61" s="143"/>
      <c r="J61" s="144">
        <f>J86</f>
        <v>0</v>
      </c>
      <c r="K61" s="141"/>
      <c r="L61" s="145"/>
    </row>
    <row r="62" spans="1:47" s="9" customFormat="1" ht="24.95" customHeight="1">
      <c r="B62" s="134"/>
      <c r="C62" s="135"/>
      <c r="D62" s="136" t="s">
        <v>122</v>
      </c>
      <c r="E62" s="137"/>
      <c r="F62" s="137"/>
      <c r="G62" s="137"/>
      <c r="H62" s="137"/>
      <c r="I62" s="137"/>
      <c r="J62" s="138">
        <f>J97</f>
        <v>0</v>
      </c>
      <c r="K62" s="135"/>
      <c r="L62" s="139"/>
    </row>
    <row r="63" spans="1:47" s="10" customFormat="1" ht="19.899999999999999" customHeight="1">
      <c r="B63" s="140"/>
      <c r="C63" s="141"/>
      <c r="D63" s="142" t="s">
        <v>123</v>
      </c>
      <c r="E63" s="143"/>
      <c r="F63" s="143"/>
      <c r="G63" s="143"/>
      <c r="H63" s="143"/>
      <c r="I63" s="143"/>
      <c r="J63" s="144">
        <f>J98</f>
        <v>0</v>
      </c>
      <c r="K63" s="141"/>
      <c r="L63" s="145"/>
    </row>
    <row r="64" spans="1:47" s="10" customFormat="1" ht="19.899999999999999" customHeight="1">
      <c r="B64" s="140"/>
      <c r="C64" s="141"/>
      <c r="D64" s="142" t="s">
        <v>127</v>
      </c>
      <c r="E64" s="143"/>
      <c r="F64" s="143"/>
      <c r="G64" s="143"/>
      <c r="H64" s="143"/>
      <c r="I64" s="143"/>
      <c r="J64" s="144">
        <f>J103</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128</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DP20 = E3P2 + E3P3</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DP20</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31</v>
      </c>
      <c r="D81" s="36"/>
      <c r="E81" s="36"/>
      <c r="F81" s="27" t="str">
        <f>IF(E18="","",E18)</f>
        <v>Vyplň údaj</v>
      </c>
      <c r="G81" s="36"/>
      <c r="H81" s="36"/>
      <c r="I81" s="29" t="s">
        <v>38</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129</v>
      </c>
      <c r="D83" s="149" t="s">
        <v>60</v>
      </c>
      <c r="E83" s="149" t="s">
        <v>56</v>
      </c>
      <c r="F83" s="149" t="s">
        <v>57</v>
      </c>
      <c r="G83" s="149" t="s">
        <v>130</v>
      </c>
      <c r="H83" s="149" t="s">
        <v>131</v>
      </c>
      <c r="I83" s="149" t="s">
        <v>132</v>
      </c>
      <c r="J83" s="149" t="s">
        <v>108</v>
      </c>
      <c r="K83" s="150" t="s">
        <v>133</v>
      </c>
      <c r="L83" s="151"/>
      <c r="M83" s="68" t="s">
        <v>18</v>
      </c>
      <c r="N83" s="69" t="s">
        <v>45</v>
      </c>
      <c r="O83" s="69" t="s">
        <v>134</v>
      </c>
      <c r="P83" s="69" t="s">
        <v>135</v>
      </c>
      <c r="Q83" s="69" t="s">
        <v>136</v>
      </c>
      <c r="R83" s="69" t="s">
        <v>137</v>
      </c>
      <c r="S83" s="69" t="s">
        <v>138</v>
      </c>
      <c r="T83" s="70" t="s">
        <v>139</v>
      </c>
      <c r="U83" s="146"/>
      <c r="V83" s="146"/>
      <c r="W83" s="146"/>
      <c r="X83" s="146"/>
      <c r="Y83" s="146"/>
      <c r="Z83" s="146"/>
      <c r="AA83" s="146"/>
      <c r="AB83" s="146"/>
      <c r="AC83" s="146"/>
      <c r="AD83" s="146"/>
      <c r="AE83" s="146"/>
    </row>
    <row r="84" spans="1:65" s="2" customFormat="1" ht="22.9" customHeight="1">
      <c r="A84" s="34"/>
      <c r="B84" s="35"/>
      <c r="C84" s="75" t="s">
        <v>140</v>
      </c>
      <c r="D84" s="36"/>
      <c r="E84" s="36"/>
      <c r="F84" s="36"/>
      <c r="G84" s="36"/>
      <c r="H84" s="36"/>
      <c r="I84" s="36"/>
      <c r="J84" s="152">
        <f>BK84</f>
        <v>0</v>
      </c>
      <c r="K84" s="36"/>
      <c r="L84" s="39"/>
      <c r="M84" s="71"/>
      <c r="N84" s="153"/>
      <c r="O84" s="72"/>
      <c r="P84" s="154">
        <f>P85+P97</f>
        <v>0</v>
      </c>
      <c r="Q84" s="72"/>
      <c r="R84" s="154">
        <f>R85+R97</f>
        <v>1.8069999999999999E-2</v>
      </c>
      <c r="S84" s="72"/>
      <c r="T84" s="155">
        <f>T85+T97</f>
        <v>0</v>
      </c>
      <c r="U84" s="34"/>
      <c r="V84" s="34"/>
      <c r="W84" s="34"/>
      <c r="X84" s="34"/>
      <c r="Y84" s="34"/>
      <c r="Z84" s="34"/>
      <c r="AA84" s="34"/>
      <c r="AB84" s="34"/>
      <c r="AC84" s="34"/>
      <c r="AD84" s="34"/>
      <c r="AE84" s="34"/>
      <c r="AT84" s="17" t="s">
        <v>74</v>
      </c>
      <c r="AU84" s="17" t="s">
        <v>109</v>
      </c>
      <c r="BK84" s="156">
        <f>BK85+BK97</f>
        <v>0</v>
      </c>
    </row>
    <row r="85" spans="1:65" s="12" customFormat="1" ht="25.9" customHeight="1">
      <c r="B85" s="157"/>
      <c r="C85" s="158"/>
      <c r="D85" s="159" t="s">
        <v>74</v>
      </c>
      <c r="E85" s="160" t="s">
        <v>359</v>
      </c>
      <c r="F85" s="160" t="s">
        <v>360</v>
      </c>
      <c r="G85" s="158"/>
      <c r="H85" s="158"/>
      <c r="I85" s="161"/>
      <c r="J85" s="162">
        <f>BK85</f>
        <v>0</v>
      </c>
      <c r="K85" s="158"/>
      <c r="L85" s="163"/>
      <c r="M85" s="164"/>
      <c r="N85" s="165"/>
      <c r="O85" s="165"/>
      <c r="P85" s="166">
        <f>P86</f>
        <v>0</v>
      </c>
      <c r="Q85" s="165"/>
      <c r="R85" s="166">
        <f>R86</f>
        <v>1.8069999999999999E-2</v>
      </c>
      <c r="S85" s="165"/>
      <c r="T85" s="167">
        <f>T86</f>
        <v>0</v>
      </c>
      <c r="AR85" s="168" t="s">
        <v>85</v>
      </c>
      <c r="AT85" s="169" t="s">
        <v>74</v>
      </c>
      <c r="AU85" s="169" t="s">
        <v>75</v>
      </c>
      <c r="AY85" s="168" t="s">
        <v>143</v>
      </c>
      <c r="BK85" s="170">
        <f>BK86</f>
        <v>0</v>
      </c>
    </row>
    <row r="86" spans="1:65" s="12" customFormat="1" ht="22.9" customHeight="1">
      <c r="B86" s="157"/>
      <c r="C86" s="158"/>
      <c r="D86" s="159" t="s">
        <v>74</v>
      </c>
      <c r="E86" s="171" t="s">
        <v>1038</v>
      </c>
      <c r="F86" s="171" t="s">
        <v>1039</v>
      </c>
      <c r="G86" s="158"/>
      <c r="H86" s="158"/>
      <c r="I86" s="161"/>
      <c r="J86" s="172">
        <f>BK86</f>
        <v>0</v>
      </c>
      <c r="K86" s="158"/>
      <c r="L86" s="163"/>
      <c r="M86" s="164"/>
      <c r="N86" s="165"/>
      <c r="O86" s="165"/>
      <c r="P86" s="166">
        <f>SUM(P87:P96)</f>
        <v>0</v>
      </c>
      <c r="Q86" s="165"/>
      <c r="R86" s="166">
        <f>SUM(R87:R96)</f>
        <v>1.8069999999999999E-2</v>
      </c>
      <c r="S86" s="165"/>
      <c r="T86" s="167">
        <f>SUM(T87:T96)</f>
        <v>0</v>
      </c>
      <c r="AR86" s="168" t="s">
        <v>85</v>
      </c>
      <c r="AT86" s="169" t="s">
        <v>74</v>
      </c>
      <c r="AU86" s="169" t="s">
        <v>83</v>
      </c>
      <c r="AY86" s="168" t="s">
        <v>143</v>
      </c>
      <c r="BK86" s="170">
        <f>SUM(BK87:BK96)</f>
        <v>0</v>
      </c>
    </row>
    <row r="87" spans="1:65" s="2" customFormat="1" ht="49.15" customHeight="1">
      <c r="A87" s="34"/>
      <c r="B87" s="35"/>
      <c r="C87" s="173" t="s">
        <v>83</v>
      </c>
      <c r="D87" s="173" t="s">
        <v>146</v>
      </c>
      <c r="E87" s="174" t="s">
        <v>1040</v>
      </c>
      <c r="F87" s="175" t="s">
        <v>1041</v>
      </c>
      <c r="G87" s="176" t="s">
        <v>149</v>
      </c>
      <c r="H87" s="177">
        <v>4</v>
      </c>
      <c r="I87" s="178"/>
      <c r="J87" s="177">
        <f>ROUND((ROUND(I87,2))*(ROUND(H87,2)),2)</f>
        <v>0</v>
      </c>
      <c r="K87" s="175" t="s">
        <v>150</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266</v>
      </c>
      <c r="AT87" s="183" t="s">
        <v>146</v>
      </c>
      <c r="AU87" s="183" t="s">
        <v>85</v>
      </c>
      <c r="AY87" s="17" t="s">
        <v>143</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266</v>
      </c>
      <c r="BM87" s="183" t="s">
        <v>1042</v>
      </c>
    </row>
    <row r="88" spans="1:65" s="2" customFormat="1">
      <c r="A88" s="34"/>
      <c r="B88" s="35"/>
      <c r="C88" s="36"/>
      <c r="D88" s="185" t="s">
        <v>153</v>
      </c>
      <c r="E88" s="36"/>
      <c r="F88" s="186" t="s">
        <v>1043</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153</v>
      </c>
      <c r="AU88" s="17" t="s">
        <v>85</v>
      </c>
    </row>
    <row r="89" spans="1:65" s="2" customFormat="1" ht="16.5" customHeight="1">
      <c r="A89" s="34"/>
      <c r="B89" s="35"/>
      <c r="C89" s="224" t="s">
        <v>85</v>
      </c>
      <c r="D89" s="224" t="s">
        <v>248</v>
      </c>
      <c r="E89" s="225" t="s">
        <v>1044</v>
      </c>
      <c r="F89" s="226" t="s">
        <v>1045</v>
      </c>
      <c r="G89" s="227" t="s">
        <v>762</v>
      </c>
      <c r="H89" s="228">
        <v>1</v>
      </c>
      <c r="I89" s="229"/>
      <c r="J89" s="228">
        <f>ROUND((ROUND(I89,2))*(ROUND(H89,2)),2)</f>
        <v>0</v>
      </c>
      <c r="K89" s="226" t="s">
        <v>237</v>
      </c>
      <c r="L89" s="230"/>
      <c r="M89" s="231" t="s">
        <v>18</v>
      </c>
      <c r="N89" s="232" t="s">
        <v>46</v>
      </c>
      <c r="O89" s="64"/>
      <c r="P89" s="181">
        <f>O89*H89</f>
        <v>0</v>
      </c>
      <c r="Q89" s="181">
        <v>4.1999999999999997E-3</v>
      </c>
      <c r="R89" s="181">
        <f>Q89*H89</f>
        <v>4.1999999999999997E-3</v>
      </c>
      <c r="S89" s="181">
        <v>0</v>
      </c>
      <c r="T89" s="182">
        <f>S89*H89</f>
        <v>0</v>
      </c>
      <c r="U89" s="34"/>
      <c r="V89" s="34"/>
      <c r="W89" s="34"/>
      <c r="X89" s="34"/>
      <c r="Y89" s="34"/>
      <c r="Z89" s="34"/>
      <c r="AA89" s="34"/>
      <c r="AB89" s="34"/>
      <c r="AC89" s="34"/>
      <c r="AD89" s="34"/>
      <c r="AE89" s="34"/>
      <c r="AR89" s="183" t="s">
        <v>363</v>
      </c>
      <c r="AT89" s="183" t="s">
        <v>248</v>
      </c>
      <c r="AU89" s="183" t="s">
        <v>85</v>
      </c>
      <c r="AY89" s="17" t="s">
        <v>143</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266</v>
      </c>
      <c r="BM89" s="183" t="s">
        <v>1046</v>
      </c>
    </row>
    <row r="90" spans="1:65" s="2" customFormat="1" ht="16.5" customHeight="1">
      <c r="A90" s="34"/>
      <c r="B90" s="35"/>
      <c r="C90" s="224" t="s">
        <v>144</v>
      </c>
      <c r="D90" s="224" t="s">
        <v>248</v>
      </c>
      <c r="E90" s="225" t="s">
        <v>1047</v>
      </c>
      <c r="F90" s="226" t="s">
        <v>1048</v>
      </c>
      <c r="G90" s="227" t="s">
        <v>762</v>
      </c>
      <c r="H90" s="228">
        <v>1</v>
      </c>
      <c r="I90" s="229"/>
      <c r="J90" s="228">
        <f>ROUND((ROUND(I90,2))*(ROUND(H90,2)),2)</f>
        <v>0</v>
      </c>
      <c r="K90" s="226" t="s">
        <v>237</v>
      </c>
      <c r="L90" s="230"/>
      <c r="M90" s="231" t="s">
        <v>18</v>
      </c>
      <c r="N90" s="232" t="s">
        <v>46</v>
      </c>
      <c r="O90" s="64"/>
      <c r="P90" s="181">
        <f>O90*H90</f>
        <v>0</v>
      </c>
      <c r="Q90" s="181">
        <v>4.1999999999999997E-3</v>
      </c>
      <c r="R90" s="181">
        <f>Q90*H90</f>
        <v>4.1999999999999997E-3</v>
      </c>
      <c r="S90" s="181">
        <v>0</v>
      </c>
      <c r="T90" s="182">
        <f>S90*H90</f>
        <v>0</v>
      </c>
      <c r="U90" s="34"/>
      <c r="V90" s="34"/>
      <c r="W90" s="34"/>
      <c r="X90" s="34"/>
      <c r="Y90" s="34"/>
      <c r="Z90" s="34"/>
      <c r="AA90" s="34"/>
      <c r="AB90" s="34"/>
      <c r="AC90" s="34"/>
      <c r="AD90" s="34"/>
      <c r="AE90" s="34"/>
      <c r="AR90" s="183" t="s">
        <v>363</v>
      </c>
      <c r="AT90" s="183" t="s">
        <v>248</v>
      </c>
      <c r="AU90" s="183" t="s">
        <v>85</v>
      </c>
      <c r="AY90" s="17" t="s">
        <v>143</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266</v>
      </c>
      <c r="BM90" s="183" t="s">
        <v>1049</v>
      </c>
    </row>
    <row r="91" spans="1:65" s="2" customFormat="1" ht="16.5" customHeight="1">
      <c r="A91" s="34"/>
      <c r="B91" s="35"/>
      <c r="C91" s="224" t="s">
        <v>151</v>
      </c>
      <c r="D91" s="224" t="s">
        <v>248</v>
      </c>
      <c r="E91" s="225" t="s">
        <v>1050</v>
      </c>
      <c r="F91" s="226" t="s">
        <v>1051</v>
      </c>
      <c r="G91" s="227" t="s">
        <v>762</v>
      </c>
      <c r="H91" s="228">
        <v>1</v>
      </c>
      <c r="I91" s="229"/>
      <c r="J91" s="228">
        <f>ROUND((ROUND(I91,2))*(ROUND(H91,2)),2)</f>
        <v>0</v>
      </c>
      <c r="K91" s="226" t="s">
        <v>237</v>
      </c>
      <c r="L91" s="230"/>
      <c r="M91" s="231" t="s">
        <v>18</v>
      </c>
      <c r="N91" s="232" t="s">
        <v>46</v>
      </c>
      <c r="O91" s="64"/>
      <c r="P91" s="181">
        <f>O91*H91</f>
        <v>0</v>
      </c>
      <c r="Q91" s="181">
        <v>4.1999999999999997E-3</v>
      </c>
      <c r="R91" s="181">
        <f>Q91*H91</f>
        <v>4.1999999999999997E-3</v>
      </c>
      <c r="S91" s="181">
        <v>0</v>
      </c>
      <c r="T91" s="182">
        <f>S91*H91</f>
        <v>0</v>
      </c>
      <c r="U91" s="34"/>
      <c r="V91" s="34"/>
      <c r="W91" s="34"/>
      <c r="X91" s="34"/>
      <c r="Y91" s="34"/>
      <c r="Z91" s="34"/>
      <c r="AA91" s="34"/>
      <c r="AB91" s="34"/>
      <c r="AC91" s="34"/>
      <c r="AD91" s="34"/>
      <c r="AE91" s="34"/>
      <c r="AR91" s="183" t="s">
        <v>363</v>
      </c>
      <c r="AT91" s="183" t="s">
        <v>248</v>
      </c>
      <c r="AU91" s="183" t="s">
        <v>85</v>
      </c>
      <c r="AY91" s="17" t="s">
        <v>143</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266</v>
      </c>
      <c r="BM91" s="183" t="s">
        <v>1052</v>
      </c>
    </row>
    <row r="92" spans="1:65" s="2" customFormat="1" ht="16.5" customHeight="1">
      <c r="A92" s="34"/>
      <c r="B92" s="35"/>
      <c r="C92" s="224" t="s">
        <v>193</v>
      </c>
      <c r="D92" s="224" t="s">
        <v>248</v>
      </c>
      <c r="E92" s="225" t="s">
        <v>1053</v>
      </c>
      <c r="F92" s="226" t="s">
        <v>1054</v>
      </c>
      <c r="G92" s="227" t="s">
        <v>762</v>
      </c>
      <c r="H92" s="228">
        <v>1</v>
      </c>
      <c r="I92" s="229"/>
      <c r="J92" s="228">
        <f>ROUND((ROUND(I92,2))*(ROUND(H92,2)),2)</f>
        <v>0</v>
      </c>
      <c r="K92" s="226" t="s">
        <v>237</v>
      </c>
      <c r="L92" s="230"/>
      <c r="M92" s="231" t="s">
        <v>18</v>
      </c>
      <c r="N92" s="232" t="s">
        <v>46</v>
      </c>
      <c r="O92" s="64"/>
      <c r="P92" s="181">
        <f>O92*H92</f>
        <v>0</v>
      </c>
      <c r="Q92" s="181">
        <v>5.47E-3</v>
      </c>
      <c r="R92" s="181">
        <f>Q92*H92</f>
        <v>5.47E-3</v>
      </c>
      <c r="S92" s="181">
        <v>0</v>
      </c>
      <c r="T92" s="182">
        <f>S92*H92</f>
        <v>0</v>
      </c>
      <c r="U92" s="34"/>
      <c r="V92" s="34"/>
      <c r="W92" s="34"/>
      <c r="X92" s="34"/>
      <c r="Y92" s="34"/>
      <c r="Z92" s="34"/>
      <c r="AA92" s="34"/>
      <c r="AB92" s="34"/>
      <c r="AC92" s="34"/>
      <c r="AD92" s="34"/>
      <c r="AE92" s="34"/>
      <c r="AR92" s="183" t="s">
        <v>363</v>
      </c>
      <c r="AT92" s="183" t="s">
        <v>248</v>
      </c>
      <c r="AU92" s="183" t="s">
        <v>85</v>
      </c>
      <c r="AY92" s="17" t="s">
        <v>143</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266</v>
      </c>
      <c r="BM92" s="183" t="s">
        <v>1055</v>
      </c>
    </row>
    <row r="93" spans="1:65" s="2" customFormat="1" ht="49.15" customHeight="1">
      <c r="A93" s="34"/>
      <c r="B93" s="35"/>
      <c r="C93" s="173" t="s">
        <v>169</v>
      </c>
      <c r="D93" s="173" t="s">
        <v>146</v>
      </c>
      <c r="E93" s="174" t="s">
        <v>1056</v>
      </c>
      <c r="F93" s="175" t="s">
        <v>1057</v>
      </c>
      <c r="G93" s="176" t="s">
        <v>328</v>
      </c>
      <c r="H93" s="177">
        <v>0.02</v>
      </c>
      <c r="I93" s="178"/>
      <c r="J93" s="177">
        <f>ROUND((ROUND(I93,2))*(ROUND(H93,2)),2)</f>
        <v>0</v>
      </c>
      <c r="K93" s="175" t="s">
        <v>150</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266</v>
      </c>
      <c r="AT93" s="183" t="s">
        <v>146</v>
      </c>
      <c r="AU93" s="183" t="s">
        <v>85</v>
      </c>
      <c r="AY93" s="17" t="s">
        <v>143</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266</v>
      </c>
      <c r="BM93" s="183" t="s">
        <v>1058</v>
      </c>
    </row>
    <row r="94" spans="1:65" s="2" customFormat="1">
      <c r="A94" s="34"/>
      <c r="B94" s="35"/>
      <c r="C94" s="36"/>
      <c r="D94" s="185" t="s">
        <v>153</v>
      </c>
      <c r="E94" s="36"/>
      <c r="F94" s="186" t="s">
        <v>1059</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153</v>
      </c>
      <c r="AU94" s="17" t="s">
        <v>85</v>
      </c>
    </row>
    <row r="95" spans="1:65" s="2" customFormat="1" ht="49.15" customHeight="1">
      <c r="A95" s="34"/>
      <c r="B95" s="35"/>
      <c r="C95" s="173" t="s">
        <v>206</v>
      </c>
      <c r="D95" s="173" t="s">
        <v>146</v>
      </c>
      <c r="E95" s="174" t="s">
        <v>1060</v>
      </c>
      <c r="F95" s="175" t="s">
        <v>1061</v>
      </c>
      <c r="G95" s="176" t="s">
        <v>328</v>
      </c>
      <c r="H95" s="177">
        <v>0.02</v>
      </c>
      <c r="I95" s="178"/>
      <c r="J95" s="177">
        <f>ROUND((ROUND(I95,2))*(ROUND(H95,2)),2)</f>
        <v>0</v>
      </c>
      <c r="K95" s="175" t="s">
        <v>150</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266</v>
      </c>
      <c r="AT95" s="183" t="s">
        <v>146</v>
      </c>
      <c r="AU95" s="183" t="s">
        <v>85</v>
      </c>
      <c r="AY95" s="17" t="s">
        <v>143</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266</v>
      </c>
      <c r="BM95" s="183" t="s">
        <v>1062</v>
      </c>
    </row>
    <row r="96" spans="1:65" s="2" customFormat="1">
      <c r="A96" s="34"/>
      <c r="B96" s="35"/>
      <c r="C96" s="36"/>
      <c r="D96" s="185" t="s">
        <v>153</v>
      </c>
      <c r="E96" s="36"/>
      <c r="F96" s="186" t="s">
        <v>1063</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153</v>
      </c>
      <c r="AU96" s="17" t="s">
        <v>85</v>
      </c>
    </row>
    <row r="97" spans="1:65" s="12" customFormat="1" ht="25.9" customHeight="1">
      <c r="B97" s="157"/>
      <c r="C97" s="158"/>
      <c r="D97" s="159" t="s">
        <v>74</v>
      </c>
      <c r="E97" s="160" t="s">
        <v>606</v>
      </c>
      <c r="F97" s="160" t="s">
        <v>607</v>
      </c>
      <c r="G97" s="158"/>
      <c r="H97" s="158"/>
      <c r="I97" s="161"/>
      <c r="J97" s="162">
        <f>BK97</f>
        <v>0</v>
      </c>
      <c r="K97" s="158"/>
      <c r="L97" s="163"/>
      <c r="M97" s="164"/>
      <c r="N97" s="165"/>
      <c r="O97" s="165"/>
      <c r="P97" s="166">
        <f>P98+P103</f>
        <v>0</v>
      </c>
      <c r="Q97" s="165"/>
      <c r="R97" s="166">
        <f>R98+R103</f>
        <v>0</v>
      </c>
      <c r="S97" s="165"/>
      <c r="T97" s="167">
        <f>T98+T103</f>
        <v>0</v>
      </c>
      <c r="AR97" s="168" t="s">
        <v>193</v>
      </c>
      <c r="AT97" s="169" t="s">
        <v>74</v>
      </c>
      <c r="AU97" s="169" t="s">
        <v>75</v>
      </c>
      <c r="AY97" s="168" t="s">
        <v>143</v>
      </c>
      <c r="BK97" s="170">
        <f>BK98+BK103</f>
        <v>0</v>
      </c>
    </row>
    <row r="98" spans="1:65" s="12" customFormat="1" ht="22.9" customHeight="1">
      <c r="B98" s="157"/>
      <c r="C98" s="158"/>
      <c r="D98" s="159" t="s">
        <v>74</v>
      </c>
      <c r="E98" s="171" t="s">
        <v>608</v>
      </c>
      <c r="F98" s="171" t="s">
        <v>609</v>
      </c>
      <c r="G98" s="158"/>
      <c r="H98" s="158"/>
      <c r="I98" s="161"/>
      <c r="J98" s="172">
        <f>BK98</f>
        <v>0</v>
      </c>
      <c r="K98" s="158"/>
      <c r="L98" s="163"/>
      <c r="M98" s="164"/>
      <c r="N98" s="165"/>
      <c r="O98" s="165"/>
      <c r="P98" s="166">
        <f>SUM(P99:P102)</f>
        <v>0</v>
      </c>
      <c r="Q98" s="165"/>
      <c r="R98" s="166">
        <f>SUM(R99:R102)</f>
        <v>0</v>
      </c>
      <c r="S98" s="165"/>
      <c r="T98" s="167">
        <f>SUM(T99:T102)</f>
        <v>0</v>
      </c>
      <c r="AR98" s="168" t="s">
        <v>193</v>
      </c>
      <c r="AT98" s="169" t="s">
        <v>74</v>
      </c>
      <c r="AU98" s="169" t="s">
        <v>83</v>
      </c>
      <c r="AY98" s="168" t="s">
        <v>143</v>
      </c>
      <c r="BK98" s="170">
        <f>SUM(BK99:BK102)</f>
        <v>0</v>
      </c>
    </row>
    <row r="99" spans="1:65" s="2" customFormat="1" ht="24.2" customHeight="1">
      <c r="A99" s="34"/>
      <c r="B99" s="35"/>
      <c r="C99" s="173" t="s">
        <v>214</v>
      </c>
      <c r="D99" s="173" t="s">
        <v>146</v>
      </c>
      <c r="E99" s="174" t="s">
        <v>611</v>
      </c>
      <c r="F99" s="175" t="s">
        <v>1064</v>
      </c>
      <c r="G99" s="176" t="s">
        <v>272</v>
      </c>
      <c r="H99" s="177">
        <v>1</v>
      </c>
      <c r="I99" s="178"/>
      <c r="J99" s="177">
        <f>ROUND((ROUND(I99,2))*(ROUND(H99,2)),2)</f>
        <v>0</v>
      </c>
      <c r="K99" s="175" t="s">
        <v>150</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613</v>
      </c>
      <c r="AT99" s="183" t="s">
        <v>146</v>
      </c>
      <c r="AU99" s="183" t="s">
        <v>85</v>
      </c>
      <c r="AY99" s="17" t="s">
        <v>143</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613</v>
      </c>
      <c r="BM99" s="183" t="s">
        <v>1065</v>
      </c>
    </row>
    <row r="100" spans="1:65" s="2" customFormat="1">
      <c r="A100" s="34"/>
      <c r="B100" s="35"/>
      <c r="C100" s="36"/>
      <c r="D100" s="185" t="s">
        <v>153</v>
      </c>
      <c r="E100" s="36"/>
      <c r="F100" s="186" t="s">
        <v>615</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153</v>
      </c>
      <c r="AU100" s="17" t="s">
        <v>85</v>
      </c>
    </row>
    <row r="101" spans="1:65" s="2" customFormat="1" ht="16.5" customHeight="1">
      <c r="A101" s="34"/>
      <c r="B101" s="35"/>
      <c r="C101" s="173" t="s">
        <v>221</v>
      </c>
      <c r="D101" s="173" t="s">
        <v>146</v>
      </c>
      <c r="E101" s="174" t="s">
        <v>1066</v>
      </c>
      <c r="F101" s="175" t="s">
        <v>1067</v>
      </c>
      <c r="G101" s="176" t="s">
        <v>272</v>
      </c>
      <c r="H101" s="177">
        <v>1</v>
      </c>
      <c r="I101" s="178"/>
      <c r="J101" s="177">
        <f>ROUND((ROUND(I101,2))*(ROUND(H101,2)),2)</f>
        <v>0</v>
      </c>
      <c r="K101" s="175" t="s">
        <v>150</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613</v>
      </c>
      <c r="AT101" s="183" t="s">
        <v>146</v>
      </c>
      <c r="AU101" s="183" t="s">
        <v>85</v>
      </c>
      <c r="AY101" s="17" t="s">
        <v>143</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613</v>
      </c>
      <c r="BM101" s="183" t="s">
        <v>1068</v>
      </c>
    </row>
    <row r="102" spans="1:65" s="2" customFormat="1">
      <c r="A102" s="34"/>
      <c r="B102" s="35"/>
      <c r="C102" s="36"/>
      <c r="D102" s="185" t="s">
        <v>153</v>
      </c>
      <c r="E102" s="36"/>
      <c r="F102" s="186" t="s">
        <v>1069</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153</v>
      </c>
      <c r="AU102" s="17" t="s">
        <v>85</v>
      </c>
    </row>
    <row r="103" spans="1:65" s="12" customFormat="1" ht="22.9" customHeight="1">
      <c r="B103" s="157"/>
      <c r="C103" s="158"/>
      <c r="D103" s="159" t="s">
        <v>74</v>
      </c>
      <c r="E103" s="171" t="s">
        <v>637</v>
      </c>
      <c r="F103" s="171" t="s">
        <v>638</v>
      </c>
      <c r="G103" s="158"/>
      <c r="H103" s="158"/>
      <c r="I103" s="161"/>
      <c r="J103" s="172">
        <f>BK103</f>
        <v>0</v>
      </c>
      <c r="K103" s="158"/>
      <c r="L103" s="163"/>
      <c r="M103" s="164"/>
      <c r="N103" s="165"/>
      <c r="O103" s="165"/>
      <c r="P103" s="166">
        <f>SUM(P104:P105)</f>
        <v>0</v>
      </c>
      <c r="Q103" s="165"/>
      <c r="R103" s="166">
        <f>SUM(R104:R105)</f>
        <v>0</v>
      </c>
      <c r="S103" s="165"/>
      <c r="T103" s="167">
        <f>SUM(T104:T105)</f>
        <v>0</v>
      </c>
      <c r="AR103" s="168" t="s">
        <v>193</v>
      </c>
      <c r="AT103" s="169" t="s">
        <v>74</v>
      </c>
      <c r="AU103" s="169" t="s">
        <v>83</v>
      </c>
      <c r="AY103" s="168" t="s">
        <v>143</v>
      </c>
      <c r="BK103" s="170">
        <f>SUM(BK104:BK105)</f>
        <v>0</v>
      </c>
    </row>
    <row r="104" spans="1:65" s="2" customFormat="1" ht="16.5" customHeight="1">
      <c r="A104" s="34"/>
      <c r="B104" s="35"/>
      <c r="C104" s="173" t="s">
        <v>233</v>
      </c>
      <c r="D104" s="173" t="s">
        <v>146</v>
      </c>
      <c r="E104" s="174" t="s">
        <v>968</v>
      </c>
      <c r="F104" s="175" t="s">
        <v>969</v>
      </c>
      <c r="G104" s="176" t="s">
        <v>970</v>
      </c>
      <c r="H104" s="177">
        <v>1</v>
      </c>
      <c r="I104" s="178"/>
      <c r="J104" s="177">
        <f>ROUND((ROUND(I104,2))*(ROUND(H104,2)),2)</f>
        <v>0</v>
      </c>
      <c r="K104" s="175" t="s">
        <v>150</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613</v>
      </c>
      <c r="AT104" s="183" t="s">
        <v>146</v>
      </c>
      <c r="AU104" s="183" t="s">
        <v>85</v>
      </c>
      <c r="AY104" s="17" t="s">
        <v>143</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613</v>
      </c>
      <c r="BM104" s="183" t="s">
        <v>1070</v>
      </c>
    </row>
    <row r="105" spans="1:65" s="2" customFormat="1">
      <c r="A105" s="34"/>
      <c r="B105" s="35"/>
      <c r="C105" s="36"/>
      <c r="D105" s="185" t="s">
        <v>153</v>
      </c>
      <c r="E105" s="36"/>
      <c r="F105" s="186" t="s">
        <v>972</v>
      </c>
      <c r="G105" s="36"/>
      <c r="H105" s="36"/>
      <c r="I105" s="187"/>
      <c r="J105" s="36"/>
      <c r="K105" s="36"/>
      <c r="L105" s="39"/>
      <c r="M105" s="234"/>
      <c r="N105" s="235"/>
      <c r="O105" s="236"/>
      <c r="P105" s="236"/>
      <c r="Q105" s="236"/>
      <c r="R105" s="236"/>
      <c r="S105" s="236"/>
      <c r="T105" s="237"/>
      <c r="U105" s="34"/>
      <c r="V105" s="34"/>
      <c r="W105" s="34"/>
      <c r="X105" s="34"/>
      <c r="Y105" s="34"/>
      <c r="Z105" s="34"/>
      <c r="AA105" s="34"/>
      <c r="AB105" s="34"/>
      <c r="AC105" s="34"/>
      <c r="AD105" s="34"/>
      <c r="AE105" s="34"/>
      <c r="AT105" s="17" t="s">
        <v>153</v>
      </c>
      <c r="AU105" s="17" t="s">
        <v>85</v>
      </c>
    </row>
    <row r="106" spans="1:65" s="2" customFormat="1" ht="6.95" customHeight="1">
      <c r="A106" s="34"/>
      <c r="B106" s="47"/>
      <c r="C106" s="48"/>
      <c r="D106" s="48"/>
      <c r="E106" s="48"/>
      <c r="F106" s="48"/>
      <c r="G106" s="48"/>
      <c r="H106" s="48"/>
      <c r="I106" s="48"/>
      <c r="J106" s="48"/>
      <c r="K106" s="48"/>
      <c r="L106" s="39"/>
      <c r="M106" s="34"/>
      <c r="O106" s="34"/>
      <c r="P106" s="34"/>
      <c r="Q106" s="34"/>
      <c r="R106" s="34"/>
      <c r="S106" s="34"/>
      <c r="T106" s="34"/>
      <c r="U106" s="34"/>
      <c r="V106" s="34"/>
      <c r="W106" s="34"/>
      <c r="X106" s="34"/>
      <c r="Y106" s="34"/>
      <c r="Z106" s="34"/>
      <c r="AA106" s="34"/>
      <c r="AB106" s="34"/>
      <c r="AC106" s="34"/>
      <c r="AD106" s="34"/>
      <c r="AE106" s="34"/>
    </row>
  </sheetData>
  <sheetProtection algorithmName="SHA-512" hashValue="KymV8d/2TYlfTY6UZk7//q1Qp0CobweM5ynvtmIeXIcMGWUh6Tst+PE2NJXUhyTblabUFT8nkL2k1lpJklXypA==" saltValue="8mv1deDoEveZEbD+DD0INg==" spinCount="100000" sheet="1" objects="1" scenarios="1"/>
  <autoFilter ref="C83:K105"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4" r:id="rId2" xr:uid="{00000000-0004-0000-0600-000001000000}"/>
    <hyperlink ref="F96" r:id="rId3" xr:uid="{00000000-0004-0000-0600-000002000000}"/>
    <hyperlink ref="F100" r:id="rId4" xr:uid="{00000000-0004-0000-0600-000003000000}"/>
    <hyperlink ref="F102" r:id="rId5" xr:uid="{00000000-0004-0000-0600-000004000000}"/>
    <hyperlink ref="F105"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DP20</vt:lpstr>
      <vt:lpstr>D1.4.1 - Zdravotně techni...</vt:lpstr>
      <vt:lpstr>D1.4.2 - Chlazení - DP20</vt:lpstr>
      <vt:lpstr>D1.4.4 - Elektroinstalace...</vt:lpstr>
      <vt:lpstr>D1.4.5 - Měření a regulac...</vt:lpstr>
      <vt:lpstr>D1.4.6 - Stínění - DP20</vt:lpstr>
      <vt:lpstr>'D1.1 - Stavba - DP20'!Print_Area</vt:lpstr>
      <vt:lpstr>'D1.4.1 - Zdravotně techni...'!Print_Area</vt:lpstr>
      <vt:lpstr>'D1.4.2 - Chlazení - DP20'!Print_Area</vt:lpstr>
      <vt:lpstr>'D1.4.4 - Elektroinstalace...'!Print_Area</vt:lpstr>
      <vt:lpstr>'D1.4.5 - Měření a regulac...'!Print_Area</vt:lpstr>
      <vt:lpstr>'D1.4.6 - Stínění - DP20'!Print_Area</vt:lpstr>
      <vt:lpstr>'Rekapitulace stavby'!Print_Area</vt:lpstr>
      <vt:lpstr>'D1.1 - Stavba - DP20'!Print_Titles</vt:lpstr>
      <vt:lpstr>'D1.4.1 - Zdravotně techni...'!Print_Titles</vt:lpstr>
      <vt:lpstr>'D1.4.2 - Chlazení - DP20'!Print_Titles</vt:lpstr>
      <vt:lpstr>'D1.4.4 - Elektroinstalace...'!Print_Titles</vt:lpstr>
      <vt:lpstr>'D1.4.5 - Měření a regulac...'!Print_Titles</vt:lpstr>
      <vt:lpstr>'D1.4.6 - Stínění - DP20'!Print_Titles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2023-12-14T08:16:20Z</dcterms:created>
  <dcterms:modified xsi:type="dcterms:W3CDTF">2023-12-14T23:48:57Z</dcterms:modified>
</cp:coreProperties>
</file>