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E1B532E8-6ED8-4EDC-B934-9DB220024CA5}" xr6:coauthVersionLast="47" xr6:coauthVersionMax="47" xr10:uidLastSave="{00000000-0000-0000-0000-000000000000}"/>
  <bookViews>
    <workbookView xWindow="-120" yWindow="-120" windowWidth="29040" windowHeight="15720" activeTab="4" xr2:uid="{00000000-000D-0000-FFFF-FFFF00000000}"/>
  </bookViews>
  <sheets>
    <sheet name="Rekapitulace stavby" sheetId="1" r:id="rId1"/>
    <sheet name="D1.1 - Stavba - DP05" sheetId="2" r:id="rId2"/>
    <sheet name="D1.4.1 - Zdravotně techni..." sheetId="3" r:id="rId3"/>
    <sheet name="D1.4.2 - Chlazení - DP05" sheetId="4" r:id="rId4"/>
    <sheet name="D1.4.4 - Elektroinstalace..." sheetId="5" r:id="rId5"/>
    <sheet name="D1.4.5 - Měření a regulac..." sheetId="6" r:id="rId6"/>
    <sheet name="D1.4.6 - Stínění - DP05" sheetId="7" r:id="rId7"/>
  </sheets>
  <definedNames>
    <definedName name="_xlnm._FilterDatabase" localSheetId="1" hidden="1">'D1.1 - Stavba - DP05'!$C$98:$K$509</definedName>
    <definedName name="_xlnm._FilterDatabase" localSheetId="2" hidden="1">'D1.4.1 - Zdravotně techni...'!$C$86:$K$134</definedName>
    <definedName name="_xlnm._FilterDatabase" localSheetId="3" hidden="1">'D1.4.2 - Chlazení - DP05'!$C$89:$K$195</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DP05'!$C$83:$K$116</definedName>
    <definedName name="_xlnm.Print_Area" localSheetId="1">'D1.1 - Stavba - DP05'!$C$4:$J$39,'D1.1 - Stavba - DP05'!$C$45:$J$80,'D1.1 - Stavba - DP05'!$C$86:$K$509</definedName>
    <definedName name="_xlnm.Print_Area" localSheetId="2">'D1.4.1 - Zdravotně techni...'!$C$4:$J$39,'D1.4.1 - Zdravotně techni...'!$C$45:$J$68,'D1.4.1 - Zdravotně techni...'!$C$74:$K$134</definedName>
    <definedName name="_xlnm.Print_Area" localSheetId="3">'D1.4.2 - Chlazení - DP05'!$C$4:$J$39,'D1.4.2 - Chlazení - DP05'!$C$45:$J$71,'D1.4.2 - Chlazení - DP05'!$C$77:$K$195</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DP05'!$C$4:$J$39,'D1.4.6 - Stínění - DP05'!$C$45:$J$65,'D1.4.6 - Stínění - DP05'!$C$71:$K$116</definedName>
    <definedName name="_xlnm.Print_Area" localSheetId="0">'Rekapitulace stavby'!$D$4:$AO$36,'Rekapitulace stavby'!$C$42:$AQ$61</definedName>
    <definedName name="_xlnm.Print_Titles" localSheetId="1">'D1.1 - Stavba - DP05'!$98:$98</definedName>
    <definedName name="_xlnm.Print_Titles" localSheetId="2">'D1.4.1 - Zdravotně techni...'!$86:$86</definedName>
    <definedName name="_xlnm.Print_Titles" localSheetId="3">'D1.4.2 - Chlazení - DP05'!$89:$89</definedName>
    <definedName name="_xlnm.Print_Titles" localSheetId="4">'D1.4.4 - Elektroinstalace...'!$85:$85</definedName>
    <definedName name="_xlnm.Print_Titles" localSheetId="5">'D1.4.5 - Měření a regulac...'!$84:$84</definedName>
    <definedName name="_xlnm.Print_Titles" localSheetId="6">'D1.4.6 - Stínění - DP05'!$83:$83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5" i="7" l="1"/>
  <c r="J112" i="7"/>
  <c r="J110" i="7"/>
  <c r="J106" i="7"/>
  <c r="J104" i="7"/>
  <c r="J103" i="7"/>
  <c r="J102" i="7"/>
  <c r="J101" i="7"/>
  <c r="J100" i="7"/>
  <c r="J99" i="7"/>
  <c r="J98" i="7"/>
  <c r="J97" i="7"/>
  <c r="J96" i="7"/>
  <c r="J95" i="7"/>
  <c r="J94" i="7"/>
  <c r="J93"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4" i="4"/>
  <c r="J192" i="4"/>
  <c r="J191" i="4"/>
  <c r="J189" i="4"/>
  <c r="J188" i="4"/>
  <c r="J186" i="4"/>
  <c r="J185" i="4"/>
  <c r="J184" i="4"/>
  <c r="J183" i="4"/>
  <c r="J182" i="4"/>
  <c r="J181" i="4"/>
  <c r="J180" i="4"/>
  <c r="J179" i="4"/>
  <c r="J178" i="4"/>
  <c r="J175" i="4"/>
  <c r="J174" i="4"/>
  <c r="J172" i="4"/>
  <c r="J169" i="4"/>
  <c r="J167" i="4"/>
  <c r="J165" i="4"/>
  <c r="J163" i="4"/>
  <c r="J161" i="4"/>
  <c r="J159" i="4"/>
  <c r="J156" i="4"/>
  <c r="J154" i="4"/>
  <c r="J152" i="4"/>
  <c r="J150" i="4"/>
  <c r="J148" i="4"/>
  <c r="J146" i="4"/>
  <c r="J144" i="4"/>
  <c r="J142" i="4"/>
  <c r="J139" i="4"/>
  <c r="J138" i="4"/>
  <c r="J136" i="4"/>
  <c r="J134" i="4"/>
  <c r="J132" i="4"/>
  <c r="J130" i="4"/>
  <c r="J128" i="4"/>
  <c r="J125" i="4"/>
  <c r="J123" i="4"/>
  <c r="J121" i="4"/>
  <c r="J119" i="4"/>
  <c r="J116" i="4"/>
  <c r="J113" i="4"/>
  <c r="J111" i="4"/>
  <c r="J109" i="4"/>
  <c r="J107" i="4"/>
  <c r="J104" i="4"/>
  <c r="J102" i="4"/>
  <c r="J100" i="4"/>
  <c r="J98" i="4"/>
  <c r="J96" i="4"/>
  <c r="J94" i="4"/>
  <c r="J92" i="4"/>
  <c r="J133" i="3"/>
  <c r="J130" i="3"/>
  <c r="J126" i="3"/>
  <c r="J123" i="3"/>
  <c r="J121" i="3"/>
  <c r="J120" i="3"/>
  <c r="J118" i="3"/>
  <c r="J115" i="3"/>
  <c r="J113" i="3"/>
  <c r="J111" i="3"/>
  <c r="J109" i="3"/>
  <c r="J107" i="3"/>
  <c r="J105" i="3"/>
  <c r="J103" i="3"/>
  <c r="J101" i="3"/>
  <c r="J100" i="3"/>
  <c r="J97" i="3"/>
  <c r="J95" i="3"/>
  <c r="J94" i="3"/>
  <c r="J92" i="3"/>
  <c r="J90" i="3"/>
  <c r="J498" i="2"/>
  <c r="J496" i="2"/>
  <c r="J492" i="2"/>
  <c r="J489" i="2"/>
  <c r="J485" i="2"/>
  <c r="J482" i="2"/>
  <c r="J478" i="2"/>
  <c r="J476" i="2"/>
  <c r="J471" i="2"/>
  <c r="J466" i="2"/>
  <c r="J457" i="2"/>
  <c r="J455" i="2"/>
  <c r="J448" i="2"/>
  <c r="J446" i="2"/>
  <c r="J443" i="2"/>
  <c r="J441" i="2"/>
  <c r="J435" i="2"/>
  <c r="J429" i="2"/>
  <c r="J426" i="2"/>
  <c r="J424" i="2"/>
  <c r="J422" i="2"/>
  <c r="J420" i="2"/>
  <c r="J417" i="2"/>
  <c r="J415" i="2"/>
  <c r="J412" i="2"/>
  <c r="J409" i="2"/>
  <c r="J407" i="2"/>
  <c r="J400" i="2"/>
  <c r="J393" i="2"/>
  <c r="J386" i="2"/>
  <c r="J379" i="2"/>
  <c r="J376" i="2"/>
  <c r="J374" i="2"/>
  <c r="J371" i="2"/>
  <c r="J370" i="2"/>
  <c r="J363" i="2"/>
  <c r="J355" i="2"/>
  <c r="J352" i="2"/>
  <c r="J350" i="2"/>
  <c r="J344" i="2"/>
  <c r="J342" i="2"/>
  <c r="J336" i="2"/>
  <c r="J330" i="2"/>
  <c r="J328" i="2"/>
  <c r="J326" i="2"/>
  <c r="J324" i="2"/>
  <c r="J322" i="2"/>
  <c r="J319" i="2"/>
  <c r="J317" i="2"/>
  <c r="J311" i="2"/>
  <c r="J306" i="2"/>
  <c r="J299" i="2"/>
  <c r="J293" i="2"/>
  <c r="J287" i="2"/>
  <c r="J285" i="2"/>
  <c r="J284" i="2"/>
  <c r="J278" i="2"/>
  <c r="J274" i="2"/>
  <c r="J271" i="2"/>
  <c r="J269" i="2"/>
  <c r="J266" i="2"/>
  <c r="J264" i="2"/>
  <c r="J262" i="2"/>
  <c r="J255" i="2"/>
  <c r="J252" i="2"/>
  <c r="J247" i="2"/>
  <c r="J244" i="2"/>
  <c r="J239" i="2"/>
  <c r="J232" i="2"/>
  <c r="J229" i="2"/>
  <c r="J226" i="2"/>
  <c r="J221" i="2"/>
  <c r="J216" i="2"/>
  <c r="J214" i="2"/>
  <c r="J207" i="2"/>
  <c r="J206" i="2"/>
  <c r="J205" i="2"/>
  <c r="J199" i="2"/>
  <c r="J198" i="2"/>
  <c r="J197" i="2"/>
  <c r="J195" i="2"/>
  <c r="J188" i="2"/>
  <c r="J178" i="2"/>
  <c r="J175" i="2"/>
  <c r="J169" i="2"/>
  <c r="J167" i="2"/>
  <c r="J164" i="2"/>
  <c r="J157" i="2"/>
  <c r="J151" i="2"/>
  <c r="J148" i="2"/>
  <c r="J145" i="2"/>
  <c r="J143" i="2"/>
  <c r="J124" i="2"/>
  <c r="J119" i="2"/>
  <c r="J115" i="2"/>
  <c r="J108" i="2"/>
  <c r="J102" i="2"/>
  <c r="BK115" i="7"/>
  <c r="BK112" i="7"/>
  <c r="BK110" i="7"/>
  <c r="BK106" i="7"/>
  <c r="BK104" i="7"/>
  <c r="BK103" i="7"/>
  <c r="BK102" i="7"/>
  <c r="BK101" i="7"/>
  <c r="BK100" i="7"/>
  <c r="BK99" i="7"/>
  <c r="BK98" i="7"/>
  <c r="BK97" i="7"/>
  <c r="BK96" i="7"/>
  <c r="BK95" i="7"/>
  <c r="BK94" i="7"/>
  <c r="BK93"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4" i="4"/>
  <c r="BK192" i="4"/>
  <c r="BK191" i="4"/>
  <c r="BK189" i="4"/>
  <c r="BK188" i="4"/>
  <c r="BK186" i="4"/>
  <c r="BK185" i="4"/>
  <c r="BK184" i="4"/>
  <c r="BK183" i="4"/>
  <c r="BK182" i="4"/>
  <c r="BK181" i="4"/>
  <c r="BK180" i="4"/>
  <c r="BK179" i="4"/>
  <c r="BK178" i="4"/>
  <c r="BK175" i="4"/>
  <c r="BK174" i="4"/>
  <c r="BK172" i="4"/>
  <c r="BK169" i="4"/>
  <c r="BK167" i="4"/>
  <c r="BK165" i="4"/>
  <c r="BK163" i="4"/>
  <c r="BK161" i="4"/>
  <c r="BK159" i="4"/>
  <c r="BK156" i="4"/>
  <c r="BK154" i="4"/>
  <c r="BK152" i="4"/>
  <c r="BK150" i="4"/>
  <c r="BK148" i="4"/>
  <c r="BK146" i="4"/>
  <c r="BK144" i="4"/>
  <c r="BK142" i="4"/>
  <c r="BK139" i="4"/>
  <c r="BK138" i="4"/>
  <c r="BK136" i="4"/>
  <c r="BK134" i="4"/>
  <c r="BK132" i="4"/>
  <c r="BK130" i="4"/>
  <c r="BK128" i="4"/>
  <c r="BK125" i="4"/>
  <c r="BK123" i="4"/>
  <c r="BK121" i="4"/>
  <c r="BK119" i="4"/>
  <c r="BK116" i="4"/>
  <c r="BK113" i="4"/>
  <c r="BK111" i="4"/>
  <c r="BK109" i="4"/>
  <c r="BK107" i="4"/>
  <c r="BK104" i="4"/>
  <c r="BK102" i="4"/>
  <c r="BK100" i="4"/>
  <c r="BK98" i="4"/>
  <c r="BK96" i="4"/>
  <c r="BK94" i="4"/>
  <c r="BK92" i="4"/>
  <c r="BK133" i="3"/>
  <c r="BK130" i="3"/>
  <c r="BK126" i="3"/>
  <c r="BK123" i="3"/>
  <c r="BK121" i="3"/>
  <c r="BK120" i="3"/>
  <c r="BK118" i="3"/>
  <c r="BK115" i="3"/>
  <c r="BK113" i="3"/>
  <c r="BK111" i="3"/>
  <c r="BK109" i="3"/>
  <c r="BK107" i="3"/>
  <c r="BK105" i="3"/>
  <c r="BK103" i="3"/>
  <c r="BK101" i="3"/>
  <c r="BK100" i="3"/>
  <c r="BK97" i="3"/>
  <c r="BK95" i="3"/>
  <c r="BK94" i="3"/>
  <c r="BK92" i="3"/>
  <c r="BK90" i="3"/>
  <c r="BK498" i="2"/>
  <c r="BK496" i="2"/>
  <c r="BK492" i="2"/>
  <c r="BK489" i="2"/>
  <c r="BK485" i="2"/>
  <c r="BK482" i="2"/>
  <c r="BK478" i="2"/>
  <c r="BK476" i="2"/>
  <c r="BK471" i="2"/>
  <c r="BK466" i="2"/>
  <c r="BK457" i="2"/>
  <c r="BK455" i="2"/>
  <c r="BK448" i="2"/>
  <c r="BK446" i="2"/>
  <c r="BK443" i="2"/>
  <c r="BK441" i="2"/>
  <c r="BK435" i="2"/>
  <c r="BK429" i="2"/>
  <c r="BK426" i="2"/>
  <c r="BK424" i="2"/>
  <c r="BK422" i="2"/>
  <c r="BK420" i="2"/>
  <c r="BK417" i="2"/>
  <c r="BK415" i="2"/>
  <c r="BK412" i="2"/>
  <c r="BK409" i="2"/>
  <c r="BK407" i="2"/>
  <c r="BK400" i="2"/>
  <c r="BK393" i="2"/>
  <c r="BK386" i="2"/>
  <c r="BK379" i="2"/>
  <c r="BK376" i="2"/>
  <c r="BK374" i="2"/>
  <c r="BK371" i="2"/>
  <c r="BK370" i="2"/>
  <c r="BK363" i="2"/>
  <c r="BK355" i="2"/>
  <c r="BK352" i="2"/>
  <c r="BK350" i="2"/>
  <c r="BK344" i="2"/>
  <c r="BK342" i="2"/>
  <c r="BK336" i="2"/>
  <c r="BK330" i="2"/>
  <c r="BK328" i="2"/>
  <c r="BK326" i="2"/>
  <c r="BK324" i="2"/>
  <c r="BK322" i="2"/>
  <c r="BK319" i="2"/>
  <c r="BK317" i="2"/>
  <c r="BK311" i="2"/>
  <c r="BK306" i="2"/>
  <c r="BK299" i="2"/>
  <c r="BK293" i="2"/>
  <c r="BK287" i="2"/>
  <c r="BK285" i="2"/>
  <c r="BK284" i="2"/>
  <c r="BK278" i="2"/>
  <c r="BK274" i="2"/>
  <c r="BK271" i="2"/>
  <c r="BK269" i="2"/>
  <c r="BK266" i="2"/>
  <c r="BK264" i="2"/>
  <c r="BK262" i="2"/>
  <c r="BK255" i="2"/>
  <c r="BK252" i="2"/>
  <c r="BK247" i="2"/>
  <c r="BK244" i="2"/>
  <c r="BK239" i="2"/>
  <c r="BK232" i="2"/>
  <c r="BK229" i="2"/>
  <c r="BK226" i="2"/>
  <c r="BK221" i="2"/>
  <c r="BK216" i="2"/>
  <c r="BK214" i="2"/>
  <c r="BK207" i="2"/>
  <c r="BK206" i="2"/>
  <c r="BK205" i="2"/>
  <c r="BK199" i="2"/>
  <c r="BK198" i="2"/>
  <c r="BK197" i="2"/>
  <c r="BK195" i="2"/>
  <c r="BK188" i="2"/>
  <c r="BK178" i="2"/>
  <c r="BK175" i="2"/>
  <c r="BK169" i="2"/>
  <c r="BK167" i="2"/>
  <c r="BK164" i="2"/>
  <c r="BK157" i="2"/>
  <c r="BK151" i="2"/>
  <c r="BK148" i="2"/>
  <c r="BK145" i="2"/>
  <c r="BK143" i="2"/>
  <c r="BK124" i="2"/>
  <c r="BK119" i="2"/>
  <c r="BK115" i="2"/>
  <c r="BK108" i="2"/>
  <c r="BK102" i="2"/>
  <c r="J37" i="7"/>
  <c r="J36" i="7"/>
  <c r="AY60" i="1" s="1"/>
  <c r="J35" i="7"/>
  <c r="AX60" i="1" s="1"/>
  <c r="BI115" i="7"/>
  <c r="BH115" i="7"/>
  <c r="BG115" i="7"/>
  <c r="BF115" i="7"/>
  <c r="T115" i="7"/>
  <c r="T114" i="7" s="1"/>
  <c r="R115" i="7"/>
  <c r="R114" i="7" s="1"/>
  <c r="P115" i="7"/>
  <c r="P114" i="7"/>
  <c r="BI112" i="7"/>
  <c r="BH112" i="7"/>
  <c r="BG112" i="7"/>
  <c r="BF112" i="7"/>
  <c r="T112" i="7"/>
  <c r="R112" i="7"/>
  <c r="P112" i="7"/>
  <c r="BI110" i="7"/>
  <c r="BH110" i="7"/>
  <c r="BG110" i="7"/>
  <c r="BF110" i="7"/>
  <c r="T110" i="7"/>
  <c r="R110" i="7"/>
  <c r="P110" i="7"/>
  <c r="BI106" i="7"/>
  <c r="BH106" i="7"/>
  <c r="BG106" i="7"/>
  <c r="BF106" i="7"/>
  <c r="T106" i="7"/>
  <c r="R106" i="7"/>
  <c r="P106"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55" i="7" s="1"/>
  <c r="J17" i="7"/>
  <c r="J12" i="7"/>
  <c r="J78" i="7" s="1"/>
  <c r="E7" i="7"/>
  <c r="E74" i="7" s="1"/>
  <c r="J37" i="6"/>
  <c r="J36" i="6"/>
  <c r="AY59" i="1" s="1"/>
  <c r="J35" i="6"/>
  <c r="AX59" i="1"/>
  <c r="BI127" i="6"/>
  <c r="BH127" i="6"/>
  <c r="BG127" i="6"/>
  <c r="BF127" i="6"/>
  <c r="T127" i="6"/>
  <c r="T126" i="6" s="1"/>
  <c r="R127" i="6"/>
  <c r="R126" i="6"/>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52" i="6" s="1"/>
  <c r="E7" i="6"/>
  <c r="E75" i="6" s="1"/>
  <c r="J37" i="5"/>
  <c r="J36" i="5"/>
  <c r="AY58" i="1" s="1"/>
  <c r="J35" i="5"/>
  <c r="AX58" i="1" s="1"/>
  <c r="BI117" i="5"/>
  <c r="BH117" i="5"/>
  <c r="BG117" i="5"/>
  <c r="BF117" i="5"/>
  <c r="T117" i="5"/>
  <c r="T116" i="5"/>
  <c r="T115" i="5" s="1"/>
  <c r="R117" i="5"/>
  <c r="R116" i="5" s="1"/>
  <c r="R115" i="5" s="1"/>
  <c r="P117" i="5"/>
  <c r="P116" i="5" s="1"/>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83" i="5" s="1"/>
  <c r="J17" i="5"/>
  <c r="J12" i="5"/>
  <c r="J80" i="5" s="1"/>
  <c r="E7" i="5"/>
  <c r="E48" i="5" s="1"/>
  <c r="J37" i="4"/>
  <c r="J36" i="4"/>
  <c r="AY57" i="1" s="1"/>
  <c r="J35" i="4"/>
  <c r="AX57" i="1" s="1"/>
  <c r="BI194" i="4"/>
  <c r="BH194" i="4"/>
  <c r="BG194" i="4"/>
  <c r="BF194" i="4"/>
  <c r="T194" i="4"/>
  <c r="T193" i="4"/>
  <c r="R194" i="4"/>
  <c r="R193" i="4" s="1"/>
  <c r="P194" i="4"/>
  <c r="P193" i="4" s="1"/>
  <c r="BI192" i="4"/>
  <c r="BH192" i="4"/>
  <c r="BG192" i="4"/>
  <c r="BF192" i="4"/>
  <c r="T192" i="4"/>
  <c r="R192" i="4"/>
  <c r="P192" i="4"/>
  <c r="BI191" i="4"/>
  <c r="BH191" i="4"/>
  <c r="BG191" i="4"/>
  <c r="BF191" i="4"/>
  <c r="T191" i="4"/>
  <c r="R191" i="4"/>
  <c r="P191" i="4"/>
  <c r="BI189" i="4"/>
  <c r="BH189" i="4"/>
  <c r="BG189" i="4"/>
  <c r="BF189" i="4"/>
  <c r="T189" i="4"/>
  <c r="R189" i="4"/>
  <c r="P189" i="4"/>
  <c r="BI188" i="4"/>
  <c r="BH188" i="4"/>
  <c r="BG188" i="4"/>
  <c r="BF188" i="4"/>
  <c r="T188" i="4"/>
  <c r="R188" i="4"/>
  <c r="P188"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5" i="4"/>
  <c r="BH175" i="4"/>
  <c r="BG175" i="4"/>
  <c r="BF175" i="4"/>
  <c r="T175" i="4"/>
  <c r="R175" i="4"/>
  <c r="P175" i="4"/>
  <c r="BI174" i="4"/>
  <c r="BH174" i="4"/>
  <c r="BG174" i="4"/>
  <c r="BF174" i="4"/>
  <c r="T174" i="4"/>
  <c r="R174" i="4"/>
  <c r="P174" i="4"/>
  <c r="BI172" i="4"/>
  <c r="BH172" i="4"/>
  <c r="BG172" i="4"/>
  <c r="BF172" i="4"/>
  <c r="T172" i="4"/>
  <c r="R172" i="4"/>
  <c r="P172"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39" i="4"/>
  <c r="BH139" i="4"/>
  <c r="BG139" i="4"/>
  <c r="BF139" i="4"/>
  <c r="T139" i="4"/>
  <c r="R139" i="4"/>
  <c r="P139"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6" i="4"/>
  <c r="BH116" i="4"/>
  <c r="BG116" i="4"/>
  <c r="BF116" i="4"/>
  <c r="T116" i="4"/>
  <c r="T115" i="4" s="1"/>
  <c r="R116" i="4"/>
  <c r="R115" i="4" s="1"/>
  <c r="P116" i="4"/>
  <c r="P115" i="4" s="1"/>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s="1"/>
  <c r="J17" i="4"/>
  <c r="J12" i="4"/>
  <c r="J84" i="4" s="1"/>
  <c r="E7" i="4"/>
  <c r="E80" i="4"/>
  <c r="J37" i="3"/>
  <c r="J36" i="3"/>
  <c r="AY56" i="1"/>
  <c r="J35" i="3"/>
  <c r="AX56" i="1" s="1"/>
  <c r="BI133" i="3"/>
  <c r="BH133" i="3"/>
  <c r="BG133" i="3"/>
  <c r="BF133" i="3"/>
  <c r="T133" i="3"/>
  <c r="T132" i="3" s="1"/>
  <c r="R133" i="3"/>
  <c r="R132" i="3" s="1"/>
  <c r="P133" i="3"/>
  <c r="P132" i="3" s="1"/>
  <c r="BI130" i="3"/>
  <c r="BH130" i="3"/>
  <c r="BG130" i="3"/>
  <c r="BF130" i="3"/>
  <c r="T130" i="3"/>
  <c r="T129" i="3" s="1"/>
  <c r="R130" i="3"/>
  <c r="R129" i="3"/>
  <c r="P130" i="3"/>
  <c r="P129" i="3" s="1"/>
  <c r="P128" i="3" s="1"/>
  <c r="BI126" i="3"/>
  <c r="BH126" i="3"/>
  <c r="BG126" i="3"/>
  <c r="BF126" i="3"/>
  <c r="T126" i="3"/>
  <c r="T125" i="3" s="1"/>
  <c r="R126" i="3"/>
  <c r="R125" i="3"/>
  <c r="P126" i="3"/>
  <c r="P125" i="3" s="1"/>
  <c r="BI123" i="3"/>
  <c r="BH123" i="3"/>
  <c r="BG123" i="3"/>
  <c r="BF123" i="3"/>
  <c r="T123" i="3"/>
  <c r="R123" i="3"/>
  <c r="P123" i="3"/>
  <c r="BI121" i="3"/>
  <c r="BH121" i="3"/>
  <c r="BG121" i="3"/>
  <c r="BF121" i="3"/>
  <c r="T121" i="3"/>
  <c r="R121" i="3"/>
  <c r="P121" i="3"/>
  <c r="BI120" i="3"/>
  <c r="BH120" i="3"/>
  <c r="BG120" i="3"/>
  <c r="BF120" i="3"/>
  <c r="T120" i="3"/>
  <c r="R120" i="3"/>
  <c r="P120" i="3"/>
  <c r="BI118" i="3"/>
  <c r="BH118" i="3"/>
  <c r="BG118" i="3"/>
  <c r="BF118" i="3"/>
  <c r="T118" i="3"/>
  <c r="R118" i="3"/>
  <c r="P118" i="3"/>
  <c r="BI115" i="3"/>
  <c r="BH115" i="3"/>
  <c r="BG115" i="3"/>
  <c r="BF115" i="3"/>
  <c r="T115" i="3"/>
  <c r="R115" i="3"/>
  <c r="P115" i="3"/>
  <c r="BI113" i="3"/>
  <c r="BH113" i="3"/>
  <c r="BG113" i="3"/>
  <c r="BF113" i="3"/>
  <c r="T113" i="3"/>
  <c r="R113" i="3"/>
  <c r="P113" i="3"/>
  <c r="BI111" i="3"/>
  <c r="BH111" i="3"/>
  <c r="BG111" i="3"/>
  <c r="BF111" i="3"/>
  <c r="T111" i="3"/>
  <c r="R111" i="3"/>
  <c r="P111" i="3"/>
  <c r="BI109" i="3"/>
  <c r="BH109" i="3"/>
  <c r="BG109" i="3"/>
  <c r="BF109" i="3"/>
  <c r="T109" i="3"/>
  <c r="R109" i="3"/>
  <c r="P109" i="3"/>
  <c r="BI107" i="3"/>
  <c r="BH107" i="3"/>
  <c r="BG107" i="3"/>
  <c r="BF107" i="3"/>
  <c r="T107" i="3"/>
  <c r="R107" i="3"/>
  <c r="P107" i="3"/>
  <c r="BI105" i="3"/>
  <c r="BH105" i="3"/>
  <c r="BG105" i="3"/>
  <c r="BF105" i="3"/>
  <c r="T105" i="3"/>
  <c r="R105" i="3"/>
  <c r="P105" i="3"/>
  <c r="BI103" i="3"/>
  <c r="BH103" i="3"/>
  <c r="BG103" i="3"/>
  <c r="BF103" i="3"/>
  <c r="T103" i="3"/>
  <c r="R103" i="3"/>
  <c r="P103" i="3"/>
  <c r="BI101" i="3"/>
  <c r="BH101" i="3"/>
  <c r="BG101" i="3"/>
  <c r="BF101" i="3"/>
  <c r="T101" i="3"/>
  <c r="R101" i="3"/>
  <c r="P101" i="3"/>
  <c r="BI100" i="3"/>
  <c r="BH100" i="3"/>
  <c r="BG100" i="3"/>
  <c r="BF100" i="3"/>
  <c r="T100" i="3"/>
  <c r="R100" i="3"/>
  <c r="P100" i="3"/>
  <c r="BI97" i="3"/>
  <c r="BH97" i="3"/>
  <c r="BG97" i="3"/>
  <c r="BF97" i="3"/>
  <c r="T97" i="3"/>
  <c r="R97" i="3"/>
  <c r="P97" i="3"/>
  <c r="BI95" i="3"/>
  <c r="BH95" i="3"/>
  <c r="BG95" i="3"/>
  <c r="BF95" i="3"/>
  <c r="T95" i="3"/>
  <c r="R95" i="3"/>
  <c r="P95" i="3"/>
  <c r="BI94" i="3"/>
  <c r="BH94" i="3"/>
  <c r="BG94" i="3"/>
  <c r="BF94" i="3"/>
  <c r="T94" i="3"/>
  <c r="R94" i="3"/>
  <c r="P94" i="3"/>
  <c r="BI92" i="3"/>
  <c r="BH92" i="3"/>
  <c r="BG92" i="3"/>
  <c r="BF92" i="3"/>
  <c r="T92" i="3"/>
  <c r="R92" i="3"/>
  <c r="P92" i="3"/>
  <c r="BI90" i="3"/>
  <c r="BH90" i="3"/>
  <c r="BG90" i="3"/>
  <c r="BF90" i="3"/>
  <c r="T90" i="3"/>
  <c r="R90" i="3"/>
  <c r="P90" i="3"/>
  <c r="J84" i="3"/>
  <c r="J83" i="3"/>
  <c r="F83" i="3"/>
  <c r="F81" i="3"/>
  <c r="E79" i="3"/>
  <c r="J55" i="3"/>
  <c r="J54" i="3"/>
  <c r="F54" i="3"/>
  <c r="F52" i="3"/>
  <c r="E50" i="3"/>
  <c r="J18" i="3"/>
  <c r="E18" i="3"/>
  <c r="F84" i="3" s="1"/>
  <c r="J17" i="3"/>
  <c r="J12" i="3"/>
  <c r="J81" i="3" s="1"/>
  <c r="E7" i="3"/>
  <c r="E77" i="3" s="1"/>
  <c r="J37" i="2"/>
  <c r="J36" i="2"/>
  <c r="AY55" i="1" s="1"/>
  <c r="J35" i="2"/>
  <c r="AX55" i="1" s="1"/>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6" i="2"/>
  <c r="BH496" i="2"/>
  <c r="BG496" i="2"/>
  <c r="BF496" i="2"/>
  <c r="T496" i="2"/>
  <c r="R496" i="2"/>
  <c r="P496" i="2"/>
  <c r="BI492" i="2"/>
  <c r="BH492" i="2"/>
  <c r="BG492" i="2"/>
  <c r="BF492" i="2"/>
  <c r="T492" i="2"/>
  <c r="T491" i="2" s="1"/>
  <c r="R492" i="2"/>
  <c r="R491" i="2" s="1"/>
  <c r="P492" i="2"/>
  <c r="P491" i="2"/>
  <c r="BI489" i="2"/>
  <c r="BH489" i="2"/>
  <c r="BG489" i="2"/>
  <c r="BF489" i="2"/>
  <c r="T489" i="2"/>
  <c r="T488" i="2" s="1"/>
  <c r="R489" i="2"/>
  <c r="R488" i="2" s="1"/>
  <c r="P489" i="2"/>
  <c r="P488" i="2" s="1"/>
  <c r="BI485" i="2"/>
  <c r="BH485" i="2"/>
  <c r="BG485" i="2"/>
  <c r="BF485" i="2"/>
  <c r="T485" i="2"/>
  <c r="T484" i="2" s="1"/>
  <c r="R485" i="2"/>
  <c r="R484" i="2" s="1"/>
  <c r="P485" i="2"/>
  <c r="P484" i="2"/>
  <c r="BI482" i="2"/>
  <c r="BH482" i="2"/>
  <c r="BG482" i="2"/>
  <c r="BF482" i="2"/>
  <c r="T482" i="2"/>
  <c r="T481" i="2" s="1"/>
  <c r="R482" i="2"/>
  <c r="R481" i="2"/>
  <c r="P482" i="2"/>
  <c r="P481" i="2" s="1"/>
  <c r="BI478" i="2"/>
  <c r="BH478" i="2"/>
  <c r="BG478" i="2"/>
  <c r="BF478" i="2"/>
  <c r="T478" i="2"/>
  <c r="R478" i="2"/>
  <c r="P478" i="2"/>
  <c r="BI476" i="2"/>
  <c r="BH476" i="2"/>
  <c r="BG476" i="2"/>
  <c r="BF476" i="2"/>
  <c r="T476" i="2"/>
  <c r="R476" i="2"/>
  <c r="P476" i="2"/>
  <c r="BI471" i="2"/>
  <c r="BH471" i="2"/>
  <c r="BG471" i="2"/>
  <c r="BF471" i="2"/>
  <c r="T471" i="2"/>
  <c r="R471" i="2"/>
  <c r="P471" i="2"/>
  <c r="BI466" i="2"/>
  <c r="BH466" i="2"/>
  <c r="BG466" i="2"/>
  <c r="BF466" i="2"/>
  <c r="T466" i="2"/>
  <c r="R466" i="2"/>
  <c r="P466" i="2"/>
  <c r="BI457" i="2"/>
  <c r="BH457" i="2"/>
  <c r="BG457" i="2"/>
  <c r="BF457" i="2"/>
  <c r="T457" i="2"/>
  <c r="R457" i="2"/>
  <c r="P457" i="2"/>
  <c r="BI455" i="2"/>
  <c r="BH455" i="2"/>
  <c r="BG455" i="2"/>
  <c r="BF455" i="2"/>
  <c r="T455" i="2"/>
  <c r="R455" i="2"/>
  <c r="P455" i="2"/>
  <c r="BI448" i="2"/>
  <c r="BH448" i="2"/>
  <c r="BG448" i="2"/>
  <c r="BF448" i="2"/>
  <c r="T448" i="2"/>
  <c r="R448" i="2"/>
  <c r="P448" i="2"/>
  <c r="BI446" i="2"/>
  <c r="BH446" i="2"/>
  <c r="BG446" i="2"/>
  <c r="BF446" i="2"/>
  <c r="T446" i="2"/>
  <c r="R446" i="2"/>
  <c r="P446" i="2"/>
  <c r="BI443" i="2"/>
  <c r="BH443" i="2"/>
  <c r="BG443" i="2"/>
  <c r="BF443" i="2"/>
  <c r="T443" i="2"/>
  <c r="R443" i="2"/>
  <c r="P443" i="2"/>
  <c r="BI441" i="2"/>
  <c r="BH441" i="2"/>
  <c r="BG441" i="2"/>
  <c r="BF441" i="2"/>
  <c r="T441" i="2"/>
  <c r="R441" i="2"/>
  <c r="P441" i="2"/>
  <c r="BI435" i="2"/>
  <c r="BH435" i="2"/>
  <c r="BG435" i="2"/>
  <c r="BF435" i="2"/>
  <c r="T435" i="2"/>
  <c r="R435" i="2"/>
  <c r="P435" i="2"/>
  <c r="BI429" i="2"/>
  <c r="BH429" i="2"/>
  <c r="BG429" i="2"/>
  <c r="BF429" i="2"/>
  <c r="T429" i="2"/>
  <c r="R429" i="2"/>
  <c r="P429" i="2"/>
  <c r="BI426" i="2"/>
  <c r="BH426" i="2"/>
  <c r="BG426" i="2"/>
  <c r="BF426" i="2"/>
  <c r="T426" i="2"/>
  <c r="R426" i="2"/>
  <c r="P426" i="2"/>
  <c r="BI424" i="2"/>
  <c r="BH424" i="2"/>
  <c r="BG424" i="2"/>
  <c r="BF424" i="2"/>
  <c r="T424" i="2"/>
  <c r="R424" i="2"/>
  <c r="P424" i="2"/>
  <c r="BI422" i="2"/>
  <c r="BH422" i="2"/>
  <c r="BG422" i="2"/>
  <c r="BF422" i="2"/>
  <c r="T422" i="2"/>
  <c r="R422" i="2"/>
  <c r="P422" i="2"/>
  <c r="BI420" i="2"/>
  <c r="BH420" i="2"/>
  <c r="BG420" i="2"/>
  <c r="BF420" i="2"/>
  <c r="T420" i="2"/>
  <c r="R420" i="2"/>
  <c r="P420" i="2"/>
  <c r="BI417" i="2"/>
  <c r="BH417" i="2"/>
  <c r="BG417" i="2"/>
  <c r="BF417" i="2"/>
  <c r="T417" i="2"/>
  <c r="R417" i="2"/>
  <c r="P417" i="2"/>
  <c r="BI415" i="2"/>
  <c r="BH415" i="2"/>
  <c r="BG415" i="2"/>
  <c r="BF415" i="2"/>
  <c r="T415" i="2"/>
  <c r="R415" i="2"/>
  <c r="P415" i="2"/>
  <c r="BI412" i="2"/>
  <c r="BH412" i="2"/>
  <c r="BG412" i="2"/>
  <c r="BF412" i="2"/>
  <c r="T412" i="2"/>
  <c r="R412" i="2"/>
  <c r="P412" i="2"/>
  <c r="BI409" i="2"/>
  <c r="BH409" i="2"/>
  <c r="BG409" i="2"/>
  <c r="BF409" i="2"/>
  <c r="T409" i="2"/>
  <c r="R409" i="2"/>
  <c r="P409" i="2"/>
  <c r="BI407" i="2"/>
  <c r="BH407" i="2"/>
  <c r="BG407" i="2"/>
  <c r="BF407" i="2"/>
  <c r="T407" i="2"/>
  <c r="R407" i="2"/>
  <c r="P407" i="2"/>
  <c r="BI400" i="2"/>
  <c r="BH400" i="2"/>
  <c r="BG400" i="2"/>
  <c r="BF400" i="2"/>
  <c r="T400" i="2"/>
  <c r="R400" i="2"/>
  <c r="P400" i="2"/>
  <c r="BI393" i="2"/>
  <c r="BH393" i="2"/>
  <c r="BG393" i="2"/>
  <c r="BF393" i="2"/>
  <c r="T393" i="2"/>
  <c r="R393" i="2"/>
  <c r="P393" i="2"/>
  <c r="BI386" i="2"/>
  <c r="BH386" i="2"/>
  <c r="BG386" i="2"/>
  <c r="BF386" i="2"/>
  <c r="T386" i="2"/>
  <c r="R386" i="2"/>
  <c r="P386" i="2"/>
  <c r="BI379" i="2"/>
  <c r="BH379" i="2"/>
  <c r="BG379" i="2"/>
  <c r="BF379" i="2"/>
  <c r="T379" i="2"/>
  <c r="R379" i="2"/>
  <c r="P379" i="2"/>
  <c r="BI376" i="2"/>
  <c r="BH376" i="2"/>
  <c r="BG376" i="2"/>
  <c r="BF376" i="2"/>
  <c r="T376" i="2"/>
  <c r="R376" i="2"/>
  <c r="P376" i="2"/>
  <c r="BI374" i="2"/>
  <c r="BH374" i="2"/>
  <c r="BG374" i="2"/>
  <c r="BF374" i="2"/>
  <c r="T374" i="2"/>
  <c r="R374" i="2"/>
  <c r="P374" i="2"/>
  <c r="BI371" i="2"/>
  <c r="BH371" i="2"/>
  <c r="BG371" i="2"/>
  <c r="BF371" i="2"/>
  <c r="T371" i="2"/>
  <c r="R371" i="2"/>
  <c r="P371" i="2"/>
  <c r="BI370" i="2"/>
  <c r="BH370" i="2"/>
  <c r="BG370" i="2"/>
  <c r="BF370" i="2"/>
  <c r="T370" i="2"/>
  <c r="R370" i="2"/>
  <c r="P370" i="2"/>
  <c r="BI363" i="2"/>
  <c r="BH363" i="2"/>
  <c r="BG363" i="2"/>
  <c r="BF363" i="2"/>
  <c r="T363" i="2"/>
  <c r="R363" i="2"/>
  <c r="P363" i="2"/>
  <c r="BI355" i="2"/>
  <c r="BH355" i="2"/>
  <c r="BG355" i="2"/>
  <c r="BF355" i="2"/>
  <c r="T355" i="2"/>
  <c r="R355" i="2"/>
  <c r="P355" i="2"/>
  <c r="BI352" i="2"/>
  <c r="BH352" i="2"/>
  <c r="BG352" i="2"/>
  <c r="BF352" i="2"/>
  <c r="T352" i="2"/>
  <c r="R352" i="2"/>
  <c r="P352" i="2"/>
  <c r="BI350" i="2"/>
  <c r="BH350" i="2"/>
  <c r="BG350" i="2"/>
  <c r="BF350" i="2"/>
  <c r="T350" i="2"/>
  <c r="R350" i="2"/>
  <c r="P350" i="2"/>
  <c r="BI344" i="2"/>
  <c r="BH344" i="2"/>
  <c r="BG344" i="2"/>
  <c r="BF344" i="2"/>
  <c r="T344" i="2"/>
  <c r="R344" i="2"/>
  <c r="P344" i="2"/>
  <c r="BI342" i="2"/>
  <c r="BH342" i="2"/>
  <c r="BG342" i="2"/>
  <c r="BF342" i="2"/>
  <c r="T342" i="2"/>
  <c r="R342" i="2"/>
  <c r="P342" i="2"/>
  <c r="BI336" i="2"/>
  <c r="BH336" i="2"/>
  <c r="BG336" i="2"/>
  <c r="BF336" i="2"/>
  <c r="T336" i="2"/>
  <c r="R336" i="2"/>
  <c r="P336" i="2"/>
  <c r="BI330" i="2"/>
  <c r="BH330" i="2"/>
  <c r="BG330" i="2"/>
  <c r="BF330" i="2"/>
  <c r="T330" i="2"/>
  <c r="R330" i="2"/>
  <c r="P330" i="2"/>
  <c r="BI328" i="2"/>
  <c r="BH328" i="2"/>
  <c r="BG328" i="2"/>
  <c r="BF328" i="2"/>
  <c r="T328" i="2"/>
  <c r="R328" i="2"/>
  <c r="P328" i="2"/>
  <c r="BI326" i="2"/>
  <c r="BH326" i="2"/>
  <c r="BG326" i="2"/>
  <c r="BF326" i="2"/>
  <c r="T326" i="2"/>
  <c r="R326" i="2"/>
  <c r="P326" i="2"/>
  <c r="BI324" i="2"/>
  <c r="BH324" i="2"/>
  <c r="BG324" i="2"/>
  <c r="BF324" i="2"/>
  <c r="T324" i="2"/>
  <c r="R324" i="2"/>
  <c r="P324" i="2"/>
  <c r="BI322" i="2"/>
  <c r="BH322" i="2"/>
  <c r="BG322" i="2"/>
  <c r="BF322" i="2"/>
  <c r="T322" i="2"/>
  <c r="R322" i="2"/>
  <c r="P322" i="2"/>
  <c r="BI319" i="2"/>
  <c r="BH319" i="2"/>
  <c r="BG319" i="2"/>
  <c r="BF319" i="2"/>
  <c r="T319" i="2"/>
  <c r="R319" i="2"/>
  <c r="P319" i="2"/>
  <c r="BI317" i="2"/>
  <c r="BH317" i="2"/>
  <c r="BG317" i="2"/>
  <c r="BF317" i="2"/>
  <c r="T317" i="2"/>
  <c r="R317" i="2"/>
  <c r="P317" i="2"/>
  <c r="BI311" i="2"/>
  <c r="BH311" i="2"/>
  <c r="BG311" i="2"/>
  <c r="BF311" i="2"/>
  <c r="T311" i="2"/>
  <c r="R311" i="2"/>
  <c r="P311" i="2"/>
  <c r="BI306" i="2"/>
  <c r="BH306" i="2"/>
  <c r="BG306" i="2"/>
  <c r="BF306" i="2"/>
  <c r="T306" i="2"/>
  <c r="R306" i="2"/>
  <c r="P306" i="2"/>
  <c r="BI299" i="2"/>
  <c r="BH299" i="2"/>
  <c r="BG299" i="2"/>
  <c r="BF299" i="2"/>
  <c r="T299" i="2"/>
  <c r="R299" i="2"/>
  <c r="P299" i="2"/>
  <c r="BI293" i="2"/>
  <c r="BH293" i="2"/>
  <c r="BG293" i="2"/>
  <c r="BF293" i="2"/>
  <c r="T293" i="2"/>
  <c r="R293" i="2"/>
  <c r="P293" i="2"/>
  <c r="BI287" i="2"/>
  <c r="BH287" i="2"/>
  <c r="BG287" i="2"/>
  <c r="BF287" i="2"/>
  <c r="T287" i="2"/>
  <c r="R287" i="2"/>
  <c r="P287" i="2"/>
  <c r="BI285" i="2"/>
  <c r="BH285" i="2"/>
  <c r="BG285" i="2"/>
  <c r="BF285" i="2"/>
  <c r="T285" i="2"/>
  <c r="R285" i="2"/>
  <c r="P285" i="2"/>
  <c r="BI284" i="2"/>
  <c r="BH284" i="2"/>
  <c r="BG284" i="2"/>
  <c r="BF284" i="2"/>
  <c r="T284" i="2"/>
  <c r="R284" i="2"/>
  <c r="P284" i="2"/>
  <c r="BI278" i="2"/>
  <c r="BH278" i="2"/>
  <c r="BG278" i="2"/>
  <c r="BF278" i="2"/>
  <c r="T278" i="2"/>
  <c r="R278" i="2"/>
  <c r="P278" i="2"/>
  <c r="BI274" i="2"/>
  <c r="BH274" i="2"/>
  <c r="BG274" i="2"/>
  <c r="BF274" i="2"/>
  <c r="T274" i="2"/>
  <c r="T273" i="2" s="1"/>
  <c r="R274" i="2"/>
  <c r="R273" i="2" s="1"/>
  <c r="P274" i="2"/>
  <c r="P273" i="2" s="1"/>
  <c r="BI271" i="2"/>
  <c r="BH271" i="2"/>
  <c r="BG271" i="2"/>
  <c r="BF271" i="2"/>
  <c r="T271" i="2"/>
  <c r="R271" i="2"/>
  <c r="P271" i="2"/>
  <c r="BI269" i="2"/>
  <c r="BH269" i="2"/>
  <c r="BG269" i="2"/>
  <c r="BF269" i="2"/>
  <c r="T269" i="2"/>
  <c r="R269" i="2"/>
  <c r="P269" i="2"/>
  <c r="BI266" i="2"/>
  <c r="BH266" i="2"/>
  <c r="BG266" i="2"/>
  <c r="BF266" i="2"/>
  <c r="T266" i="2"/>
  <c r="R266" i="2"/>
  <c r="P266" i="2"/>
  <c r="BI264" i="2"/>
  <c r="BH264" i="2"/>
  <c r="BG264" i="2"/>
  <c r="BF264" i="2"/>
  <c r="T264" i="2"/>
  <c r="R264" i="2"/>
  <c r="P264" i="2"/>
  <c r="BI262" i="2"/>
  <c r="BH262" i="2"/>
  <c r="BG262" i="2"/>
  <c r="BF262" i="2"/>
  <c r="T262" i="2"/>
  <c r="R262" i="2"/>
  <c r="P262" i="2"/>
  <c r="BI255" i="2"/>
  <c r="BH255" i="2"/>
  <c r="BG255" i="2"/>
  <c r="BF255" i="2"/>
  <c r="T255" i="2"/>
  <c r="R255" i="2"/>
  <c r="P255" i="2"/>
  <c r="BI252" i="2"/>
  <c r="BH252" i="2"/>
  <c r="BG252" i="2"/>
  <c r="BF252" i="2"/>
  <c r="T252" i="2"/>
  <c r="R252" i="2"/>
  <c r="P252" i="2"/>
  <c r="BI247" i="2"/>
  <c r="BH247" i="2"/>
  <c r="BG247" i="2"/>
  <c r="BF247" i="2"/>
  <c r="T247" i="2"/>
  <c r="R247" i="2"/>
  <c r="P247" i="2"/>
  <c r="BI244" i="2"/>
  <c r="BH244" i="2"/>
  <c r="BG244" i="2"/>
  <c r="BF244" i="2"/>
  <c r="T244" i="2"/>
  <c r="R244" i="2"/>
  <c r="P244" i="2"/>
  <c r="BI239" i="2"/>
  <c r="BH239" i="2"/>
  <c r="BG239" i="2"/>
  <c r="BF239" i="2"/>
  <c r="T239" i="2"/>
  <c r="R239" i="2"/>
  <c r="P239" i="2"/>
  <c r="BI232" i="2"/>
  <c r="BH232" i="2"/>
  <c r="BG232" i="2"/>
  <c r="BF232" i="2"/>
  <c r="T232" i="2"/>
  <c r="R232" i="2"/>
  <c r="P232" i="2"/>
  <c r="BI229" i="2"/>
  <c r="BH229" i="2"/>
  <c r="BG229" i="2"/>
  <c r="BF229" i="2"/>
  <c r="T229" i="2"/>
  <c r="R229" i="2"/>
  <c r="P229" i="2"/>
  <c r="BI226" i="2"/>
  <c r="BH226" i="2"/>
  <c r="BG226" i="2"/>
  <c r="BF226" i="2"/>
  <c r="T226" i="2"/>
  <c r="R226" i="2"/>
  <c r="P226" i="2"/>
  <c r="BI221" i="2"/>
  <c r="BH221" i="2"/>
  <c r="BG221" i="2"/>
  <c r="BF221" i="2"/>
  <c r="T221" i="2"/>
  <c r="R221" i="2"/>
  <c r="P221" i="2"/>
  <c r="BI216" i="2"/>
  <c r="BH216" i="2"/>
  <c r="BG216" i="2"/>
  <c r="BF216" i="2"/>
  <c r="T216" i="2"/>
  <c r="R216" i="2"/>
  <c r="P216" i="2"/>
  <c r="BI214" i="2"/>
  <c r="BH214" i="2"/>
  <c r="BG214" i="2"/>
  <c r="BF214" i="2"/>
  <c r="T214" i="2"/>
  <c r="R214" i="2"/>
  <c r="P214" i="2"/>
  <c r="BI207" i="2"/>
  <c r="BH207" i="2"/>
  <c r="BG207" i="2"/>
  <c r="BF207" i="2"/>
  <c r="T207" i="2"/>
  <c r="R207" i="2"/>
  <c r="P207" i="2"/>
  <c r="BI206" i="2"/>
  <c r="BH206" i="2"/>
  <c r="BG206" i="2"/>
  <c r="BF206" i="2"/>
  <c r="T206" i="2"/>
  <c r="R206" i="2"/>
  <c r="P206" i="2"/>
  <c r="BI205" i="2"/>
  <c r="BH205" i="2"/>
  <c r="BG205" i="2"/>
  <c r="BF205" i="2"/>
  <c r="T205" i="2"/>
  <c r="R205" i="2"/>
  <c r="P205" i="2"/>
  <c r="BI199" i="2"/>
  <c r="BH199" i="2"/>
  <c r="BG199" i="2"/>
  <c r="BF199" i="2"/>
  <c r="T199" i="2"/>
  <c r="R199" i="2"/>
  <c r="P199" i="2"/>
  <c r="BI198" i="2"/>
  <c r="BH198" i="2"/>
  <c r="BG198" i="2"/>
  <c r="BF198" i="2"/>
  <c r="T198" i="2"/>
  <c r="R198" i="2"/>
  <c r="P198" i="2"/>
  <c r="BI197" i="2"/>
  <c r="BH197" i="2"/>
  <c r="BG197" i="2"/>
  <c r="BF197" i="2"/>
  <c r="T197" i="2"/>
  <c r="R197" i="2"/>
  <c r="P197" i="2"/>
  <c r="BI195" i="2"/>
  <c r="BH195" i="2"/>
  <c r="BG195" i="2"/>
  <c r="BF195" i="2"/>
  <c r="T195" i="2"/>
  <c r="R195" i="2"/>
  <c r="P195" i="2"/>
  <c r="BI188" i="2"/>
  <c r="BH188" i="2"/>
  <c r="BG188" i="2"/>
  <c r="BF188" i="2"/>
  <c r="T188" i="2"/>
  <c r="R188" i="2"/>
  <c r="P188" i="2"/>
  <c r="BI178" i="2"/>
  <c r="BH178" i="2"/>
  <c r="BG178" i="2"/>
  <c r="BF178" i="2"/>
  <c r="T178" i="2"/>
  <c r="R178" i="2"/>
  <c r="P178" i="2"/>
  <c r="BI175" i="2"/>
  <c r="BH175" i="2"/>
  <c r="BG175" i="2"/>
  <c r="BF175" i="2"/>
  <c r="T175" i="2"/>
  <c r="R175" i="2"/>
  <c r="P175" i="2"/>
  <c r="BI169" i="2"/>
  <c r="BH169" i="2"/>
  <c r="BG169" i="2"/>
  <c r="BF169" i="2"/>
  <c r="T169" i="2"/>
  <c r="R169" i="2"/>
  <c r="P169" i="2"/>
  <c r="BI167" i="2"/>
  <c r="BH167" i="2"/>
  <c r="BG167" i="2"/>
  <c r="BF167" i="2"/>
  <c r="T167" i="2"/>
  <c r="R167" i="2"/>
  <c r="P167" i="2"/>
  <c r="BI164" i="2"/>
  <c r="BH164" i="2"/>
  <c r="BG164" i="2"/>
  <c r="BF164" i="2"/>
  <c r="T164" i="2"/>
  <c r="R164" i="2"/>
  <c r="P164" i="2"/>
  <c r="BI157" i="2"/>
  <c r="BH157" i="2"/>
  <c r="BG157" i="2"/>
  <c r="BF157" i="2"/>
  <c r="T157" i="2"/>
  <c r="R157" i="2"/>
  <c r="P157" i="2"/>
  <c r="BI151" i="2"/>
  <c r="BH151" i="2"/>
  <c r="BG151" i="2"/>
  <c r="BF151" i="2"/>
  <c r="T151" i="2"/>
  <c r="R151" i="2"/>
  <c r="P151" i="2"/>
  <c r="BI148" i="2"/>
  <c r="BH148" i="2"/>
  <c r="BG148" i="2"/>
  <c r="BF148" i="2"/>
  <c r="T148" i="2"/>
  <c r="R148" i="2"/>
  <c r="P148" i="2"/>
  <c r="BI145" i="2"/>
  <c r="BH145" i="2"/>
  <c r="BG145" i="2"/>
  <c r="BF145" i="2"/>
  <c r="T145" i="2"/>
  <c r="R145" i="2"/>
  <c r="P145" i="2"/>
  <c r="BI143" i="2"/>
  <c r="BH143" i="2"/>
  <c r="BG143" i="2"/>
  <c r="BF143" i="2"/>
  <c r="T143" i="2"/>
  <c r="R143" i="2"/>
  <c r="P143" i="2"/>
  <c r="BI124" i="2"/>
  <c r="BH124" i="2"/>
  <c r="BG124" i="2"/>
  <c r="BF124" i="2"/>
  <c r="T124" i="2"/>
  <c r="R124" i="2"/>
  <c r="P124" i="2"/>
  <c r="BI119" i="2"/>
  <c r="BH119" i="2"/>
  <c r="BG119" i="2"/>
  <c r="BF119" i="2"/>
  <c r="T119" i="2"/>
  <c r="R119" i="2"/>
  <c r="P119" i="2"/>
  <c r="BI115" i="2"/>
  <c r="BH115" i="2"/>
  <c r="BG115" i="2"/>
  <c r="BF115" i="2"/>
  <c r="T115" i="2"/>
  <c r="R115" i="2"/>
  <c r="P115" i="2"/>
  <c r="BI108" i="2"/>
  <c r="BH108" i="2"/>
  <c r="BG108" i="2"/>
  <c r="BF108" i="2"/>
  <c r="T108" i="2"/>
  <c r="R108" i="2"/>
  <c r="P108" i="2"/>
  <c r="BI102" i="2"/>
  <c r="BH102" i="2"/>
  <c r="BG102" i="2"/>
  <c r="BF102" i="2"/>
  <c r="T102" i="2"/>
  <c r="R102" i="2"/>
  <c r="P102" i="2"/>
  <c r="J96" i="2"/>
  <c r="J95" i="2"/>
  <c r="F95" i="2"/>
  <c r="F93" i="2"/>
  <c r="E91" i="2"/>
  <c r="J55" i="2"/>
  <c r="J54" i="2"/>
  <c r="F54" i="2"/>
  <c r="F52" i="2"/>
  <c r="E50" i="2"/>
  <c r="J18" i="2"/>
  <c r="E18" i="2"/>
  <c r="F55" i="2" s="1"/>
  <c r="J17" i="2"/>
  <c r="J12" i="2"/>
  <c r="J93" i="2" s="1"/>
  <c r="E7" i="2"/>
  <c r="E89" i="2" s="1"/>
  <c r="L50" i="1"/>
  <c r="AM50" i="1"/>
  <c r="AM49" i="1"/>
  <c r="L49" i="1"/>
  <c r="AM47" i="1"/>
  <c r="L47" i="1"/>
  <c r="L45" i="1"/>
  <c r="L44" i="1"/>
  <c r="AS54" i="1"/>
  <c r="BK501" i="2"/>
  <c r="J501" i="2"/>
  <c r="J504" i="2"/>
  <c r="J507" i="2"/>
  <c r="BK507" i="2"/>
  <c r="BK504" i="2"/>
  <c r="T128" i="3" l="1"/>
  <c r="R128" i="3"/>
  <c r="BK101" i="2"/>
  <c r="J101" i="2" s="1"/>
  <c r="J61" i="2" s="1"/>
  <c r="T123" i="2"/>
  <c r="BK196" i="2"/>
  <c r="J196" i="2" s="1"/>
  <c r="J63" i="2" s="1"/>
  <c r="P261" i="2"/>
  <c r="BK277" i="2"/>
  <c r="J277" i="2" s="1"/>
  <c r="J67" i="2" s="1"/>
  <c r="BK286" i="2"/>
  <c r="J286" i="2" s="1"/>
  <c r="J68" i="2" s="1"/>
  <c r="BK354" i="2"/>
  <c r="J354" i="2" s="1"/>
  <c r="J69" i="2" s="1"/>
  <c r="BK411" i="2"/>
  <c r="J411" i="2" s="1"/>
  <c r="J70" i="2" s="1"/>
  <c r="BK428" i="2"/>
  <c r="J428" i="2" s="1"/>
  <c r="J71" i="2" s="1"/>
  <c r="T428" i="2"/>
  <c r="T465" i="2"/>
  <c r="R495" i="2"/>
  <c r="R480" i="2"/>
  <c r="T89" i="3"/>
  <c r="P99" i="3"/>
  <c r="P88" i="3" s="1"/>
  <c r="P87" i="3" s="1"/>
  <c r="AU56" i="1" s="1"/>
  <c r="P117" i="3"/>
  <c r="BK91" i="4"/>
  <c r="J91" i="4" s="1"/>
  <c r="J60" i="4" s="1"/>
  <c r="BK106" i="4"/>
  <c r="J106" i="4" s="1"/>
  <c r="J61" i="4" s="1"/>
  <c r="R118" i="4"/>
  <c r="T127" i="4"/>
  <c r="P137" i="4"/>
  <c r="BK141" i="4"/>
  <c r="J141" i="4" s="1"/>
  <c r="J66" i="4" s="1"/>
  <c r="T158" i="4"/>
  <c r="R171" i="4"/>
  <c r="T177" i="4"/>
  <c r="P90" i="5"/>
  <c r="BK97" i="5"/>
  <c r="J97" i="5" s="1"/>
  <c r="J62" i="5" s="1"/>
  <c r="BK102" i="5"/>
  <c r="J102" i="5" s="1"/>
  <c r="J63" i="5" s="1"/>
  <c r="BK86" i="6"/>
  <c r="J86" i="6" s="1"/>
  <c r="J60" i="6" s="1"/>
  <c r="BK91" i="6"/>
  <c r="BK98" i="6"/>
  <c r="J98" i="6" s="1"/>
  <c r="J62" i="6" s="1"/>
  <c r="BK105" i="6"/>
  <c r="J105" i="6" s="1"/>
  <c r="J63" i="6" s="1"/>
  <c r="R112" i="6"/>
  <c r="P86" i="7"/>
  <c r="P85" i="7"/>
  <c r="R101" i="2"/>
  <c r="R123" i="2"/>
  <c r="R196" i="2"/>
  <c r="R261" i="2"/>
  <c r="T277" i="2"/>
  <c r="P286" i="2"/>
  <c r="T354" i="2"/>
  <c r="T411" i="2"/>
  <c r="BK445" i="2"/>
  <c r="J445" i="2" s="1"/>
  <c r="J72" i="2" s="1"/>
  <c r="R445" i="2"/>
  <c r="P465" i="2"/>
  <c r="P495" i="2"/>
  <c r="P480" i="2" s="1"/>
  <c r="BK89" i="3"/>
  <c r="J89" i="3" s="1"/>
  <c r="J61" i="3" s="1"/>
  <c r="BK99" i="3"/>
  <c r="J99" i="3" s="1"/>
  <c r="J62" i="3" s="1"/>
  <c r="BK117" i="3"/>
  <c r="J117" i="3" s="1"/>
  <c r="J63" i="3" s="1"/>
  <c r="R91" i="4"/>
  <c r="T106" i="4"/>
  <c r="T118" i="4"/>
  <c r="R127" i="4"/>
  <c r="T137" i="4"/>
  <c r="P141" i="4"/>
  <c r="BK158" i="4"/>
  <c r="J158" i="4" s="1"/>
  <c r="J67" i="4" s="1"/>
  <c r="BK171" i="4"/>
  <c r="J171" i="4" s="1"/>
  <c r="J68" i="4" s="1"/>
  <c r="BK177" i="4"/>
  <c r="J177" i="4" s="1"/>
  <c r="J69" i="4" s="1"/>
  <c r="T90" i="5"/>
  <c r="P97" i="5"/>
  <c r="P102" i="5"/>
  <c r="P86" i="6"/>
  <c r="R91" i="6"/>
  <c r="P98" i="6"/>
  <c r="T105" i="6"/>
  <c r="T112" i="6"/>
  <c r="R86" i="7"/>
  <c r="R85" i="7"/>
  <c r="P109" i="7"/>
  <c r="P108" i="7" s="1"/>
  <c r="T101" i="2"/>
  <c r="BK123" i="2"/>
  <c r="J123" i="2" s="1"/>
  <c r="J62" i="2" s="1"/>
  <c r="T196" i="2"/>
  <c r="T261" i="2"/>
  <c r="P277" i="2"/>
  <c r="T286" i="2"/>
  <c r="P354" i="2"/>
  <c r="P411" i="2"/>
  <c r="P428" i="2"/>
  <c r="R428" i="2"/>
  <c r="T445" i="2"/>
  <c r="R465" i="2"/>
  <c r="BK495" i="2"/>
  <c r="J495" i="2" s="1"/>
  <c r="J79" i="2" s="1"/>
  <c r="R89" i="3"/>
  <c r="T99" i="3"/>
  <c r="T117" i="3"/>
  <c r="P91" i="4"/>
  <c r="P106" i="4"/>
  <c r="P118" i="4"/>
  <c r="BK127" i="4"/>
  <c r="J127" i="4" s="1"/>
  <c r="J64" i="4" s="1"/>
  <c r="BK137" i="4"/>
  <c r="J137" i="4" s="1"/>
  <c r="J65" i="4" s="1"/>
  <c r="T141" i="4"/>
  <c r="R158" i="4"/>
  <c r="P171" i="4"/>
  <c r="P177" i="4"/>
  <c r="R90" i="5"/>
  <c r="T97" i="5"/>
  <c r="T102" i="5"/>
  <c r="T86" i="6"/>
  <c r="T91" i="6"/>
  <c r="T98" i="6"/>
  <c r="R105" i="6"/>
  <c r="P112" i="6"/>
  <c r="T86" i="7"/>
  <c r="T85" i="7" s="1"/>
  <c r="T84" i="7" s="1"/>
  <c r="BK109" i="7"/>
  <c r="T109" i="7"/>
  <c r="T108" i="7" s="1"/>
  <c r="P101" i="2"/>
  <c r="P123" i="2"/>
  <c r="P196" i="2"/>
  <c r="BK261" i="2"/>
  <c r="J261" i="2" s="1"/>
  <c r="J64" i="2" s="1"/>
  <c r="R277" i="2"/>
  <c r="R286" i="2"/>
  <c r="R354" i="2"/>
  <c r="R411" i="2"/>
  <c r="P445" i="2"/>
  <c r="BK465" i="2"/>
  <c r="J465" i="2" s="1"/>
  <c r="J73" i="2" s="1"/>
  <c r="T495" i="2"/>
  <c r="T480" i="2"/>
  <c r="P89" i="3"/>
  <c r="R99" i="3"/>
  <c r="R117" i="3"/>
  <c r="T91" i="4"/>
  <c r="R106" i="4"/>
  <c r="BK118" i="4"/>
  <c r="J118" i="4" s="1"/>
  <c r="J63" i="4" s="1"/>
  <c r="P127" i="4"/>
  <c r="R137" i="4"/>
  <c r="R141" i="4"/>
  <c r="P158" i="4"/>
  <c r="T171" i="4"/>
  <c r="R177" i="4"/>
  <c r="BK90" i="5"/>
  <c r="J90" i="5" s="1"/>
  <c r="J61" i="5" s="1"/>
  <c r="R97" i="5"/>
  <c r="R102" i="5"/>
  <c r="R86" i="6"/>
  <c r="P91" i="6"/>
  <c r="R98" i="6"/>
  <c r="P105" i="6"/>
  <c r="BK112" i="6"/>
  <c r="J112" i="6" s="1"/>
  <c r="J64" i="6" s="1"/>
  <c r="BK86" i="7"/>
  <c r="J86" i="7" s="1"/>
  <c r="J61" i="7" s="1"/>
  <c r="R109" i="7"/>
  <c r="R108" i="7"/>
  <c r="BK273" i="2"/>
  <c r="J273" i="2"/>
  <c r="J65" i="2" s="1"/>
  <c r="BK115" i="4"/>
  <c r="J115" i="4" s="1"/>
  <c r="J62" i="4" s="1"/>
  <c r="BK112" i="5"/>
  <c r="J112" i="5"/>
  <c r="J64" i="5" s="1"/>
  <c r="BK116" i="5"/>
  <c r="J116" i="5" s="1"/>
  <c r="J66" i="5" s="1"/>
  <c r="BK481" i="2"/>
  <c r="J481" i="2" s="1"/>
  <c r="J75" i="2" s="1"/>
  <c r="BK484" i="2"/>
  <c r="J484" i="2" s="1"/>
  <c r="J76" i="2" s="1"/>
  <c r="BK125" i="3"/>
  <c r="J125" i="3"/>
  <c r="J64" i="3" s="1"/>
  <c r="BK193" i="4"/>
  <c r="J193" i="4" s="1"/>
  <c r="J70" i="4" s="1"/>
  <c r="BK114" i="7"/>
  <c r="J114" i="7"/>
  <c r="J64" i="7" s="1"/>
  <c r="BK488" i="2"/>
  <c r="J488" i="2" s="1"/>
  <c r="J77" i="2" s="1"/>
  <c r="BK491" i="2"/>
  <c r="J491" i="2" s="1"/>
  <c r="J78" i="2" s="1"/>
  <c r="BK129" i="3"/>
  <c r="J129" i="3" s="1"/>
  <c r="J66" i="3" s="1"/>
  <c r="BK132" i="3"/>
  <c r="J132" i="3" s="1"/>
  <c r="J67" i="3" s="1"/>
  <c r="BK87" i="5"/>
  <c r="J87" i="5" s="1"/>
  <c r="J60" i="5" s="1"/>
  <c r="BK126" i="6"/>
  <c r="J126" i="6" s="1"/>
  <c r="J65" i="6" s="1"/>
  <c r="F81" i="7"/>
  <c r="BE89" i="7"/>
  <c r="BE90" i="7"/>
  <c r="BE96" i="7"/>
  <c r="BE112" i="7"/>
  <c r="BE115" i="7"/>
  <c r="BE93" i="7"/>
  <c r="BE95" i="7"/>
  <c r="E48" i="7"/>
  <c r="J52" i="7"/>
  <c r="BE99" i="7"/>
  <c r="BE102" i="7"/>
  <c r="BE103" i="7"/>
  <c r="BE104" i="7"/>
  <c r="BE110" i="7"/>
  <c r="BE87" i="7"/>
  <c r="BE91" i="7"/>
  <c r="BE94" i="7"/>
  <c r="BE97" i="7"/>
  <c r="BE98" i="7"/>
  <c r="BE100" i="7"/>
  <c r="BE101" i="7"/>
  <c r="BE106" i="7"/>
  <c r="BE87" i="6"/>
  <c r="BE89" i="6"/>
  <c r="BE103" i="6"/>
  <c r="BE108" i="6"/>
  <c r="BE113" i="6"/>
  <c r="BE119" i="6"/>
  <c r="BE121" i="6"/>
  <c r="BE123" i="6"/>
  <c r="BE125" i="6"/>
  <c r="F55" i="6"/>
  <c r="J79" i="6"/>
  <c r="BE101" i="6"/>
  <c r="BE115" i="6"/>
  <c r="BE127" i="6"/>
  <c r="E48" i="6"/>
  <c r="BE96" i="6"/>
  <c r="BE110" i="6"/>
  <c r="BE117" i="6"/>
  <c r="BE92" i="6"/>
  <c r="BE94" i="6"/>
  <c r="BE99" i="6"/>
  <c r="BE106" i="6"/>
  <c r="J52" i="5"/>
  <c r="E76" i="5"/>
  <c r="BE100" i="5"/>
  <c r="BE101" i="5"/>
  <c r="BE103" i="5"/>
  <c r="BE104" i="5"/>
  <c r="BE106" i="5"/>
  <c r="BE109" i="5"/>
  <c r="BE117" i="5"/>
  <c r="F55" i="5"/>
  <c r="BE91" i="5"/>
  <c r="BE105" i="5"/>
  <c r="BE111" i="5"/>
  <c r="BE88" i="5"/>
  <c r="BE93" i="5"/>
  <c r="BE95" i="5"/>
  <c r="BE99" i="5"/>
  <c r="BE98" i="5"/>
  <c r="BE107" i="5"/>
  <c r="BE108" i="5"/>
  <c r="BE110" i="5"/>
  <c r="BE113" i="5"/>
  <c r="J52" i="4"/>
  <c r="BE96" i="4"/>
  <c r="BE121" i="4"/>
  <c r="BE132" i="4"/>
  <c r="BE142" i="4"/>
  <c r="BE156" i="4"/>
  <c r="BE159" i="4"/>
  <c r="BE163" i="4"/>
  <c r="BE169" i="4"/>
  <c r="BE178" i="4"/>
  <c r="BE179" i="4"/>
  <c r="BE184" i="4"/>
  <c r="BE186" i="4"/>
  <c r="BE191" i="4"/>
  <c r="BE192" i="4"/>
  <c r="BE194" i="4"/>
  <c r="E48" i="4"/>
  <c r="BE92" i="4"/>
  <c r="BE100" i="4"/>
  <c r="BE109" i="4"/>
  <c r="BE123" i="4"/>
  <c r="BE128" i="4"/>
  <c r="BE136" i="4"/>
  <c r="BE138" i="4"/>
  <c r="BE139" i="4"/>
  <c r="BE146" i="4"/>
  <c r="BE150" i="4"/>
  <c r="BE154" i="4"/>
  <c r="BE174" i="4"/>
  <c r="BE182" i="4"/>
  <c r="BE183" i="4"/>
  <c r="BE188" i="4"/>
  <c r="F87" i="4"/>
  <c r="BE94" i="4"/>
  <c r="BE98" i="4"/>
  <c r="BE111" i="4"/>
  <c r="BE119" i="4"/>
  <c r="BE130" i="4"/>
  <c r="BE144" i="4"/>
  <c r="BE148" i="4"/>
  <c r="BE175" i="4"/>
  <c r="BE181" i="4"/>
  <c r="BE102" i="4"/>
  <c r="BE104" i="4"/>
  <c r="BE107" i="4"/>
  <c r="BE113" i="4"/>
  <c r="BE116" i="4"/>
  <c r="BE125" i="4"/>
  <c r="BE134" i="4"/>
  <c r="BE152" i="4"/>
  <c r="BE161" i="4"/>
  <c r="BE165" i="4"/>
  <c r="BE167" i="4"/>
  <c r="BE172" i="4"/>
  <c r="BE180" i="4"/>
  <c r="BE185" i="4"/>
  <c r="BE189" i="4"/>
  <c r="J52" i="3"/>
  <c r="BE101" i="3"/>
  <c r="BE103" i="3"/>
  <c r="BE109" i="3"/>
  <c r="BE126" i="3"/>
  <c r="E48" i="3"/>
  <c r="BE92" i="3"/>
  <c r="BE94" i="3"/>
  <c r="BE95" i="3"/>
  <c r="BE105" i="3"/>
  <c r="BE107" i="3"/>
  <c r="BE111" i="3"/>
  <c r="BE113" i="3"/>
  <c r="BE115" i="3"/>
  <c r="BE121" i="3"/>
  <c r="BE130" i="3"/>
  <c r="BE133" i="3"/>
  <c r="F55" i="3"/>
  <c r="BE90" i="3"/>
  <c r="BE120" i="3"/>
  <c r="BE97" i="3"/>
  <c r="BE100" i="3"/>
  <c r="BE118" i="3"/>
  <c r="BE123" i="3"/>
  <c r="F96" i="2"/>
  <c r="BE108" i="2"/>
  <c r="BE151" i="2"/>
  <c r="BE157" i="2"/>
  <c r="BE169" i="2"/>
  <c r="BE195" i="2"/>
  <c r="BE197" i="2"/>
  <c r="BE199" i="2"/>
  <c r="BE255" i="2"/>
  <c r="BE285" i="2"/>
  <c r="BE311" i="2"/>
  <c r="BE322" i="2"/>
  <c r="BE326" i="2"/>
  <c r="BE330" i="2"/>
  <c r="BE344" i="2"/>
  <c r="BE355" i="2"/>
  <c r="BE363" i="2"/>
  <c r="BE379" i="2"/>
  <c r="BE407" i="2"/>
  <c r="E48" i="2"/>
  <c r="J52" i="2"/>
  <c r="BE102" i="2"/>
  <c r="BE115" i="2"/>
  <c r="BE119" i="2"/>
  <c r="BE143" i="2"/>
  <c r="BE145" i="2"/>
  <c r="BE148" i="2"/>
  <c r="BE164" i="2"/>
  <c r="BE167" i="2"/>
  <c r="BE175" i="2"/>
  <c r="BE178" i="2"/>
  <c r="BE188" i="2"/>
  <c r="BE206" i="2"/>
  <c r="BE216" i="2"/>
  <c r="BE232" i="2"/>
  <c r="BE244" i="2"/>
  <c r="BE262" i="2"/>
  <c r="BE266" i="2"/>
  <c r="BE269" i="2"/>
  <c r="BE284" i="2"/>
  <c r="BE319" i="2"/>
  <c r="BE371" i="2"/>
  <c r="BE393" i="2"/>
  <c r="BE409" i="2"/>
  <c r="BE415" i="2"/>
  <c r="BE429" i="2"/>
  <c r="BE448" i="2"/>
  <c r="BE457" i="2"/>
  <c r="BE466" i="2"/>
  <c r="BE478" i="2"/>
  <c r="BE485" i="2"/>
  <c r="BE496" i="2"/>
  <c r="BE207" i="2"/>
  <c r="BE214" i="2"/>
  <c r="BE252" i="2"/>
  <c r="BE274" i="2"/>
  <c r="BE306" i="2"/>
  <c r="BE317" i="2"/>
  <c r="BE324" i="2"/>
  <c r="BE352" i="2"/>
  <c r="BE386" i="2"/>
  <c r="BE417" i="2"/>
  <c r="BE420" i="2"/>
  <c r="BE435" i="2"/>
  <c r="BE441" i="2"/>
  <c r="BE443" i="2"/>
  <c r="BE446" i="2"/>
  <c r="BE471" i="2"/>
  <c r="BE489" i="2"/>
  <c r="BE498" i="2"/>
  <c r="BE501" i="2"/>
  <c r="BE504" i="2"/>
  <c r="BE124" i="2"/>
  <c r="BE198" i="2"/>
  <c r="BE205" i="2"/>
  <c r="BE221" i="2"/>
  <c r="BE226" i="2"/>
  <c r="BE229" i="2"/>
  <c r="BE239" i="2"/>
  <c r="BE247" i="2"/>
  <c r="BE264" i="2"/>
  <c r="BE271" i="2"/>
  <c r="BE278" i="2"/>
  <c r="BE287" i="2"/>
  <c r="BE293" i="2"/>
  <c r="BE299" i="2"/>
  <c r="BE328" i="2"/>
  <c r="BE336" i="2"/>
  <c r="BE342" i="2"/>
  <c r="BE350" i="2"/>
  <c r="BE370" i="2"/>
  <c r="BE374" i="2"/>
  <c r="BE376" i="2"/>
  <c r="BE400" i="2"/>
  <c r="BE412" i="2"/>
  <c r="BE422" i="2"/>
  <c r="BE424" i="2"/>
  <c r="BE426" i="2"/>
  <c r="BE455" i="2"/>
  <c r="BE476" i="2"/>
  <c r="BE482" i="2"/>
  <c r="BE492" i="2"/>
  <c r="BE507" i="2"/>
  <c r="J34" i="3"/>
  <c r="AW56" i="1" s="1"/>
  <c r="F37" i="4"/>
  <c r="BD57" i="1" s="1"/>
  <c r="F36" i="5"/>
  <c r="BC58" i="1" s="1"/>
  <c r="F37" i="7"/>
  <c r="BD60" i="1" s="1"/>
  <c r="J34" i="2"/>
  <c r="AW55" i="1" s="1"/>
  <c r="F34" i="5"/>
  <c r="BA58" i="1" s="1"/>
  <c r="F35" i="2"/>
  <c r="BB55" i="1" s="1"/>
  <c r="J34" i="7"/>
  <c r="AW60" i="1" s="1"/>
  <c r="F36" i="3"/>
  <c r="BC56" i="1" s="1"/>
  <c r="J34" i="5"/>
  <c r="AW58" i="1" s="1"/>
  <c r="F35" i="5"/>
  <c r="BB58" i="1" s="1"/>
  <c r="F37" i="6"/>
  <c r="BD59" i="1" s="1"/>
  <c r="F36" i="7"/>
  <c r="BC60" i="1" s="1"/>
  <c r="F34" i="2"/>
  <c r="BA55" i="1" s="1"/>
  <c r="F34" i="6"/>
  <c r="BA59" i="1" s="1"/>
  <c r="F34" i="7"/>
  <c r="BA60" i="1" s="1"/>
  <c r="F35" i="3"/>
  <c r="BB56" i="1" s="1"/>
  <c r="F34" i="3"/>
  <c r="BA56" i="1" s="1"/>
  <c r="F34" i="4"/>
  <c r="BA57" i="1" s="1"/>
  <c r="F36" i="4"/>
  <c r="BC57" i="1" s="1"/>
  <c r="F36" i="6"/>
  <c r="BC59" i="1" s="1"/>
  <c r="F36" i="2"/>
  <c r="BC55" i="1" s="1"/>
  <c r="J34" i="4"/>
  <c r="AW57" i="1" s="1"/>
  <c r="J34" i="6"/>
  <c r="AW59" i="1" s="1"/>
  <c r="F37" i="2"/>
  <c r="BD55" i="1" s="1"/>
  <c r="F35" i="6"/>
  <c r="BB59" i="1" s="1"/>
  <c r="F37" i="3"/>
  <c r="BD56" i="1" s="1"/>
  <c r="F35" i="4"/>
  <c r="BB57" i="1" s="1"/>
  <c r="F37" i="5"/>
  <c r="BD58" i="1" s="1"/>
  <c r="F35" i="7"/>
  <c r="BB60" i="1" s="1"/>
  <c r="BK85" i="6" l="1"/>
  <c r="J85" i="6" s="1"/>
  <c r="J30" i="6" s="1"/>
  <c r="AG59" i="1" s="1"/>
  <c r="J91" i="6"/>
  <c r="J61" i="6" s="1"/>
  <c r="BK88" i="3"/>
  <c r="J88" i="3" s="1"/>
  <c r="J60" i="3" s="1"/>
  <c r="T86" i="5"/>
  <c r="R86" i="5"/>
  <c r="P86" i="5"/>
  <c r="AU58" i="1" s="1"/>
  <c r="R276" i="2"/>
  <c r="P100" i="2"/>
  <c r="P90" i="4"/>
  <c r="AU57" i="1" s="1"/>
  <c r="R85" i="6"/>
  <c r="T276" i="2"/>
  <c r="R100" i="2"/>
  <c r="R88" i="3"/>
  <c r="R87" i="3"/>
  <c r="P85" i="6"/>
  <c r="AU59" i="1" s="1"/>
  <c r="P84" i="7"/>
  <c r="AU60" i="1"/>
  <c r="T100" i="2"/>
  <c r="R90" i="4"/>
  <c r="T88" i="3"/>
  <c r="T87" i="3" s="1"/>
  <c r="T90" i="4"/>
  <c r="BK108" i="7"/>
  <c r="J108" i="7" s="1"/>
  <c r="J62" i="7" s="1"/>
  <c r="T85" i="6"/>
  <c r="P276" i="2"/>
  <c r="R84" i="7"/>
  <c r="BK100" i="2"/>
  <c r="J100" i="2" s="1"/>
  <c r="J60" i="2" s="1"/>
  <c r="BK276" i="2"/>
  <c r="J276" i="2" s="1"/>
  <c r="J66" i="2" s="1"/>
  <c r="BK480" i="2"/>
  <c r="J480" i="2" s="1"/>
  <c r="J74" i="2" s="1"/>
  <c r="BK128" i="3"/>
  <c r="J128" i="3" s="1"/>
  <c r="J65" i="3" s="1"/>
  <c r="BK85" i="7"/>
  <c r="J85" i="7" s="1"/>
  <c r="J60" i="7" s="1"/>
  <c r="BK90" i="4"/>
  <c r="J90" i="4" s="1"/>
  <c r="J59" i="4" s="1"/>
  <c r="J109" i="7"/>
  <c r="J63" i="7" s="1"/>
  <c r="BK115" i="5"/>
  <c r="J115" i="5" s="1"/>
  <c r="J65" i="5" s="1"/>
  <c r="F33" i="5"/>
  <c r="AZ58" i="1" s="1"/>
  <c r="BD54" i="1"/>
  <c r="W33" i="1" s="1"/>
  <c r="J33" i="2"/>
  <c r="AV55" i="1" s="1"/>
  <c r="AT55" i="1" s="1"/>
  <c r="F33" i="6"/>
  <c r="AZ59" i="1" s="1"/>
  <c r="BA54" i="1"/>
  <c r="AW54" i="1" s="1"/>
  <c r="AK30" i="1" s="1"/>
  <c r="J33" i="7"/>
  <c r="AV60" i="1" s="1"/>
  <c r="AT60" i="1" s="1"/>
  <c r="F33" i="3"/>
  <c r="AZ56" i="1" s="1"/>
  <c r="J33" i="5"/>
  <c r="AV58" i="1" s="1"/>
  <c r="AT58" i="1" s="1"/>
  <c r="BB54" i="1"/>
  <c r="W31" i="1" s="1"/>
  <c r="J33" i="3"/>
  <c r="AV56" i="1" s="1"/>
  <c r="AT56" i="1" s="1"/>
  <c r="F33" i="2"/>
  <c r="AZ55" i="1" s="1"/>
  <c r="J33" i="4"/>
  <c r="AV57" i="1" s="1"/>
  <c r="AT57" i="1" s="1"/>
  <c r="F33" i="7"/>
  <c r="AZ60" i="1" s="1"/>
  <c r="F33" i="4"/>
  <c r="AZ57" i="1" s="1"/>
  <c r="J33" i="6"/>
  <c r="AV59" i="1" s="1"/>
  <c r="AT59" i="1" s="1"/>
  <c r="BC54" i="1"/>
  <c r="AY54" i="1" s="1"/>
  <c r="AN59" i="1" l="1"/>
  <c r="J59" i="6"/>
  <c r="BK87" i="3"/>
  <c r="J87" i="3" s="1"/>
  <c r="J59" i="3" s="1"/>
  <c r="R99" i="2"/>
  <c r="T99" i="2"/>
  <c r="P99" i="2"/>
  <c r="AU55" i="1"/>
  <c r="BK86" i="5"/>
  <c r="J86" i="5" s="1"/>
  <c r="J59" i="5" s="1"/>
  <c r="BK84" i="7"/>
  <c r="J84" i="7" s="1"/>
  <c r="J59" i="7" s="1"/>
  <c r="BK99" i="2"/>
  <c r="J99" i="2" s="1"/>
  <c r="J59" i="2" s="1"/>
  <c r="J39" i="6"/>
  <c r="W32" i="1"/>
  <c r="AX54" i="1"/>
  <c r="AU54" i="1"/>
  <c r="J30" i="4"/>
  <c r="AG57" i="1" s="1"/>
  <c r="W30" i="1"/>
  <c r="AZ54" i="1"/>
  <c r="AV54" i="1" s="1"/>
  <c r="AK29" i="1" s="1"/>
  <c r="J30" i="3" l="1"/>
  <c r="AG56" i="1" s="1"/>
  <c r="AN56" i="1" s="1"/>
  <c r="J39" i="4"/>
  <c r="AN57" i="1"/>
  <c r="J30" i="7"/>
  <c r="AG60" i="1" s="1"/>
  <c r="J30" i="2"/>
  <c r="AG55" i="1" s="1"/>
  <c r="AN55" i="1" s="1"/>
  <c r="AT54" i="1"/>
  <c r="J30" i="5"/>
  <c r="AG58" i="1" s="1"/>
  <c r="W29" i="1"/>
  <c r="J39" i="3" l="1"/>
  <c r="J39" i="5"/>
  <c r="J39" i="7"/>
  <c r="J39" i="2"/>
  <c r="AN60" i="1"/>
  <c r="AN58" i="1"/>
  <c r="AG54" i="1"/>
  <c r="AK26" i="1" s="1"/>
  <c r="AK35" i="1" s="1"/>
  <c r="AN54" i="1" l="1"/>
</calcChain>
</file>

<file path=xl/sharedStrings.xml><?xml version="1.0" encoding="utf-8"?>
<sst xmlns="http://schemas.openxmlformats.org/spreadsheetml/2006/main" count="7179" uniqueCount="1249">
  <si>
    <t>Export Komplet</t>
  </si>
  <si>
    <t>VZ</t>
  </si>
  <si>
    <t>2.0</t>
  </si>
  <si>
    <t>ZAMOK</t>
  </si>
  <si>
    <t>False</t>
  </si>
  <si>
    <t>{2c23cff8-6628-40fa-b69a-5e7039fe2c88}</t>
  </si>
  <si>
    <t>0,01</t>
  </si>
  <si>
    <t>21</t>
  </si>
  <si>
    <t>15</t>
  </si>
  <si>
    <t>REKAPITULACE STAVBY</t>
  </si>
  <si>
    <t>v ---  níže se nacházejí doplnkové a pomocné údaje k sestavám  --- v</t>
  </si>
  <si>
    <t>Návod na vyplnění</t>
  </si>
  <si>
    <t>Kód:</t>
  </si>
  <si>
    <t>DP05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</si>
  <si>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</si>
  <si>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</si>
  <si>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DP05 = EMP1 + EMP2 + EMP7</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</si>
  <si>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</si>
  <si>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</si>
  <si>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</si>
  <si>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</si>
  <si>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</si>
  <si>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</si>
  <si>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</si>
  <si>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</si>
  <si>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</si>
  <si>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</si>
  <si>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</si>
  <si>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</si>
  <si>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</si>
  <si>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</si>
  <si>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</si>
  <si>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</si>
  <si>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</si>
  <si>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</si>
  <si>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</si>
  <si>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</si>
  <si>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</si>
  <si>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</si>
  <si>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</si>
  <si>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</si>
  <si>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</si>
  <si>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</si>
  <si>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</si>
  <si>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</si>
  <si>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</si>
  <si>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</si>
  <si>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</si>
  <si>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</si>
  <si>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</si>
  <si>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</si>
  <si>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</si>
  <si>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</si>
  <si>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</si>
  <si>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</si>
  <si>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</si>
  <si>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</si>
  <si>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</si>
  <si>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</si>
  <si>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</si>
  <si>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</si>
  <si>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</si>
  <si>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</si>
  <si>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</si>
  <si>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</si>
  <si>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</si>
  <si>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</si>
  <si>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</si>
  <si>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</si>
  <si>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</si>
  <si>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</si>
  <si>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</si>
  <si>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</si>
  <si>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</si>
  <si>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</si>
  <si>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</si>
  <si>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</si>
  <si>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</si>
  <si>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</si>
  <si>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</si>
  <si>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</si>
  <si>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DP05</t>
  </si>
  <si>
    <t>STA</t>
  </si>
  <si>
    <t>1</t>
  </si>
  <si>
    <t>{80921574-2880-4650-a999-28d338bfc51e}</t>
  </si>
  <si>
    <t>2</t>
  </si>
  <si>
    <t>D1.4.1</t>
  </si>
  <si>
    <t>Zdravotně technické instalace - DP05</t>
  </si>
  <si>
    <t>{732d3244-26be-4f19-8acc-9a2e7ff2ea39}</t>
  </si>
  <si>
    <t>D1.4.2</t>
  </si>
  <si>
    <t>Chlazení - DP05</t>
  </si>
  <si>
    <t>{7e0406c8-d125-440c-b49b-d9a9794a0216}</t>
  </si>
  <si>
    <t>D1.4.4</t>
  </si>
  <si>
    <t>Elektroinstalace - DP05</t>
  </si>
  <si>
    <t>{341a4186-22e2-4af8-b834-10a698a1d3c4}</t>
  </si>
  <si>
    <t>D1.4.5</t>
  </si>
  <si>
    <t>Měření a regulace - DP05</t>
  </si>
  <si>
    <t>{ec0d49f5-7611-40a9-9d2b-ea4fee288b7b}</t>
  </si>
  <si>
    <t>D1.4.6</t>
  </si>
  <si>
    <t>Stínění - DP05</t>
  </si>
  <si>
    <t>{ed56fe66-119e-4cc7-89f0-9058e6ce030f}</t>
  </si>
  <si>
    <t>KRYCÍ LIST SOUPISU PRACÍ</t>
  </si>
  <si>
    <t>Objekt:</t>
  </si>
  <si>
    <t>D1.1 - Stavba - DP05</t>
  </si>
  <si>
    <t>Ing. Zdeněk Edlman, B.Hudová</t>
  </si>
  <si>
    <t>DP05 - dílčí plnění EMP1 + EMP2 + EMP7</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</si>
  <si>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</si>
  <si>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</si>
  <si>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</si>
  <si>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</si>
  <si>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</si>
  <si>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</si>
  <si>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</si>
  <si>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</si>
  <si>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</si>
  <si>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</si>
  <si>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</si>
  <si>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</si>
  <si>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</si>
  <si>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</si>
  <si>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781 - Dokončovací práce - obklady</t>
  </si>
  <si>
    <t xml:space="preserve">    782 - Dokončovací práce - obklady z kamene</t>
  </si>
  <si>
    <t xml:space="preserve">    784 - Dokončovací práce - malby a tapety</t>
  </si>
  <si>
    <t xml:space="preserve">    787 - Dokončovací práce - zasklívání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</si>
  <si>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</si>
  <si>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</si>
  <si>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</si>
  <si>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</si>
  <si>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</si>
  <si>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</si>
  <si>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</si>
  <si>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</si>
  <si>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</si>
  <si>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</si>
  <si>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</si>
  <si>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</si>
  <si>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</si>
  <si>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</si>
  <si>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</si>
  <si>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</si>
  <si>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</si>
  <si>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</si>
  <si>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</si>
  <si>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</si>
  <si>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</si>
  <si>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</si>
  <si>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</si>
  <si>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</si>
  <si>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</si>
  <si>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</si>
  <si>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</si>
  <si>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</si>
  <si>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</si>
  <si>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</si>
  <si>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-967713345</t>
  </si>
  <si>
    <t>Online PSC</t>
  </si>
  <si>
    <t>https://podminky.urs.cz/item/CS_URS_2023_01/340236212</t>
  </si>
  <si>
    <t>VV</t>
  </si>
  <si>
    <t>"MP118-MP124" 1+4+1</t>
  </si>
  <si>
    <t>"MP403-1P408 , MP409A MP339A" 1+1+1</t>
  </si>
  <si>
    <t>"MP108A-MP108E+MP109-MP109A+MP11-MP112" 1+2+2</t>
  </si>
  <si>
    <t>Součet</t>
  </si>
  <si>
    <t>340237212</t>
  </si>
  <si>
    <t>Zazdívka otvorů v příčkách nebo stěnách cihlami plnými pálenými plochy přes 0,09 m2 do 0,25 m2, tloušťky přes 100 mm</t>
  </si>
  <si>
    <t>-2013476501</t>
  </si>
  <si>
    <t>https://podminky.urs.cz/item/CS_URS_2023_01/340237212</t>
  </si>
  <si>
    <t>"MP118-MP124" 6</t>
  </si>
  <si>
    <t>"MP125-MP130" 1+5</t>
  </si>
  <si>
    <t>"MP403-1P408 , MP409A MP339A" 1+2+6</t>
  </si>
  <si>
    <t>"MP108A-MP108E+MP109-MP109A+MP11-MP112" 4+9</t>
  </si>
  <si>
    <t>340238211</t>
  </si>
  <si>
    <t>Zazdívka otvorů v příčkách nebo stěnách cihlami plnými pálenými plochy přes 0,25 m2 do 1 m2, tloušťky do 100 mm</t>
  </si>
  <si>
    <t>m2</t>
  </si>
  <si>
    <t>555657051</t>
  </si>
  <si>
    <t>https://podminky.urs.cz/item/CS_URS_2023_01/340238211</t>
  </si>
  <si>
    <t>"MP118-MP124" 1,0</t>
  </si>
  <si>
    <t>340271045</t>
  </si>
  <si>
    <t>Zazdívka otvorů v příčkách nebo stěnách pórobetonovými tvárnicemi plochy přes 1 m2 do 4 m2, objemová hmotnost 500 kg/m3, tloušťka příčky 150 mm</t>
  </si>
  <si>
    <t>386557196</t>
  </si>
  <si>
    <t>https://podminky.urs.cz/item/CS_URS_2023_01/340271045</t>
  </si>
  <si>
    <t>"MP108A-MP108E+MP109-MP109A+MP11-MP112" 1,0*3,47</t>
  </si>
  <si>
    <t>6</t>
  </si>
  <si>
    <t>Úpravy povrchů, podlahy a osazování výplní</t>
  </si>
  <si>
    <t>5</t>
  </si>
  <si>
    <t>612131101</t>
  </si>
  <si>
    <t>Podkladní a spojovací vrstva vnitřních omítaných ploch cementový postřik nanášený ručně celoplošně stěn</t>
  </si>
  <si>
    <t>-1656498639</t>
  </si>
  <si>
    <t>https://podminky.urs.cz/item/CS_URS_2023_01/612131101</t>
  </si>
  <si>
    <t>"MP118-MP124" 0,4*0,2*2</t>
  </si>
  <si>
    <t>4*0,4*0,2*2</t>
  </si>
  <si>
    <t>0,4*0,2*2</t>
  </si>
  <si>
    <t>6*0,25*0,4*2</t>
  </si>
  <si>
    <t>1,0</t>
  </si>
  <si>
    <t>"MP125-MP130" (1+5)*0,25*0,4*2</t>
  </si>
  <si>
    <t>"MP403-1P408 , MP409A MP339A" 2*0,4*0,2*2</t>
  </si>
  <si>
    <t>0,3*0,2*2</t>
  </si>
  <si>
    <t>0,25*0,4*2</t>
  </si>
  <si>
    <t>2*0,25*0,4*2</t>
  </si>
  <si>
    <t>"MP108A-MP108E+MP109-MP109A+MP11-MP112" 0,3*0,2*2</t>
  </si>
  <si>
    <t>2*0,3*0,2*2</t>
  </si>
  <si>
    <t>2*0,2*0,2*2</t>
  </si>
  <si>
    <t>4*0,25*0,4*2</t>
  </si>
  <si>
    <t>9*0,25*0,4*2</t>
  </si>
  <si>
    <t>612131121</t>
  </si>
  <si>
    <t>Podkladní a spojovací vrstva vnitřních omítaných ploch penetrace disperzní nanášená ručně stěn</t>
  </si>
  <si>
    <t>-268182692</t>
  </si>
  <si>
    <t>https://podminky.urs.cz/item/CS_URS_2023_01/612131121</t>
  </si>
  <si>
    <t>7</t>
  </si>
  <si>
    <t>612142001</t>
  </si>
  <si>
    <t>Potažení vnitřních ploch pletivem v ploše nebo pruzích, na plném podkladu sklovláknitým vtlačením do tmelu stěn</t>
  </si>
  <si>
    <t>-2121049527</t>
  </si>
  <si>
    <t>https://podminky.urs.cz/item/CS_URS_2023_01/612142001</t>
  </si>
  <si>
    <t>8</t>
  </si>
  <si>
    <t>612341121</t>
  </si>
  <si>
    <t>Omítka sádrová nebo vápenosádrová vnitřních ploch nanášená ručně jednovrstvá, tloušťky do 10 mm hladká svislých konstrukcí stěn</t>
  </si>
  <si>
    <t>1087937572</t>
  </si>
  <si>
    <t>https://podminky.urs.cz/item/CS_URS_2023_01/612341121</t>
  </si>
  <si>
    <t>9</t>
  </si>
  <si>
    <t>612345211</t>
  </si>
  <si>
    <t>Sádrová nebo vápenosádrová omítka jednotlivých malých ploch hladká na stěnách, plochy jednotlivě do 0,09 m2</t>
  </si>
  <si>
    <t>-35395117</t>
  </si>
  <si>
    <t>https://podminky.urs.cz/item/CS_URS_2023_01/612345211</t>
  </si>
  <si>
    <t>"MP118-MP124" (1+4+1)*2</t>
  </si>
  <si>
    <t>"MP403-1P408 , MP409A MP339A" (1+1+1)*2</t>
  </si>
  <si>
    <t>"MP108A-MP108E+MP109-MP109A+MP11-MP112" (1+2+2)*2</t>
  </si>
  <si>
    <t>10</t>
  </si>
  <si>
    <t>612345212</t>
  </si>
  <si>
    <t>Sádrová nebo vápenosádrová omítka jednotlivých malých ploch hladká na stěnách, plochy jednotlivě přes 0,09 do 0,25 m2</t>
  </si>
  <si>
    <t>2098038994</t>
  </si>
  <si>
    <t>https://podminky.urs.cz/item/CS_URS_2023_01/612345212</t>
  </si>
  <si>
    <t>"MP118-MP124" 6*2</t>
  </si>
  <si>
    <t>"MP125-MP130" (1+5)*2</t>
  </si>
  <si>
    <t>"MP403-1P408 , MP409A MP339A" (2+6+1)*2</t>
  </si>
  <si>
    <t>"MP108A-MP108E+MP109-MP109A+MP11-MP112" (4+9)*2</t>
  </si>
  <si>
    <t>11</t>
  </si>
  <si>
    <t>612345213</t>
  </si>
  <si>
    <t>Sádrová nebo vápenosádrová omítka jednotlivých malých ploch hladká na stěnách, plochy jednotlivě přes 0,25 do 1,0 m2</t>
  </si>
  <si>
    <t>-1634441555</t>
  </si>
  <si>
    <t>https://podminky.urs.cz/item/CS_URS_2023_01/612345213</t>
  </si>
  <si>
    <t>"MP118-MP124" 1</t>
  </si>
  <si>
    <t>12</t>
  </si>
  <si>
    <t>619991011</t>
  </si>
  <si>
    <t>Zakrytí vnitřních ploch před znečištěním včetně pozdějšího odkrytí konstrukcí a prvků obalením fólií a přelepením páskou</t>
  </si>
  <si>
    <t>-736993767</t>
  </si>
  <si>
    <t>https://podminky.urs.cz/item/CS_URS_2023_01/619991011</t>
  </si>
  <si>
    <t>13</t>
  </si>
  <si>
    <t>619996117</t>
  </si>
  <si>
    <t>Ochrana stavebních konstrukcí a samostatných prvků včetně pozdějšího odstranění obedněním z OSB desek podlahy</t>
  </si>
  <si>
    <t>-2084176223</t>
  </si>
  <si>
    <t>https://podminky.urs.cz/item/CS_URS_2023_01/619996117</t>
  </si>
  <si>
    <t>"MP118-MP124" 240</t>
  </si>
  <si>
    <t>"MP403-1P408 , MP409A MP339A"  67,0</t>
  </si>
  <si>
    <t>"MP108A-MP108E+MP109-MP109A+MP11-MP112" 37</t>
  </si>
  <si>
    <t>14</t>
  </si>
  <si>
    <t>619996125</t>
  </si>
  <si>
    <t>Ochrana stavebních konstrukcí a samostatných prvků včetně pozdějšího odstranění obedněním z řeziva svislých ploch</t>
  </si>
  <si>
    <t>-1410383888</t>
  </si>
  <si>
    <t>https://podminky.urs.cz/item/CS_URS_2023_01/619996125</t>
  </si>
  <si>
    <t>"MP403-1P408+MP409A+MP339A" (2,15+2,6+2,15)*(0,3+0,2+0,3)</t>
  </si>
  <si>
    <t>619996145</t>
  </si>
  <si>
    <t>Ochrana stavebních konstrukcí a samostatných prvků včetně pozdějšího odstranění obalením geotextilií samostatných konstrukcí a prvků</t>
  </si>
  <si>
    <t>2051819909</t>
  </si>
  <si>
    <t>https://podminky.urs.cz/item/CS_URS_2023_01/619996145</t>
  </si>
  <si>
    <t>"MP118-MP124" 126+66,0</t>
  </si>
  <si>
    <t>"MP125-MP130" 52,0</t>
  </si>
  <si>
    <t>"MP403-1P408 , MP409A MP339A" 93,0+22,0</t>
  </si>
  <si>
    <t>"MP108A-MP108E+MP109-MP109A+MP11-MP112" 105,0</t>
  </si>
  <si>
    <t>"VŽ" 53,0</t>
  </si>
  <si>
    <t>Mezisoučet</t>
  </si>
  <si>
    <t>"OSB" 344,0</t>
  </si>
  <si>
    <t>16</t>
  </si>
  <si>
    <t>642945111</t>
  </si>
  <si>
    <t>Osazování ocelových zárubní protipožárních nebo protiplynových dveří do vynechaného otvoru, dveří jednokřídlových do 2,5 m2</t>
  </si>
  <si>
    <t>-1121598852</t>
  </si>
  <si>
    <t>https://podminky.urs.cz/item/CS_URS_2023_01/642945111</t>
  </si>
  <si>
    <t>"MP801" 1</t>
  </si>
  <si>
    <t>"MP820" 1</t>
  </si>
  <si>
    <t>"MP802" 1</t>
  </si>
  <si>
    <t>"MP808" 1</t>
  </si>
  <si>
    <t>17</t>
  </si>
  <si>
    <t>M</t>
  </si>
  <si>
    <t>55331558</t>
  </si>
  <si>
    <t>zárubeň jednokřídlá ocelová pro zdění s protipožární úpravou tl stěny 75-100mm rozměru 900/1970, 2100mm</t>
  </si>
  <si>
    <t>-1934068159</t>
  </si>
  <si>
    <t>Ostatní konstrukce a práce, bourání</t>
  </si>
  <si>
    <t>18</t>
  </si>
  <si>
    <t>119003131R</t>
  </si>
  <si>
    <t>Výstražná páska pro zabezpečení proti pádu osoby do šachty</t>
  </si>
  <si>
    <t>m</t>
  </si>
  <si>
    <t>vlastní položka</t>
  </si>
  <si>
    <t>-1103743691</t>
  </si>
  <si>
    <t>19</t>
  </si>
  <si>
    <t>119003132R</t>
  </si>
  <si>
    <t>1227478918</t>
  </si>
  <si>
    <t>20</t>
  </si>
  <si>
    <t>119003223R</t>
  </si>
  <si>
    <t>Mobilní plotová zábrana s profilovaným plechem výšky přes 1,5 do 2,2 m pro zabezpečení proti pádu osoby do šachty</t>
  </si>
  <si>
    <t>630032358</t>
  </si>
  <si>
    <t>"MP1 - MPTEP1" 1,0</t>
  </si>
  <si>
    <t>"MP1 - MPTAP8 " 1,0</t>
  </si>
  <si>
    <t>"MP2 - MPTFP1" 1,0</t>
  </si>
  <si>
    <t>"MP7 - MPTEZ1" 1,5</t>
  </si>
  <si>
    <t>119003224R</t>
  </si>
  <si>
    <t>-1642656159</t>
  </si>
  <si>
    <t>22</t>
  </si>
  <si>
    <t>R001</t>
  </si>
  <si>
    <t>Příplatek za provadění stavebních prací v blízkém okolí šachet horolezeckou technikou a ručním nářadím</t>
  </si>
  <si>
    <t>kpl</t>
  </si>
  <si>
    <t>-1016547555</t>
  </si>
  <si>
    <t>23</t>
  </si>
  <si>
    <t>949101111</t>
  </si>
  <si>
    <t>Lešení pomocné pracovní pro objekty pozemních staveb pro zatížení do 150 kg/m2, o výšce lešeňové podlahy do 1,9 m</t>
  </si>
  <si>
    <t>1222127848</t>
  </si>
  <si>
    <t>https://podminky.urs.cz/item/CS_URS_2023_01/949101111</t>
  </si>
  <si>
    <t>"MP118-MP124" 40,0+10,0</t>
  </si>
  <si>
    <t>"MP125-MP130" 2,0</t>
  </si>
  <si>
    <t>"MP403-1P408 , MP409A MP339A" 32,0+8,0</t>
  </si>
  <si>
    <t>"MP108A-MP108E+MP109-MP109A+MP11-MP112" 16,0</t>
  </si>
  <si>
    <t>24</t>
  </si>
  <si>
    <t>952901111</t>
  </si>
  <si>
    <t>Vyčištění budov nebo objektů před předáním do užívání budov bytové nebo občanské výstavby, světlé výšky podlaží do 4 m</t>
  </si>
  <si>
    <t>1341592791</t>
  </si>
  <si>
    <t>https://podminky.urs.cz/item/CS_URS_2023_01/952901111</t>
  </si>
  <si>
    <t>25</t>
  </si>
  <si>
    <t>971033331</t>
  </si>
  <si>
    <t>Vybourání otvorů ve zdivu základovém nebo nadzákladovém z cihel, tvárnic, příčkovek z cihel pálených na maltu vápennou nebo vápenocementovou plochy do 0,09 m2, tl. do 150 mm</t>
  </si>
  <si>
    <t>-437559812</t>
  </si>
  <si>
    <t>https://podminky.urs.cz/item/CS_URS_2023_01/971033331</t>
  </si>
  <si>
    <t>"MP108A-MP108E+MP109-MP109A+MP11-MP112" 1</t>
  </si>
  <si>
    <t>26</t>
  </si>
  <si>
    <t>971033341</t>
  </si>
  <si>
    <t>Vybourání otvorů ve zdivu základovém nebo nadzákladovém z cihel, tvárnic, příčkovek z cihel pálených na maltu vápennou nebo vápenocementovou plochy do 0,09 m2, tl. do 300 mm</t>
  </si>
  <si>
    <t>287374396</t>
  </si>
  <si>
    <t>https://podminky.urs.cz/item/CS_URS_2023_01/971033341</t>
  </si>
  <si>
    <t>"MP118-MP124" 4+1</t>
  </si>
  <si>
    <t>"MP108A-MP108E+MP109-MP109A+MP11-MP112" 2+2</t>
  </si>
  <si>
    <t>27</t>
  </si>
  <si>
    <t>971033351</t>
  </si>
  <si>
    <t>Vybourání otvorů ve zdivu základovém nebo nadzákladovém z cihel, tvárnic, příčkovek z cihel pálených na maltu vápennou nebo vápenocementovou plochy do 0,09 m2, tl. do 450 mm</t>
  </si>
  <si>
    <t>-933672639</t>
  </si>
  <si>
    <t>https://podminky.urs.cz/item/CS_URS_2023_01/971033351</t>
  </si>
  <si>
    <t>28</t>
  </si>
  <si>
    <t>971033431</t>
  </si>
  <si>
    <t>Vybourání otvorů ve zdivu základovém nebo nadzákladovém z cihel, tvárnic, příčkovek z cihel pálených na maltu vápennou nebo vápenocementovou plochy do 0,25 m2, tl. do 150 mm</t>
  </si>
  <si>
    <t>-21366751</t>
  </si>
  <si>
    <t>https://podminky.urs.cz/item/CS_URS_2023_01/971033431</t>
  </si>
  <si>
    <t>"MP108A-MP108E+MP109-MP109A+MP11-MP112" 4</t>
  </si>
  <si>
    <t>29</t>
  </si>
  <si>
    <t>971033441</t>
  </si>
  <si>
    <t>Vybourání otvorů ve zdivu základovém nebo nadzákladovém z cihel, tvárnic, příčkovek z cihel pálených na maltu vápennou nebo vápenocementovou plochy do 0,25 m2, tl. do 300 mm</t>
  </si>
  <si>
    <t>-1371154492</t>
  </si>
  <si>
    <t>https://podminky.urs.cz/item/CS_URS_2023_01/971033441</t>
  </si>
  <si>
    <t>"MP125-MP130" 5</t>
  </si>
  <si>
    <t>"MP403-1P408 , MP409A MP339A" 2+6</t>
  </si>
  <si>
    <t>"MP108A-MP108E+MP109-MP109A+MP11-MP112" 9</t>
  </si>
  <si>
    <t>30</t>
  </si>
  <si>
    <t>971033451</t>
  </si>
  <si>
    <t>Vybourání otvorů ve zdivu základovém nebo nadzákladovém z cihel, tvárnic, příčkovek z cihel pálených na maltu vápennou nebo vápenocementovou plochy do 0,25 m2, tl. do 450 mm</t>
  </si>
  <si>
    <t>-1034433390</t>
  </si>
  <si>
    <t>https://podminky.urs.cz/item/CS_URS_2023_01/971033451</t>
  </si>
  <si>
    <t>"MP125-MP130" 1</t>
  </si>
  <si>
    <t>"MP403-1P408 , MP409A MP339A"  1</t>
  </si>
  <si>
    <t>31</t>
  </si>
  <si>
    <t>971033531</t>
  </si>
  <si>
    <t>Vybourání otvorů ve zdivu základovém nebo nadzákladovém z cihel, tvárnic, příčkovek z cihel pálených na maltu vápennou nebo vápenocementovou plochy do 1 m2, tl. do 150 mm</t>
  </si>
  <si>
    <t>226071146</t>
  </si>
  <si>
    <t>https://podminky.urs.cz/item/CS_URS_2023_01/971033531</t>
  </si>
  <si>
    <t>32</t>
  </si>
  <si>
    <t>971033621</t>
  </si>
  <si>
    <t>Vybourání otvorů ve zdivu základovém nebo nadzákladovém z cihel, tvárnic, příčkovek z cihel pálených na maltu vápennou nebo vápenocementovou plochy do 4 m2, tl. do 100 mm</t>
  </si>
  <si>
    <t>-763948749</t>
  </si>
  <si>
    <t>https://podminky.urs.cz/item/CS_URS_2023_01/971033621</t>
  </si>
  <si>
    <t>"MP125-MP130" 5,5</t>
  </si>
  <si>
    <t>(0,4+1,2)*3,45</t>
  </si>
  <si>
    <t>33</t>
  </si>
  <si>
    <t>971033631</t>
  </si>
  <si>
    <t>Vybourání otvorů ve zdivu základovém nebo nadzákladovém z cihel, tvárnic, příčkovek z cihel pálených na maltu vápennou nebo vápenocementovou plochy do 4 m2, tl. do 150 mm</t>
  </si>
  <si>
    <t>1632177519</t>
  </si>
  <si>
    <t>https://podminky.urs.cz/item/CS_URS_2023_01/971033631</t>
  </si>
  <si>
    <t>34</t>
  </si>
  <si>
    <t>977151114</t>
  </si>
  <si>
    <t>Jádrové vrty diamantovými korunkami do stavebních materiálů (železobetonu, betonu, cihel, obkladů, dlažeb, kamene) průměru přes 50 do 60 mm</t>
  </si>
  <si>
    <t>36574784</t>
  </si>
  <si>
    <t>https://podminky.urs.cz/item/CS_URS_2023_01/977151114</t>
  </si>
  <si>
    <t>"MP118-MP124" 2*0,15</t>
  </si>
  <si>
    <t>"MP403-1P408 , MP409A MP339A" 1*0,15</t>
  </si>
  <si>
    <t>"MP108A-MP108E+MP109-MP109A+MP11-MP112" 1*0,15</t>
  </si>
  <si>
    <t>997</t>
  </si>
  <si>
    <t>Přesun sutě</t>
  </si>
  <si>
    <t>35</t>
  </si>
  <si>
    <t>997013217</t>
  </si>
  <si>
    <t>Vnitrostaveništní doprava suti a vybouraných hmot vodorovně do 50 m svisle ručně pro budovy a haly výšky přes 21 do 24 m</t>
  </si>
  <si>
    <t>t</t>
  </si>
  <si>
    <t>292457706</t>
  </si>
  <si>
    <t>https://podminky.urs.cz/item/CS_URS_2023_01/997013217</t>
  </si>
  <si>
    <t>36</t>
  </si>
  <si>
    <t>997013219</t>
  </si>
  <si>
    <t>Vnitrostaveništní doprava suti a vybouraných hmot vodorovně do 50 m Příplatek k cenám -3111 až -3217 za zvětšenou vodorovnou dopravu přes vymezenou dopravní vzdálenost za každých dalších i započatých 10 m</t>
  </si>
  <si>
    <t>236367499</t>
  </si>
  <si>
    <t>https://podminky.urs.cz/item/CS_URS_2023_01/997013219</t>
  </si>
  <si>
    <t>37</t>
  </si>
  <si>
    <t>997013509</t>
  </si>
  <si>
    <t>Odvoz suti a vybouraných hmot na skládku nebo meziskládku se složením, na vzdálenost Příplatek k ceně za každý další i započatý 1 km přes 1 km</t>
  </si>
  <si>
    <t>387713946</t>
  </si>
  <si>
    <t>https://podminky.urs.cz/item/CS_URS_2023_01/997013509</t>
  </si>
  <si>
    <t>23,88*15 'Přepočtené koeficientem množství</t>
  </si>
  <si>
    <t>38</t>
  </si>
  <si>
    <t>997013511</t>
  </si>
  <si>
    <t>Odvoz suti a vybouraných hmot z meziskládky na skládku s naložením a se složením, na vzdálenost do 1 km</t>
  </si>
  <si>
    <t>2046187918</t>
  </si>
  <si>
    <t>https://podminky.urs.cz/item/CS_URS_2023_01/997013511</t>
  </si>
  <si>
    <t>39</t>
  </si>
  <si>
    <t>997013631</t>
  </si>
  <si>
    <t>Poplatek za uložení stavebního odpadu na skládce (skládkovné) směsného stavebního a demoličního zatříděného do Katalogu odpadů pod kódem 17 09 04</t>
  </si>
  <si>
    <t>170468241</t>
  </si>
  <si>
    <t>https://podminky.urs.cz/item/CS_URS_2023_01/997013631</t>
  </si>
  <si>
    <t>998</t>
  </si>
  <si>
    <t>Přesun hmot</t>
  </si>
  <si>
    <t>40</t>
  </si>
  <si>
    <t>998018003</t>
  </si>
  <si>
    <t>Přesun hmot pro budovy občanské výstavby, bydlení, výrobu a služby ruční - bez užití mechanizace vodorovná dopravní vzdálenost do 100 m pro budovy s jakoukoliv nosnou konstrukcí výšky přes 12 do 24 m</t>
  </si>
  <si>
    <t>246685723</t>
  </si>
  <si>
    <t>https://podminky.urs.cz/item/CS_URS_2023_01/998018003</t>
  </si>
  <si>
    <t>PSV</t>
  </si>
  <si>
    <t>Práce a dodávky PSV</t>
  </si>
  <si>
    <t>727</t>
  </si>
  <si>
    <t>Zdravotechnika - požární ochrana</t>
  </si>
  <si>
    <t>41</t>
  </si>
  <si>
    <t>727213226R</t>
  </si>
  <si>
    <t>Protipožární trubní ucpávky plastového potrubí prostup stropem tloušťky 150 mm požární odolnost EI 30 D 90</t>
  </si>
  <si>
    <t>-1793555160</t>
  </si>
  <si>
    <t>"MP118-MP124" 1+1</t>
  </si>
  <si>
    <t>"MP125-MP130" 1+1</t>
  </si>
  <si>
    <t>"MP403-1P408 , MP409A MP339A" 1+1+1+2</t>
  </si>
  <si>
    <t>"MP108A-MP108E+MP109-MP109A+MP11-MP112" 1+1+4</t>
  </si>
  <si>
    <t>42</t>
  </si>
  <si>
    <t>99872711R</t>
  </si>
  <si>
    <t>Přesun hmot pro požární ochranu stanovený z hmotnosti přesunovaného materiálu vodorovná dopravní vzdálenost do 50 m v objektech výšky přes 12 do 24 m</t>
  </si>
  <si>
    <t>1395380341</t>
  </si>
  <si>
    <t>43</t>
  </si>
  <si>
    <t>99872718R</t>
  </si>
  <si>
    <t>Přesun hmot pro požární ochranu stanovený z hmotnosti přesunovaného materiálu Příplatek k ceně za přesun prováděný bez použití mechanizace pro jakoukoliv výšku objektu</t>
  </si>
  <si>
    <t>-610431936</t>
  </si>
  <si>
    <t>763</t>
  </si>
  <si>
    <t>Konstrukce suché výstavby</t>
  </si>
  <si>
    <t>44</t>
  </si>
  <si>
    <t>763111313</t>
  </si>
  <si>
    <t>Příčka ze sádrokartonových desek s nosnou konstrukcí z jednoduchých ocelových profilů UW, CW jednoduše opláštěná deskou standardní A tl. 12,5 mm, příčka tl. 100 mm, profil 75, bez izolace, EI do 30</t>
  </si>
  <si>
    <t>2056416982</t>
  </si>
  <si>
    <t>https://podminky.urs.cz/item/CS_URS_2023_01/763111313</t>
  </si>
  <si>
    <t>"MP125-MP130" 11,5</t>
  </si>
  <si>
    <t>"MP403-1P408+MP409A+MP339A" 6,0</t>
  </si>
  <si>
    <t>"MP108A-MP108E+MP109-MP109-MP109A+MP11-MP112" 36,0</t>
  </si>
  <si>
    <t>45</t>
  </si>
  <si>
    <t>763111811</t>
  </si>
  <si>
    <t>Demontáž příček ze sádrokartonových desek s nosnou konstrukcí z ocelových profilů jednoduchých, opláštění jednoduché</t>
  </si>
  <si>
    <t>-1986929399</t>
  </si>
  <si>
    <t>https://podminky.urs.cz/item/CS_URS_2023_01/763111811</t>
  </si>
  <si>
    <t>46</t>
  </si>
  <si>
    <t>763121411</t>
  </si>
  <si>
    <t>Stěna předsazená ze sádrokartonových desek s nosnou konstrukcí z ocelových profilů CW, UW jednoduše opláštěná deskou standardní A tl. 12,5 mm bez izolace, EI 15, stěna tl. 62,5 mm, profil 50</t>
  </si>
  <si>
    <t>-137915732</t>
  </si>
  <si>
    <t>https://podminky.urs.cz/item/CS_URS_2023_01/763121411</t>
  </si>
  <si>
    <t>"MP118 - MP124" 5,0</t>
  </si>
  <si>
    <t>"MP403-1P408 , MP409A MP339A" 4,5</t>
  </si>
  <si>
    <t>"MP108A-MP108E+MP109-MP109A+MP11-MP112" 2,5+2,0</t>
  </si>
  <si>
    <t>47</t>
  </si>
  <si>
    <t>763121551</t>
  </si>
  <si>
    <t>Stěna předsazená ze sádrokartonových desek s nosnou konstrukcí z ocelových profilů CD a UD, s kotvením CD po 1 500 mm dvojitě opláštěná deskami protipožárními DF tl. 2 x 12,5 mm, stěna tl. 75 mm, s izolací, EI 45</t>
  </si>
  <si>
    <t>-1463029413</t>
  </si>
  <si>
    <t>https://podminky.urs.cz/item/CS_URS_2023_01/763121551</t>
  </si>
  <si>
    <t>"MP125-MP130" (0,4+1,2)*3,45</t>
  </si>
  <si>
    <t>"MP108A-MP108E+MP109-MP109-MP109A+MP11-MP112" (0,75+0,55)*3,45</t>
  </si>
  <si>
    <t>48</t>
  </si>
  <si>
    <t>763131411</t>
  </si>
  <si>
    <t>Podhled ze sádrokartonových desek dvouvrstvá zavěšená spodní konstrukce z ocelových profilů CD, UD jednoduše opláštěná deskou standardní A, tl. 12,5 mm, bez izolace</t>
  </si>
  <si>
    <t>-2054963837</t>
  </si>
  <si>
    <t>https://podminky.urs.cz/item/CS_URS_2023_01/763131411</t>
  </si>
  <si>
    <t>"MP118 - MP124" 11,0+5,0+8,5</t>
  </si>
  <si>
    <t>"MP403-1P408 , MP409A MP339A" 2,0+4,0</t>
  </si>
  <si>
    <t>"MP108A-MP108E+MP109-MP109A+MP11-MP112" 10,0</t>
  </si>
  <si>
    <t>49</t>
  </si>
  <si>
    <t>763131714</t>
  </si>
  <si>
    <t>Podhled ze sádrokartonových desek ostatní práce a konstrukce na podhledech ze sádrokartonových desek základní penetrační nátěr</t>
  </si>
  <si>
    <t>1550501770</t>
  </si>
  <si>
    <t>https://podminky.urs.cz/item/CS_URS_2023_01/763131714</t>
  </si>
  <si>
    <t>50</t>
  </si>
  <si>
    <t>763131721</t>
  </si>
  <si>
    <t>Podhled ze sádrokartonových desek ostatní práce a konstrukce na podhledech ze sádrokartonových desek skokové změny výšky podhledu do 0,5 m</t>
  </si>
  <si>
    <t>1640482653</t>
  </si>
  <si>
    <t>https://podminky.urs.cz/item/CS_URS_2023_01/763131721</t>
  </si>
  <si>
    <t>"MP118 - MP124" (6,5+6,5+0,6+0,6)</t>
  </si>
  <si>
    <t>51</t>
  </si>
  <si>
    <t>763131751</t>
  </si>
  <si>
    <t>Podhled ze sádrokartonových desek ostatní práce a konstrukce na podhledech ze sádrokartonových desek montáž parotěsné zábrany</t>
  </si>
  <si>
    <t>252895753</t>
  </si>
  <si>
    <t>https://podminky.urs.cz/item/CS_URS_2023_01/763131751</t>
  </si>
  <si>
    <t>52</t>
  </si>
  <si>
    <t>28329274</t>
  </si>
  <si>
    <t>fólie PE vyztužená pro parotěsnou vrstvu (reakce na oheň - třída E) 110g/m2</t>
  </si>
  <si>
    <t>-444635467</t>
  </si>
  <si>
    <t>40,5*1,1235 'Přepočtené koeficientem množství</t>
  </si>
  <si>
    <t>53</t>
  </si>
  <si>
    <t>763131765</t>
  </si>
  <si>
    <t>Podhled ze sádrokartonových desek Příplatek k cenám za výšku zavěšení přes 0,5 do 1,0 m</t>
  </si>
  <si>
    <t>1662976861</t>
  </si>
  <si>
    <t>https://podminky.urs.cz/item/CS_URS_2023_01/763131765</t>
  </si>
  <si>
    <t>54</t>
  </si>
  <si>
    <t>763131771</t>
  </si>
  <si>
    <t>Podhled ze sádrokartonových desek Příplatek k cenám za rovinnost kvality speciální tmelení kvality Q3</t>
  </si>
  <si>
    <t>-756321577</t>
  </si>
  <si>
    <t>https://podminky.urs.cz/item/CS_URS_2023_01/763131771</t>
  </si>
  <si>
    <t>55</t>
  </si>
  <si>
    <t>763131821</t>
  </si>
  <si>
    <t>Demontáž podhledu nebo samostatného požárního předělu ze sádrokartonových desek s nosnou konstrukcí dvouvrstvou z ocelových profilů, opláštění jednoduché</t>
  </si>
  <si>
    <t>1766039044</t>
  </si>
  <si>
    <t>https://podminky.urs.cz/item/CS_URS_2023_01/763131821</t>
  </si>
  <si>
    <t>"MP118 - MP124" 11,0+8,5</t>
  </si>
  <si>
    <t>"MP403-1P408 , MP409A MP339A" 2,0 +4,0</t>
  </si>
  <si>
    <t>56</t>
  </si>
  <si>
    <t>763135102</t>
  </si>
  <si>
    <t>Montáž sádrokartonového podhledu kazetového demontovatelného, velikosti kazet 600x600 mm včetně zavěšené nosné konstrukce polozapuštěné</t>
  </si>
  <si>
    <t>-566360668</t>
  </si>
  <si>
    <t>https://podminky.urs.cz/item/CS_URS_2023_01/763135102</t>
  </si>
  <si>
    <t>"MP118 - MP124" 7,0</t>
  </si>
  <si>
    <t>"MP403-1P408 , MP409A MP339A" 28,0+9,0</t>
  </si>
  <si>
    <t>"MP108A-MP108E+MP109-MP109A+MP11-MP112" 10,5</t>
  </si>
  <si>
    <t>57</t>
  </si>
  <si>
    <t>59030571</t>
  </si>
  <si>
    <t>podhled kazetový bez děrování polozapuštěná hrana tl 10mm 600x600mm</t>
  </si>
  <si>
    <t>894529900</t>
  </si>
  <si>
    <t>54,5*1,05 'Přepočtené koeficientem množství</t>
  </si>
  <si>
    <t>58</t>
  </si>
  <si>
    <t>763135812</t>
  </si>
  <si>
    <t>Demontáž podhledu sádrokartonového kazetového na zavěšeném na roštu polozapuštěném</t>
  </si>
  <si>
    <t>1091843347</t>
  </si>
  <si>
    <t>https://podminky.urs.cz/item/CS_URS_2023_01/763135812</t>
  </si>
  <si>
    <t>"MP403-1P408 , MP409A MP339A" 28,0 +9,0</t>
  </si>
  <si>
    <t>59</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</si>
  <si>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</si>
  <si>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</si>
  <si>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-1760839252</t>
  </si>
  <si>
    <t>https://podminky.urs.cz/item/CS_URS_2023_01/998763303</t>
  </si>
  <si>
    <t>60</t>
  </si>
  <si>
    <t>998763381</t>
  </si>
  <si>
    <t>Přesun hmot pro konstrukce montované z desek sádrokartonových, sádrovláknitých, cementovláknitých nebo cementových Příplatek k cenám za přesun prováděný bez použití mechanizace pro jakoukoliv výšku objektu</t>
  </si>
  <si>
    <t>-1045534901</t>
  </si>
  <si>
    <t>https://podminky.urs.cz/item/CS_URS_2023_01/998763381</t>
  </si>
  <si>
    <t>766</t>
  </si>
  <si>
    <t>Konstrukce truhlářské</t>
  </si>
  <si>
    <t>61</t>
  </si>
  <si>
    <t>766441812</t>
  </si>
  <si>
    <t>Demontáž parapetních desek dřevěných nebo plastových šířky přes 300 mm, délky do 1000 mm</t>
  </si>
  <si>
    <t>835417102</t>
  </si>
  <si>
    <t>https://podminky.urs.cz/item/CS_URS_2023_01/766441812</t>
  </si>
  <si>
    <t>P</t>
  </si>
  <si>
    <t>Poznámka k položce:_x000D_
odborná demontáž stávajícího parapetního obkladu topných těles vč. parapetní desky. Vše bude odborně uskladněno, aby mohlo být vráceno do původního stavu.</t>
  </si>
  <si>
    <t>"MP118-MP124" 32</t>
  </si>
  <si>
    <t>"MP125-MP130" 26</t>
  </si>
  <si>
    <t>"MP403-1P408 , MP409A MP339A" 28</t>
  </si>
  <si>
    <t>"MP108A-MP108E+MP109-MP109A+MP11-MP112" 52,5</t>
  </si>
  <si>
    <t>62</t>
  </si>
  <si>
    <t>766660022</t>
  </si>
  <si>
    <t>Montáž dveřních křídel dřevěných nebo plastových otevíravých do ocelové zárubně protipožárních jednokřídlových, šířky přes 800 mm</t>
  </si>
  <si>
    <t>972789960</t>
  </si>
  <si>
    <t>https://podminky.urs.cz/item/CS_URS_2023_01/766660022</t>
  </si>
  <si>
    <t>63</t>
  </si>
  <si>
    <t>61165340</t>
  </si>
  <si>
    <t xml:space="preserve">dveře jednokřídlé dřevotřískové protipožární EI (EW) 30 D3 povrch lakovaný plné 900x1970-2100mm, křídlo bude zkompletováno kováním s FAB </t>
  </si>
  <si>
    <t>1217015935</t>
  </si>
  <si>
    <t>64</t>
  </si>
  <si>
    <t>766664957</t>
  </si>
  <si>
    <t>Výměna dveřních konstrukcí interiérových zámku, vložky</t>
  </si>
  <si>
    <t>-613590830</t>
  </si>
  <si>
    <t>https://podminky.urs.cz/item/CS_URS_2023_01/766664957</t>
  </si>
  <si>
    <t>"EMP2" 4</t>
  </si>
  <si>
    <t>65</t>
  </si>
  <si>
    <t>54964100</t>
  </si>
  <si>
    <t>vložka cylindrická 29+29</t>
  </si>
  <si>
    <t>-425344349</t>
  </si>
  <si>
    <t xml:space="preserve">Poznámka k položce:_x000D_
min. 3 ks klíčů (2ks pro objednatele) </t>
  </si>
  <si>
    <t>66</t>
  </si>
  <si>
    <t>766691914</t>
  </si>
  <si>
    <t>Ostatní práce vyvěšení nebo zavěšení křídel dřevěných dveřních, plochy do 2 m2</t>
  </si>
  <si>
    <t>-2058725580</t>
  </si>
  <si>
    <t>https://podminky.urs.cz/item/CS_URS_2023_01/766691914</t>
  </si>
  <si>
    <t>"MP108A-MP108E+MP109-MP109A+MP11-MP112" 2*2</t>
  </si>
  <si>
    <t>67</t>
  </si>
  <si>
    <t>766694126</t>
  </si>
  <si>
    <t>Montáž ostatních truhlářských konstrukcí parapetních desek dřevěných nebo plastových šířky přes 300 mm</t>
  </si>
  <si>
    <t>-1020774605</t>
  </si>
  <si>
    <t>https://podminky.urs.cz/item/CS_URS_2023_01/766694126</t>
  </si>
  <si>
    <t>"MP118-MP124" 32,0</t>
  </si>
  <si>
    <t>68</t>
  </si>
  <si>
    <t>766821112</t>
  </si>
  <si>
    <t>Montáž nábytku vestavěného korpusu skříně policové dvoukřídlové</t>
  </si>
  <si>
    <t>1607853455</t>
  </si>
  <si>
    <t>https://podminky.urs.cz/item/CS_URS_2023_01/766821112</t>
  </si>
  <si>
    <t>"MP403-1P408 , MP409A MP339A" 1</t>
  </si>
  <si>
    <t>69</t>
  </si>
  <si>
    <t>766821142</t>
  </si>
  <si>
    <t>Montáž nábytku vestavěného dveří otvíravých</t>
  </si>
  <si>
    <t>-167435877</t>
  </si>
  <si>
    <t>https://podminky.urs.cz/item/CS_URS_2023_01/766821142</t>
  </si>
  <si>
    <t>70</t>
  </si>
  <si>
    <t>766825821</t>
  </si>
  <si>
    <t>Demontáž nábytku vestavěného skříní dvoukřídlových</t>
  </si>
  <si>
    <t>-454422510</t>
  </si>
  <si>
    <t>https://podminky.urs.cz/item/CS_URS_2023_01/766825821</t>
  </si>
  <si>
    <t>71</t>
  </si>
  <si>
    <t>998766103</t>
  </si>
  <si>
    <t>Přesun hmot pro konstrukce truhlářské stanovený z hmotnosti přesunovaného materiálu vodorovná dopravní vzdálenost do 50 m v objektech výšky přes 12 do 24 m</t>
  </si>
  <si>
    <t>-1481443158</t>
  </si>
  <si>
    <t>https://podminky.urs.cz/item/CS_URS_2023_01/998766103</t>
  </si>
  <si>
    <t>72</t>
  </si>
  <si>
    <t>998766181</t>
  </si>
  <si>
    <t>Přesun hmot pro konstrukce truhlářské stanovený z hmotnosti přesunovaného materiálu Příplatek k ceně za přesun prováděný bez použití mechanizace pro jakoukoliv výšku objektu</t>
  </si>
  <si>
    <t>-1766911595</t>
  </si>
  <si>
    <t>https://podminky.urs.cz/item/CS_URS_2023_01/998766181</t>
  </si>
  <si>
    <t>781</t>
  </si>
  <si>
    <t>Dokončovací práce - obklady</t>
  </si>
  <si>
    <t>73</t>
  </si>
  <si>
    <t>781111011</t>
  </si>
  <si>
    <t>Příprava podkladu před provedením obkladu oprášení (ometení) stěny</t>
  </si>
  <si>
    <t>1304534997</t>
  </si>
  <si>
    <t>https://podminky.urs.cz/item/CS_URS_2023_01/781111011</t>
  </si>
  <si>
    <t>"MP108A-MP108E+MP109-MP109A+MP11-MP112"  1,5</t>
  </si>
  <si>
    <t>74</t>
  </si>
  <si>
    <t>781121011</t>
  </si>
  <si>
    <t>Příprava podkladu před provedením obkladu nátěr penetrační na stěnu</t>
  </si>
  <si>
    <t>73908669</t>
  </si>
  <si>
    <t>https://podminky.urs.cz/item/CS_URS_2023_01/781121011</t>
  </si>
  <si>
    <t>75</t>
  </si>
  <si>
    <t>781474115</t>
  </si>
  <si>
    <t>Montáž obkladů vnitřních stěn z dlaždic keramických lepených flexibilním lepidlem maloformátových hladkých přes 22 do 25 ks/m2</t>
  </si>
  <si>
    <t>-1383017238</t>
  </si>
  <si>
    <t>https://podminky.urs.cz/item/CS_URS_2023_01/781474115</t>
  </si>
  <si>
    <t>"MP108A-MP108E+MP109-MP109A+MP11-MP112" 1,5</t>
  </si>
  <si>
    <t>76</t>
  </si>
  <si>
    <t>59761039</t>
  </si>
  <si>
    <t>obklad keramický hladký přes 22 do 25ks/m2</t>
  </si>
  <si>
    <t>1913746108</t>
  </si>
  <si>
    <t>1,5*1,1 'Přepočtené koeficientem množství</t>
  </si>
  <si>
    <t>77</t>
  </si>
  <si>
    <t>781477111</t>
  </si>
  <si>
    <t>Montáž obkladů vnitřních stěn z dlaždic keramických Příplatek k cenám za plochu do 10 m2 jednotlivě</t>
  </si>
  <si>
    <t>1107457404</t>
  </si>
  <si>
    <t>https://podminky.urs.cz/item/CS_URS_2023_01/781477111</t>
  </si>
  <si>
    <t>78</t>
  </si>
  <si>
    <t>998781103</t>
  </si>
  <si>
    <t>Přesun hmot pro obklady keramické stanovený z hmotnosti přesunovaného materiálu vodorovná dopravní vzdálenost do 50 m v objektech výšky přes 12 do 24 m</t>
  </si>
  <si>
    <t>-547983100</t>
  </si>
  <si>
    <t>https://podminky.urs.cz/item/CS_URS_2023_01/998781103</t>
  </si>
  <si>
    <t>79</t>
  </si>
  <si>
    <t>998781181</t>
  </si>
  <si>
    <t>Přesun hmot pro obklady keramické stanovený z hmotnosti přesunovaného materiálu Příplatek k cenám za přesun prováděný bez použití mechanizace pro jakoukoliv výšku objektu</t>
  </si>
  <si>
    <t>1640256875</t>
  </si>
  <si>
    <t>https://podminky.urs.cz/item/CS_URS_2023_01/998781181</t>
  </si>
  <si>
    <t>782</t>
  </si>
  <si>
    <t>Dokončovací práce - obklady z kamene</t>
  </si>
  <si>
    <t>80</t>
  </si>
  <si>
    <t>782632111</t>
  </si>
  <si>
    <t>Montáž obkladů parapetů z tvrdých kamenů kladených do lepidla z nejvýše dvou rozdílných druhů pravoúhlých desek ve skladbě se pravidelně opakujících tl. do 25 mm</t>
  </si>
  <si>
    <t>1325712639</t>
  </si>
  <si>
    <t>https://podminky.urs.cz/item/CS_URS_2023_01/782632111</t>
  </si>
  <si>
    <t>"MP118-MP124" 32*0,3</t>
  </si>
  <si>
    <t>"MP125-MP130" 26*0,3</t>
  </si>
  <si>
    <t>"MP108A-MP108E+MP109-MP109A+MP11-MP112" 52,5*0,3</t>
  </si>
  <si>
    <t>81</t>
  </si>
  <si>
    <t>782634812</t>
  </si>
  <si>
    <t>Demontáž obkladů parapetů z kamene k dalšímu použití z tvrdých kamenů lepených</t>
  </si>
  <si>
    <t>-344789957</t>
  </si>
  <si>
    <t>https://podminky.urs.cz/item/CS_URS_2023_01/782634812</t>
  </si>
  <si>
    <t>82</t>
  </si>
  <si>
    <t>998782103</t>
  </si>
  <si>
    <t>Přesun hmot pro obklady kamenné stanovený z hmotnosti přesunovaného materiálu vodorovná dopravní vzdálenost do 50 m v objektech výšky přes 12 do 60 m</t>
  </si>
  <si>
    <t>-47534605</t>
  </si>
  <si>
    <t>https://podminky.urs.cz/item/CS_URS_2023_01/998782103</t>
  </si>
  <si>
    <t>83</t>
  </si>
  <si>
    <t>998782181</t>
  </si>
  <si>
    <t>Přesun hmot pro obklady kamenné stanovený z hmotnosti přesunovaného materiálu Příplatek k ceně za přesun prováděný bez použití mechanizace pro jakoukoliv výšku objektu</t>
  </si>
  <si>
    <t>1075114161</t>
  </si>
  <si>
    <t>https://podminky.urs.cz/item/CS_URS_2023_01/998782181</t>
  </si>
  <si>
    <t>784</t>
  </si>
  <si>
    <t>Dokončovací práce - malby a tapety</t>
  </si>
  <si>
    <t>84</t>
  </si>
  <si>
    <t>784111001</t>
  </si>
  <si>
    <t>Oprášení (ometení) podkladu v místnostech výšky do 3,80 m</t>
  </si>
  <si>
    <t>-290896555</t>
  </si>
  <si>
    <t>https://podminky.urs.cz/item/CS_URS_2023_01/784111001</t>
  </si>
  <si>
    <t>85</t>
  </si>
  <si>
    <t>784121001</t>
  </si>
  <si>
    <t>Oškrabání malby v místnostech výšky do 3,80 m</t>
  </si>
  <si>
    <t>-513677279</t>
  </si>
  <si>
    <t>https://podminky.urs.cz/item/CS_URS_2023_01/784121001</t>
  </si>
  <si>
    <t>"MP118-MP124" 4,0</t>
  </si>
  <si>
    <t>"MP125-MP130" 12,0</t>
  </si>
  <si>
    <t>"MP403-1P408 , MP409A MP339A" 24,0</t>
  </si>
  <si>
    <t>"MP108A-MP108E+MP109-MP109A+MP11-MP112" 26,0</t>
  </si>
  <si>
    <t>86</t>
  </si>
  <si>
    <t>784181121</t>
  </si>
  <si>
    <t>Penetrace podkladu jednonásobná hloubková akrylátová bezbarvá v místnostech výšky do 3,80 m</t>
  </si>
  <si>
    <t>-1304888523</t>
  </si>
  <si>
    <t>https://podminky.urs.cz/item/CS_URS_2023_01/784181121</t>
  </si>
  <si>
    <t>87</t>
  </si>
  <si>
    <t>784211101</t>
  </si>
  <si>
    <t>Malby z malířských směsí oděruvzdorných za mokra dvojnásobné, bílé za mokra oděruvzdorné výborně v místnostech výšky do 3,80 m</t>
  </si>
  <si>
    <t>804797990</t>
  </si>
  <si>
    <t>https://podminky.urs.cz/item/CS_URS_2023_01/784211101</t>
  </si>
  <si>
    <t xml:space="preserve">Poznámka k položce:_x000D_
nátěr dle direktivy ČNB - ref.v.TOLLENS IDROTOP MAT </t>
  </si>
  <si>
    <t>"MP118-MP124" 4,0+6,0+5,0+38,0+66,0</t>
  </si>
  <si>
    <t>"MP125-MP130" 12,0+7,5+5,5</t>
  </si>
  <si>
    <t>"MP403-1P408 , MP409A MP339A" 24,0+4,5+22,0</t>
  </si>
  <si>
    <t>"MP108A-MP108E+MP109-MP109A+MP11-MP112" 32,0+15,0+1,0+4,5</t>
  </si>
  <si>
    <t>787</t>
  </si>
  <si>
    <t>Dokončovací práce - zasklívání</t>
  </si>
  <si>
    <t>88</t>
  </si>
  <si>
    <t>787600831</t>
  </si>
  <si>
    <t>Vysklívání oken a dveří izolačního dvojskla</t>
  </si>
  <si>
    <t>-1333908444</t>
  </si>
  <si>
    <t>https://podminky.urs.cz/item/CS_URS_2023_01/787600831</t>
  </si>
  <si>
    <t>"MP111"  1,2*0,5</t>
  </si>
  <si>
    <t>"MP301" 1,2*0,5</t>
  </si>
  <si>
    <t>89</t>
  </si>
  <si>
    <t>787616384</t>
  </si>
  <si>
    <t>Zasklívání oken a dveří deskami plochými plnými dvojsklem do vyfrézované drážky s oboustranným uzavřením drážky tmelem, distanční rámeček 16 mm nerez, tl. skel 6+6 mm</t>
  </si>
  <si>
    <t>-1118783714</t>
  </si>
  <si>
    <t>https://podminky.urs.cz/item/CS_URS_2023_01/787616384</t>
  </si>
  <si>
    <t>90</t>
  </si>
  <si>
    <t>998787103</t>
  </si>
  <si>
    <t>Přesun hmot pro zasklívání stanovený z hmotnosti přesunovaného materiálu vodorovná dopravní vzdálenost do 50 m v objektech výšky přes 12 do 24 m</t>
  </si>
  <si>
    <t>-788798639</t>
  </si>
  <si>
    <t>https://podminky.urs.cz/item/CS_URS_2023_01/998787103</t>
  </si>
  <si>
    <t>91</t>
  </si>
  <si>
    <t>998787181</t>
  </si>
  <si>
    <t>Přesun hmot pro zasklívání stanovený z hmotnosti přesunovaného materiálu Příplatek k cenám za přesun prováděný bez použití mechanizace pro jakoukoliv výšku objektu</t>
  </si>
  <si>
    <t>-1531167505</t>
  </si>
  <si>
    <t>https://podminky.urs.cz/item/CS_URS_2023_01/998787181</t>
  </si>
  <si>
    <t>VRN</t>
  </si>
  <si>
    <t>Vedlejší rozpočtové náklady</t>
  </si>
  <si>
    <t>VRN1</t>
  </si>
  <si>
    <t>Průzkumné, geodetické a projektové práce</t>
  </si>
  <si>
    <t>92</t>
  </si>
  <si>
    <t>013254000</t>
  </si>
  <si>
    <t>Dokumentace skutečného provedení DSPS STAVBY</t>
  </si>
  <si>
    <t>1024</t>
  </si>
  <si>
    <t>1395152273</t>
  </si>
  <si>
    <t>https://podminky.urs.cz/item/CS_URS_2023_01/013254000</t>
  </si>
  <si>
    <t>VRN3</t>
  </si>
  <si>
    <t>Zařízení staveniště</t>
  </si>
  <si>
    <t>93</t>
  </si>
  <si>
    <t>030001000</t>
  </si>
  <si>
    <t>-1024806581</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</si>
  <si>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</si>
  <si>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</si>
  <si>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</si>
  <si>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</si>
  <si>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94</t>
  </si>
  <si>
    <t>045002000</t>
  </si>
  <si>
    <t>Kompletační a koordinační činnost</t>
  </si>
  <si>
    <t>1060477312</t>
  </si>
  <si>
    <t>https://podminky.urs.cz/item/CS_URS_2023_01/045002000</t>
  </si>
  <si>
    <t>VRN7</t>
  </si>
  <si>
    <t>Provozní vlivy</t>
  </si>
  <si>
    <t>95</t>
  </si>
  <si>
    <t>070001000</t>
  </si>
  <si>
    <t>49715179</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</si>
  <si>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</si>
  <si>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</si>
  <si>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</si>
  <si>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</si>
  <si>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96</t>
  </si>
  <si>
    <t>0917040R</t>
  </si>
  <si>
    <t>Náklady na ochranu konstrukcí, instalací a zařízení před negativními dopady stavební činnosti.</t>
  </si>
  <si>
    <t>-122004888</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</si>
  <si>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</si>
  <si>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97</t>
  </si>
  <si>
    <t>091704001</t>
  </si>
  <si>
    <t>Bezpečnostní a hygienické opatření na staveništi</t>
  </si>
  <si>
    <t>1554758531</t>
  </si>
  <si>
    <t>https://podminky.urs.cz/item/CS_URS_2023_01/091704001</t>
  </si>
  <si>
    <t>Poznámka k položce:_x000D_
Zajištění osob proti pádu do prohlubně. Vybavení staveniště hasícímí přístroji, při vypnuté EZS</t>
  </si>
  <si>
    <t>98</t>
  </si>
  <si>
    <t>091704002</t>
  </si>
  <si>
    <t>Pracovní každodenní ochrana čidel EPS v prostoru staveniště</t>
  </si>
  <si>
    <t>-80753686</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</si>
  <si>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</si>
  <si>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</si>
  <si>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99</t>
  </si>
  <si>
    <t>091704003</t>
  </si>
  <si>
    <t xml:space="preserve">Užívání veřejných ploch a prostranství </t>
  </si>
  <si>
    <t>-1030041090</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</si>
  <si>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</si>
  <si>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</si>
  <si>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100</t>
  </si>
  <si>
    <t>091704004</t>
  </si>
  <si>
    <t xml:space="preserve">Předání a převzetí díla </t>
  </si>
  <si>
    <t>-250566159</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</si>
  <si>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</si>
  <si>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</si>
  <si>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DP05</t>
  </si>
  <si>
    <t>Ing. Tomáš Edlman, B.Hudová</t>
  </si>
  <si>
    <t xml:space="preserve">    721 - Zdravotechnika - vnitřní kanalizace</t>
  </si>
  <si>
    <t xml:space="preserve">    722 - Zdravotechnika - vnitřní vodovod</t>
  </si>
  <si>
    <t xml:space="preserve">    751 - Vzduchotechnika</t>
  </si>
  <si>
    <t>HZS - Hodinové zúčtovací sazby</t>
  </si>
  <si>
    <t>721</t>
  </si>
  <si>
    <t>Zdravotechnika - vnitřní kanalizace</t>
  </si>
  <si>
    <t>721194105</t>
  </si>
  <si>
    <t>Vyměření přípojek na potrubí vyvedení a upevnění odpadních výpustek DN 50</t>
  </si>
  <si>
    <t>-410208912</t>
  </si>
  <si>
    <t>https://podminky.urs.cz/item/CS_URS_2023_01/721194105</t>
  </si>
  <si>
    <t>721229111</t>
  </si>
  <si>
    <t>Zápachové uzávěrky montáž zápachových uzávěrek ostatních typů do DN 50</t>
  </si>
  <si>
    <t>-2118980606</t>
  </si>
  <si>
    <t>https://podminky.urs.cz/item/CS_URS_2023_01/721229111</t>
  </si>
  <si>
    <t>55162004</t>
  </si>
  <si>
    <t>kalich pro úkap s kuličkou</t>
  </si>
  <si>
    <t>-84931000</t>
  </si>
  <si>
    <t>998721103</t>
  </si>
  <si>
    <t>Přesun hmot pro vnitřní kanalizace stanovený z hmotnosti přesunovaného materiálu vodorovná dopravní vzdálenost do 50 m v objektech výšky přes 12 do 24 m</t>
  </si>
  <si>
    <t>-752556740</t>
  </si>
  <si>
    <t>https://podminky.urs.cz/item/CS_URS_2023_01/998721103</t>
  </si>
  <si>
    <t>998721181</t>
  </si>
  <si>
    <t>Přesun hmot pro vnitřní kanalizace stanovený z hmotnosti přesunovaného materiálu Příplatek k ceně za přesun prováděný bez použití mechanizace pro jakoukoliv výšku objektu</t>
  </si>
  <si>
    <t>377250169</t>
  </si>
  <si>
    <t>https://podminky.urs.cz/item/CS_URS_2023_01/998721181</t>
  </si>
  <si>
    <t>722</t>
  </si>
  <si>
    <t>Zdravotechnika - vnitřní vodovod</t>
  </si>
  <si>
    <t>722131R</t>
  </si>
  <si>
    <t>Opravy vodovodního potrubí z plastových trubek propojení dosavadního potrubí DN 50</t>
  </si>
  <si>
    <t>-594136092</t>
  </si>
  <si>
    <t>722171916</t>
  </si>
  <si>
    <t>Odříznutí trubky nebo tvarovky u rozvodů vody z plastů D přes 40 do 50 mm</t>
  </si>
  <si>
    <t>-183326193</t>
  </si>
  <si>
    <t>https://podminky.urs.cz/item/CS_URS_2023_01/722171916</t>
  </si>
  <si>
    <t>722173234</t>
  </si>
  <si>
    <t>Potrubí z plastových trubek z pevného PVC-C spojované lepením PN 25 do 70°C D 32 x 3,6</t>
  </si>
  <si>
    <t>1571873914</t>
  </si>
  <si>
    <t>https://podminky.urs.cz/item/CS_URS_2023_01/722173234</t>
  </si>
  <si>
    <t>722173236</t>
  </si>
  <si>
    <t>Potrubí z plastových trubek z pevného PVC-C spojované lepením PN 25 do 70°C D 50 x 5,6</t>
  </si>
  <si>
    <t>-1678959571</t>
  </si>
  <si>
    <t>https://podminky.urs.cz/item/CS_URS_2023_01/722173236</t>
  </si>
  <si>
    <t>722173916</t>
  </si>
  <si>
    <t>Spoje rozvodů vody z plastů svary polyfuzí D přes 40 do 50 mm</t>
  </si>
  <si>
    <t>-1942538929</t>
  </si>
  <si>
    <t>https://podminky.urs.cz/item/CS_URS_2023_01/722173916</t>
  </si>
  <si>
    <t>722290215</t>
  </si>
  <si>
    <t>Zkoušky, proplach a desinfekce vodovodního potrubí zkoušky těsnosti vodovodního potrubí hrdlového nebo přírubového do DN 100</t>
  </si>
  <si>
    <t>-212759633</t>
  </si>
  <si>
    <t>https://podminky.urs.cz/item/CS_URS_2023_01/722290215</t>
  </si>
  <si>
    <t>722290234</t>
  </si>
  <si>
    <t>Zkoušky, proplach a desinfekce vodovodního potrubí proplach a desinfekce vodovodního potrubí do DN 80</t>
  </si>
  <si>
    <t>2014560307</t>
  </si>
  <si>
    <t>https://podminky.urs.cz/item/CS_URS_2023_01/722290234</t>
  </si>
  <si>
    <t>998722103</t>
  </si>
  <si>
    <t>Přesun hmot pro vnitřní vodovod stanovený z hmotnosti přesunovaného materiálu vodorovná dopravní vzdálenost do 50 m v objektech výšky přes 12 do 24 m</t>
  </si>
  <si>
    <t>1550695435</t>
  </si>
  <si>
    <t>https://podminky.urs.cz/item/CS_URS_2023_01/998722103</t>
  </si>
  <si>
    <t>998722181</t>
  </si>
  <si>
    <t>Přesun hmot pro vnitřní vodovod stanovený z hmotnosti přesunovaného materiálu Příplatek k ceně za přesun prováděný bez použití mechanizace pro jakoukoliv výšku objektu</t>
  </si>
  <si>
    <t>781385270</t>
  </si>
  <si>
    <t>https://podminky.urs.cz/item/CS_URS_2023_01/998722181</t>
  </si>
  <si>
    <t>751</t>
  </si>
  <si>
    <t>Vzduchotechnika</t>
  </si>
  <si>
    <t>751792006</t>
  </si>
  <si>
    <t>Montáž ostatních zařízení pro odvod kondenzátu klimatizace čerpadla</t>
  </si>
  <si>
    <t>-1789678804</t>
  </si>
  <si>
    <t>https://podminky.urs.cz/item/CS_URS_2023_01/751792006</t>
  </si>
  <si>
    <t>48481002</t>
  </si>
  <si>
    <t>přečerpávač kondenzátu</t>
  </si>
  <si>
    <t>1922588139</t>
  </si>
  <si>
    <t>998751102</t>
  </si>
  <si>
    <t>Přesun hmot pro vzduchotechniku stanovený z hmotnosti přesunovaného materiálu vodorovná dopravní vzdálenost do 100 m v objektech výšky přes 12 do 24 m</t>
  </si>
  <si>
    <t>1827079384</t>
  </si>
  <si>
    <t>https://podminky.urs.cz/item/CS_URS_2023_01/998751102</t>
  </si>
  <si>
    <t>998751181</t>
  </si>
  <si>
    <t>Přesun hmot pro vzduchotechniku stanovený z hmotnosti přesunovaného materiálu Příplatek k cenám za přesun prováděný bez použití mechanizace pro jakoukoliv výšku objektu</t>
  </si>
  <si>
    <t>1478982221</t>
  </si>
  <si>
    <t>https://podminky.urs.cz/item/CS_URS_2023_01/998751181</t>
  </si>
  <si>
    <t>HZS</t>
  </si>
  <si>
    <t>Hodinové zúčtovací sazby</t>
  </si>
  <si>
    <t>HZS2491</t>
  </si>
  <si>
    <t>Hodinové zúčtovací sazby profesí PSV zednické výpomoci a pomocné práce PSV dělník zednických výpomocí</t>
  </si>
  <si>
    <t>hod</t>
  </si>
  <si>
    <t>262144</t>
  </si>
  <si>
    <t>-753657251</t>
  </si>
  <si>
    <t>https://podminky.urs.cz/item/CS_URS_2023_01/HZS2491</t>
  </si>
  <si>
    <t>Dokumentace skutečného provedení stavby DSPS ZTI</t>
  </si>
  <si>
    <t>427875162</t>
  </si>
  <si>
    <t>044002000</t>
  </si>
  <si>
    <t>Revize</t>
  </si>
  <si>
    <t>-925868553</t>
  </si>
  <si>
    <t>https://podminky.urs.cz/item/CS_URS_2023_01/044002000</t>
  </si>
  <si>
    <t>D1.4.2 - Chlazení - DP05</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</si>
  <si>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</si>
  <si>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</si>
  <si>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</si>
  <si>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</si>
  <si>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</si>
  <si>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</si>
  <si>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</si>
  <si>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</si>
  <si>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</si>
  <si>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</si>
  <si>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D14 - Ostatní náklady</t>
  </si>
  <si>
    <t>D2</t>
  </si>
  <si>
    <t>FCU jednotky a příslušenství</t>
  </si>
  <si>
    <t>Pol39</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</si>
  <si>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</si>
  <si>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</si>
  <si>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</si>
  <si>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Pol40</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</si>
  <si>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</si>
  <si>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</si>
  <si>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Pol41</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</si>
  <si>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</si>
  <si>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</si>
  <si>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Pol42</t>
  </si>
  <si>
    <t>Fancoilová jednotka; včetně kotevního a montážního materiálu FCU7 - parapetní, bez opláštění, čtyřtrubkový</t>
  </si>
  <si>
    <t>Poznámka k položce:_x000D_
FCU 7, LEVÉ připojení, max. rozměry šířka: 1440mm, výška: 475mm, hloubka: 220mm, min. chladící výkon citelný: 1,79kW, min. chladící výkon celkový: 1,86kW, min. topný výkon: 5,02kW, cirkulační, čtyřtrubkový(chlazení a vytápění), max. aku. výkon: 43 dB(A), PARAPETNÍ, BEZ OPLÁŠTĚNÍ, externí tlak 10 Pa, EC motor, tř. filtrace G1(filtry budou čistitelné, omyvatelné, vysávatelné ne jednorázové), bez čerpadla kondenzátu, FläktGroup - HyFlexGeko</t>
  </si>
  <si>
    <t>Pol43</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</si>
  <si>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</si>
  <si>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</si>
  <si>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Pol44</t>
  </si>
  <si>
    <t>Fancoilová jednotka; včetně kotevního a montážního materiálu kazetový, včetně čerpadla kondenzátu, dvoutrubkový</t>
  </si>
  <si>
    <t>Poznámka k položce:_x000D_
Fancoil, max. rozměry jednotky bez rámečku šířka: 585mm, výška: 315mm, hloubka: 585mm, min. chladící výkon citelný: 1,72kW, min. chladící výkon celkový: 1,95kW, cirkulační, dvoutrubkový(chlazení), max. aku. výkon: 43 dB(A), KAZETOVÝ, EC motor, tř. filtrace G1(filtry budou čistitelné, omyvatelné, vysávatelné ne jednorázové), VČETNĚ čerpadla kondenzátu, FläktGroup - HyCassette-Geko GCF2</t>
  </si>
  <si>
    <t>Pol45</t>
  </si>
  <si>
    <t>Modul pro převod EC na regulaci 3-otáčkovou AC; 230 V modul se nastaví na řídící napětí dle výpočtu</t>
  </si>
  <si>
    <t>Poznámka k položce:_x000D_
referenční výrobek: FläktGroup - HyFlexGeko</t>
  </si>
  <si>
    <t>D3</t>
  </si>
  <si>
    <t>Regulační a vyvažovací ventily</t>
  </si>
  <si>
    <t>Pol46</t>
  </si>
  <si>
    <t>Tlakově nezávislý regulační a vyvažovací ventil (umístěn na straně chlazení) DN 15 LF, PN 16</t>
  </si>
  <si>
    <t>Poznámka k položce:_x000D_
referenční výrobek: IMI - TA-Compact-P</t>
  </si>
  <si>
    <t>Pol47</t>
  </si>
  <si>
    <t>Tlakově nezávislý regulační a vyvažovací ventil (umístěn na straně chlazení) DN 15, PN 16</t>
  </si>
  <si>
    <t>Pol48</t>
  </si>
  <si>
    <t>Regulační a vyvažovací ventil pro proporcionální regulaci (umístěn na straně vytápění) DN 15 LF, PN 16</t>
  </si>
  <si>
    <t>Poznámka k položce:_x000D_
referenční výrobek: IMI - TA-TBV-CM</t>
  </si>
  <si>
    <t>Pol49</t>
  </si>
  <si>
    <t>Regulační a vyvažovací ventil pro proporcionální regulaci (umístěn na straně vytápění) DN 15 NF, PN 16</t>
  </si>
  <si>
    <t>D4</t>
  </si>
  <si>
    <t>Servopohony</t>
  </si>
  <si>
    <t>Pol50</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</si>
  <si>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</si>
  <si>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</si>
  <si>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</si>
  <si>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</si>
  <si>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6.1</t>
  </si>
  <si>
    <t>Závitový kulový kohout PN 6, DN 15</t>
  </si>
  <si>
    <t>Poznámka k položce:_x000D_
referenční výrobek: Giacomini R910</t>
  </si>
  <si>
    <t>6.2</t>
  </si>
  <si>
    <t>Závitový kulový kohout PN 6, DN 20</t>
  </si>
  <si>
    <t>6.3</t>
  </si>
  <si>
    <t>Závitový kulový kohout PN 6, DN 32</t>
  </si>
  <si>
    <t>6.4</t>
  </si>
  <si>
    <t>Závitový kulový kohout PN 6, DN 40</t>
  </si>
  <si>
    <t>D7</t>
  </si>
  <si>
    <t>Vypouštění a odvzdušnění</t>
  </si>
  <si>
    <t>Pol51</t>
  </si>
  <si>
    <t>Kulový vypouštěcí kohout s hadicovou vývodkou a zátkou PN 6, DN 10</t>
  </si>
  <si>
    <t>Poznámka k položce:_x000D_
referenční výrobek: Giacomini R608</t>
  </si>
  <si>
    <t>Pol52</t>
  </si>
  <si>
    <t>Kulový vypouštěcí kohout s hadicovou vývodkou a zátkou PN 6, DN 15</t>
  </si>
  <si>
    <t>Pol53</t>
  </si>
  <si>
    <t>Odvzdušňovací ventil PN 6, DN 10 PN 6, DN 10</t>
  </si>
  <si>
    <t>Poznámka k položce:_x000D_
referenční výrobek: Giacomini R99</t>
  </si>
  <si>
    <t>Pol54</t>
  </si>
  <si>
    <t>Odvzdušňovací ventil PN 6, DN 15 PN 6, DN 15</t>
  </si>
  <si>
    <t>Pol55</t>
  </si>
  <si>
    <t>Odvzdušňovací nádoba PN 6, DN 50 PN 6, DN 50</t>
  </si>
  <si>
    <t>D8</t>
  </si>
  <si>
    <t>Ostatní</t>
  </si>
  <si>
    <t>Pol56</t>
  </si>
  <si>
    <t>Přechodové nástavce pro FCU; včetně kotevního a montážního materiálu rozměry nástavců dle zaměření na stavbě</t>
  </si>
  <si>
    <t>Pol57</t>
  </si>
  <si>
    <t>Úprava mřížek v parapetech</t>
  </si>
  <si>
    <t>Poznámka k položce:_x000D_
Pro nevyhovující mřížky dle typu a velikosti zbrousit hrany na vstupu do mřížky.</t>
  </si>
  <si>
    <t>D9</t>
  </si>
  <si>
    <t>Potrubí</t>
  </si>
  <si>
    <t>Pol58</t>
  </si>
  <si>
    <t>Vícevrstvé plastové potrubí PE-HD/AL/PE-X; včetně kotevního a montážního materiálu DN 15(20 x 2,0)</t>
  </si>
  <si>
    <t>bm</t>
  </si>
  <si>
    <t>Poznámka k položce:_x000D_
lisovaný systém, balení 5m tyč; referenční výrobek: IVAR ALPEX-DUO XS</t>
  </si>
  <si>
    <t>Pol59</t>
  </si>
  <si>
    <t>Vícevrstvé plastové potrubí PE-HD/AL/PE-X; včetně kotevního a montážního materiálu DN 20(26 x 3,0)</t>
  </si>
  <si>
    <t>Pol60</t>
  </si>
  <si>
    <t>Vícevrstvé plastové potrubí PE-HD/AL/PE-X; včetně kotevního a montážního materiálu DN 25(32 x 3,0)</t>
  </si>
  <si>
    <t>Pol61</t>
  </si>
  <si>
    <t>Vícevrstvé plastové potrubí PE-HD/AL/PE-X; včetně kotevního a montážního materiálu DN 32(40 x 3,5)</t>
  </si>
  <si>
    <t>Pol62</t>
  </si>
  <si>
    <t>Vícevrstvé plastové potrubí PE-HD/AL/PE-X; včetně kotevního a montážního materiálu DN 40(50 x 4,0)</t>
  </si>
  <si>
    <t>Pol63</t>
  </si>
  <si>
    <t>Vícevrstvé plastové potrubí PE-HD/AL/PE-X; včetně kotevního a montážního materiálu DN 50(63 x 4,5)</t>
  </si>
  <si>
    <t>Pol64</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</si>
  <si>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</si>
  <si>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</si>
  <si>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Pol65</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</si>
  <si>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</si>
  <si>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</si>
  <si>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</si>
  <si>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</si>
  <si>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Pol66</t>
  </si>
  <si>
    <t>Izolace l = 0,033 W/mK při 0 °C, μ ≥10000; pro plastové potrubí pro potrubí DN 15(20 x 2,0); tloušťka izolace 25 mm</t>
  </si>
  <si>
    <t>Poznámka k položce:_x000D_
referenční výrobek: ARMACELL Armaxflex AF</t>
  </si>
  <si>
    <t>Pol67</t>
  </si>
  <si>
    <t>Izolace l = 0,033 W/mK při 0 °C, μ ≥10000; pro plastové potrubí pro potrubí DN 20(26 x 3,0); tloušťka izolace 25 mm</t>
  </si>
  <si>
    <t>Pol68</t>
  </si>
  <si>
    <t>Izolace l = 0,033 W/mK při 0 °C, μ ≥10000; pro plastové potrubí pro potrubí DN 25(32 x 3,0); tloušťka izolace 25 mm</t>
  </si>
  <si>
    <t>Pol69</t>
  </si>
  <si>
    <t>Izolace l = 0,033 W/mK při 0 °C, μ ≥10000; pro plastové potrubí pro potrubí DN 32(40 x 3,5); tloušťka izolace 25 mm</t>
  </si>
  <si>
    <t>Pol70</t>
  </si>
  <si>
    <t>Izolace l = 0,033 W/mK při 0 °C, μ ≥10000; pro plastové potrubí pro potrubí DN 40(50 x 4,0); tloušťka izolace 25 mm</t>
  </si>
  <si>
    <t>Pol71</t>
  </si>
  <si>
    <t>Izolace l = 0,033 W/mK při 0 °C, μ ≥10000; pro plastové potrubí pro potrubí DN 50(63 x 4,5); tloušťka izolace 25 mm</t>
  </si>
  <si>
    <t>D11</t>
  </si>
  <si>
    <t>Demontáže</t>
  </si>
  <si>
    <t>Pol72</t>
  </si>
  <si>
    <t>Uzavření a vypuštění celé větve potrubí pro vytápění ze stoupaček</t>
  </si>
  <si>
    <t>Poznámka k položce:_x000D_
po montáži FCU následné dopuštění upravenou vodou</t>
  </si>
  <si>
    <t>Pol73</t>
  </si>
  <si>
    <t>Demontáž a ekologická likvidace otopných těles na stoupačkách</t>
  </si>
  <si>
    <t>Pol74</t>
  </si>
  <si>
    <t>Napojení FCU na stávající rozvody vytápění</t>
  </si>
  <si>
    <t>Poznámka k položce:_x000D_
doplňění, zkrácení potrubí</t>
  </si>
  <si>
    <t>D14</t>
  </si>
  <si>
    <t>Pol76</t>
  </si>
  <si>
    <t>Zpracování výrobně dodavatelské dokumentace</t>
  </si>
  <si>
    <t>Pol77</t>
  </si>
  <si>
    <t>Vypracování projektu skutečného provedení DSPS CHLAZENÍ</t>
  </si>
  <si>
    <t>Pol78</t>
  </si>
  <si>
    <t>Doprava materiálu, přesun hmot</t>
  </si>
  <si>
    <t>Pol79</t>
  </si>
  <si>
    <t>Provedení komplexních zkoušek (včetně tlakové a topné/chladicí zkoušky)</t>
  </si>
  <si>
    <t>Pol80</t>
  </si>
  <si>
    <t>Jemné zaregulování systému</t>
  </si>
  <si>
    <t>Pol81</t>
  </si>
  <si>
    <t>Vyvážení dle vyhl. 193/2007 sb.včetně protokolu</t>
  </si>
  <si>
    <t>Pol82</t>
  </si>
  <si>
    <t>Dvojnásobný proplach systému a náplň upravenou vodou</t>
  </si>
  <si>
    <t>Pol83</t>
  </si>
  <si>
    <t>Štítky a popisy potrubí a zařízení</t>
  </si>
  <si>
    <t>Pol84</t>
  </si>
  <si>
    <t>Pomocné ocelové konstrukce</t>
  </si>
  <si>
    <t>Poznámka k položce:_x000D_
pomocné lávky a plošiny v prostoru a šachtách</t>
  </si>
  <si>
    <t>Pol85</t>
  </si>
  <si>
    <t>Zavěšení potrubí, kotvící systém např. Hilti, množství dle DN</t>
  </si>
  <si>
    <t>102</t>
  </si>
  <si>
    <t>Pol86</t>
  </si>
  <si>
    <t>Zaškolení obsluhy</t>
  </si>
  <si>
    <t>104</t>
  </si>
  <si>
    <t>Poznámka k položce:_x000D_
seznámení s údržbou</t>
  </si>
  <si>
    <t>Pol87</t>
  </si>
  <si>
    <t>Kotevní materiál</t>
  </si>
  <si>
    <t>106</t>
  </si>
  <si>
    <t>Pol88</t>
  </si>
  <si>
    <t>Montážní materiál</t>
  </si>
  <si>
    <t>108</t>
  </si>
  <si>
    <t>512</t>
  </si>
  <si>
    <t>-222872642</t>
  </si>
  <si>
    <t>D1.4.4 - Elektroinstalace - DP05</t>
  </si>
  <si>
    <t xml:space="preserve">Ing. Tomáš Dolejší, B.Hudová </t>
  </si>
  <si>
    <t>D1 - Rozváděče a rozvodnice</t>
  </si>
  <si>
    <t>D2 - Prvky systému LUXMATE</t>
  </si>
  <si>
    <t>D3 - Kabely a vodiče</t>
  </si>
  <si>
    <t>D5 - HZS, ostatní náklady</t>
  </si>
  <si>
    <t>D1</t>
  </si>
  <si>
    <t>Rozváděče a rozvodnice</t>
  </si>
  <si>
    <t>M2101-0006</t>
  </si>
  <si>
    <t>Rozvodnice pro rolety</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</si>
  <si>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</si>
  <si>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</si>
  <si>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</si>
  <si>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</si>
  <si>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-989621835</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</si>
  <si>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</si>
  <si>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</si>
  <si>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</si>
  <si>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</si>
  <si>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</si>
  <si>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Krabice univerzální šedá, přístrojová</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</si>
  <si>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</si>
  <si>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</si>
  <si>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</si>
  <si>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</si>
  <si>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</si>
  <si>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</si>
  <si>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</si>
  <si>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</si>
  <si>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</si>
  <si>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</si>
  <si>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</si>
  <si>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M2106-0006</t>
  </si>
  <si>
    <t>Montážní práce včetně dopravy pro dílčí celek DP05</t>
  </si>
  <si>
    <t>M2106-0025</t>
  </si>
  <si>
    <t xml:space="preserve">Nastavení a naprogramování systému LUXMATE (ovladač) – řízený dodavatel </t>
  </si>
  <si>
    <t>M2106-0026</t>
  </si>
  <si>
    <t>Nastavení a naprogramování systému LUXMATE (modul pro řízení rolet) – řízený dodavatel</t>
  </si>
  <si>
    <t>M2106-0027</t>
  </si>
  <si>
    <t>Provedení revize a vypracování revizní zprávy</t>
  </si>
  <si>
    <t>M2106-0001</t>
  </si>
  <si>
    <t>Realizační projektová dokumentace ELE</t>
  </si>
  <si>
    <t>1467963543</t>
  </si>
  <si>
    <t>M2106-0028</t>
  </si>
  <si>
    <t>Projektová dokumentace skutečného provedení DSPS ELEKTRO</t>
  </si>
  <si>
    <t>-1628872343</t>
  </si>
  <si>
    <t>M2106-0033</t>
  </si>
  <si>
    <t>Podružný materiál pro dílčí celek DP05</t>
  </si>
  <si>
    <t>M2106-0055</t>
  </si>
  <si>
    <t>Režijní náklady pro dílčí celek DP05</t>
  </si>
  <si>
    <t>Pol100</t>
  </si>
  <si>
    <t>1052533886</t>
  </si>
  <si>
    <t>1676479996</t>
  </si>
  <si>
    <t>092203000</t>
  </si>
  <si>
    <t>Náklady na zaškolení</t>
  </si>
  <si>
    <t>…</t>
  </si>
  <si>
    <t>-1823329109</t>
  </si>
  <si>
    <t>https://podminky.urs.cz/item/CS_URS_2023_01/092203000</t>
  </si>
  <si>
    <t xml:space="preserve">Poznámka k položce:_x000D_
seznámení s údržbou_x000D_
</t>
  </si>
  <si>
    <t>D1.4.5 - Měření a regulace - DP05</t>
  </si>
  <si>
    <t>Stanislav Gajzler, B.Hudová</t>
  </si>
  <si>
    <t>D1 - Periferie</t>
  </si>
  <si>
    <t>D2 - Řídící systém - řízené dodávky JCBS</t>
  </si>
  <si>
    <t>D4 - Montážní materiál</t>
  </si>
  <si>
    <t>D5 - Komletace, revize, zkoušky</t>
  </si>
  <si>
    <t>Periferie</t>
  </si>
  <si>
    <t>Pol1</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</si>
  <si>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</si>
  <si>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</si>
  <si>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Pol2</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</si>
  <si>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</si>
  <si>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</si>
  <si>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</si>
  <si>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Pol10</t>
  </si>
  <si>
    <t>SW pro DDC regulátor IRC JCBS</t>
  </si>
  <si>
    <t>Poznámka k položce:_x000D_
Vypracování nového software pro IRC regulátor pro řízení fan-coilů</t>
  </si>
  <si>
    <t>Pol11</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</si>
  <si>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</si>
  <si>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</si>
  <si>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Pol12</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</si>
  <si>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</si>
  <si>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</si>
  <si>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Pol17</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</si>
  <si>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</si>
  <si>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</si>
  <si>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Pol92</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</si>
  <si>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</si>
  <si>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</si>
  <si>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Pol93</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</si>
  <si>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</si>
  <si>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</si>
  <si>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Pol98</t>
  </si>
  <si>
    <t>Lišta 40x40</t>
  </si>
  <si>
    <t>Poznámka k položce:_x000D_
Elektroinstalační bezhalegenová lišta do 40x40 mm (délka v m) - dodávka a montáž. Včetně příchytek a potřebného nosného a upevňovacího materiálu</t>
  </si>
  <si>
    <t>Pol99</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</si>
  <si>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</si>
  <si>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</si>
  <si>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</si>
  <si>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</si>
  <si>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</si>
  <si>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Pol101</t>
  </si>
  <si>
    <t>Vypracování výrobní dokumentace</t>
  </si>
  <si>
    <t>Poznámka k položce:_x000D_
Vypracování výrobní dokumentace</t>
  </si>
  <si>
    <t>Pol102</t>
  </si>
  <si>
    <t>Komlexní zkoušky</t>
  </si>
  <si>
    <t>Poznámka k položce:_x000D_
Komplexní zkoušky, včetně kontroly správnosti přenášených signálů, a včetně zaregulování a nastavení parametrů</t>
  </si>
  <si>
    <t>Pol103</t>
  </si>
  <si>
    <t>Poznámka k položce:_x000D_
Zaškolení obsluhy</t>
  </si>
  <si>
    <t>Pol104</t>
  </si>
  <si>
    <t>Revize el. zařízení vč. revizní zprávy</t>
  </si>
  <si>
    <t>Poznámka k položce:_x000D_
Revize el. zařízení vč. revizní zprávy</t>
  </si>
  <si>
    <t>Pol105</t>
  </si>
  <si>
    <t>Dokumentace skučného provedení DSPS MAR</t>
  </si>
  <si>
    <t>Poznámka k položce:_x000D_
Vypracování dokumentace skutečného stavu</t>
  </si>
  <si>
    <t>Pol106</t>
  </si>
  <si>
    <t>Kompletační činnost</t>
  </si>
  <si>
    <t>Poznámka k položce:_x000D_
Kompletační činnost, koordinace s ostatními profesemi apod.</t>
  </si>
  <si>
    <t>Pol107</t>
  </si>
  <si>
    <t>Přesuny materiálu, doprava apod.</t>
  </si>
  <si>
    <t>-1867345414</t>
  </si>
  <si>
    <t>D1.4.6 - Stínění - DP05</t>
  </si>
  <si>
    <t>Tadeáš Pech, B.Hudová</t>
  </si>
  <si>
    <t xml:space="preserve">    786 - Dokončovací práce - čalounické úpravy</t>
  </si>
  <si>
    <t>786</t>
  </si>
  <si>
    <t>Dokončovací práce - čalounické úpravy</t>
  </si>
  <si>
    <t>786614001</t>
  </si>
  <si>
    <t>Montáž venkovních rolet upevněných na rám okenního nebo dveřního otvoru nebo na ostění, ovládaných motorem, včetně horního boxu a vodících profilů, plochy do 4 m2</t>
  </si>
  <si>
    <t>785256516</t>
  </si>
  <si>
    <t>https://podminky.urs.cz/item/CS_URS_2023_01/786614001</t>
  </si>
  <si>
    <t>RMAT0002</t>
  </si>
  <si>
    <t xml:space="preserve">R-MP403-1 - Roleta 2300/1720 - MP403 </t>
  </si>
  <si>
    <t>-1493030665</t>
  </si>
  <si>
    <t>RMAT0009</t>
  </si>
  <si>
    <t>R-MP111-1 - Roleta 2150/1800 - MP111</t>
  </si>
  <si>
    <t>1368777651</t>
  </si>
  <si>
    <t>786614003</t>
  </si>
  <si>
    <t>Montáž venkovních rolet upevněných na rám okenního nebo dveřního otvoru nebo na ostění, ovládaných motorem, včetně horního boxu a vodících profilů, plochy přes 4 do 6 m2</t>
  </si>
  <si>
    <t>-1004486685</t>
  </si>
  <si>
    <t>https://podminky.urs.cz/item/CS_URS_2023_01/786614003</t>
  </si>
  <si>
    <t>RMAT0001</t>
  </si>
  <si>
    <t>R-MP113-1 - Roleta 2630/1800 - MP113</t>
  </si>
  <si>
    <t>-2129258878</t>
  </si>
  <si>
    <t>RMAT0003</t>
  </si>
  <si>
    <t>R-MP404-1 - Roleta 2510/1710 - MP404</t>
  </si>
  <si>
    <t>-1201799454</t>
  </si>
  <si>
    <t>RMAT0004</t>
  </si>
  <si>
    <t>R-MP405-1 - Roleta 2510/1710 - MP405</t>
  </si>
  <si>
    <t>1942769177</t>
  </si>
  <si>
    <t>RMAT0005</t>
  </si>
  <si>
    <t>R-MP406-1 - Roleta 2510/1720 - MP406</t>
  </si>
  <si>
    <t>1668603861</t>
  </si>
  <si>
    <t>RMAT0006</t>
  </si>
  <si>
    <t>R-MP407-1 - Roleta 2520/1720 - MP407</t>
  </si>
  <si>
    <t>-2009702175</t>
  </si>
  <si>
    <t>RMAT0007</t>
  </si>
  <si>
    <t>R-MP408-1 - Roleta 2520/1710 - MP408</t>
  </si>
  <si>
    <t>2085473767</t>
  </si>
  <si>
    <t>RMAT0008</t>
  </si>
  <si>
    <t>R-MP408-2 - Roleta 2380/1710 - MP408</t>
  </si>
  <si>
    <t>1044489149</t>
  </si>
  <si>
    <t>RMAT0010</t>
  </si>
  <si>
    <t>R-MP112-1 - Roleta 2340/1800 - MP112</t>
  </si>
  <si>
    <t>1278668713</t>
  </si>
  <si>
    <t>RMAT00011</t>
  </si>
  <si>
    <t>R-MP301-1 Roleta 2680/1900 MP301</t>
  </si>
  <si>
    <t>-1308886789</t>
  </si>
  <si>
    <t>RMAT00012</t>
  </si>
  <si>
    <t>R-MP302-1 Roleta 2710/1900 MP302</t>
  </si>
  <si>
    <t>1140121600</t>
  </si>
  <si>
    <t>RMAT00013</t>
  </si>
  <si>
    <t>R-MP303-1 Roleta 2430/1900 MP303</t>
  </si>
  <si>
    <t>-495338240</t>
  </si>
  <si>
    <t>998786103</t>
  </si>
  <si>
    <t>Přesun hmot pro stínění stanovený z hmotnosti přesunovaného materiálu vodorovná dopravní vzdálenost do 50 m v objektech výšky (hloubky) přes 12 do 24 m</t>
  </si>
  <si>
    <t>-215328017</t>
  </si>
  <si>
    <t>https://podminky.urs.cz/item/CS_URS_2023_01/998786103</t>
  </si>
  <si>
    <t>998786181</t>
  </si>
  <si>
    <t>Přesun hmot pro stínění stanovený z hmotnosti přesunovaného materiálu Příplatek k cenám za přesun prováděný bez použití mechanizace pro jakoukoliv výšku objektu</t>
  </si>
  <si>
    <t>-261724934</t>
  </si>
  <si>
    <t>https://podminky.urs.cz/item/CS_URS_2023_01/998786181</t>
  </si>
  <si>
    <t>Dokumentace skutečného provedení stavby DSPS STÍNĚNÍ</t>
  </si>
  <si>
    <t>-1860628978</t>
  </si>
  <si>
    <t>013294000</t>
  </si>
  <si>
    <t xml:space="preserve">Výrobní dokumentace vč. zaměření </t>
  </si>
  <si>
    <t>-1024065831</t>
  </si>
  <si>
    <t>https://podminky.urs.cz/item/CS_URS_2023_01/013294000</t>
  </si>
  <si>
    <t>605590039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</si>
</sst>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79797"/>
      <name val="Arial CE"/>
      <family val="2"/>
      <charset val="238"/>
    </font>
    <font>
      <i/>
      <u/>
      <sz val="7"/>
      <color rgb="FF979797"/>
      <name val="Calibri"/>
      <family val="2"/>
      <charset val="238"/>
      <scheme val="minor"/>
    </font>
    <font>
      <sz val="7"/>
      <color rgb="FF969696"/>
      <name val="Arial CE"/>
      <family val="2"/>
      <charset val="238"/>
    </font>
    <font>
      <i/>
      <sz val="9"/>
      <color rgb="FF0000FF"/>
      <name val="Arial CE"/>
      <family val="2"/>
      <charset val="238"/>
    </font>
    <font>
      <i/>
      <sz val="8"/>
      <color rgb="FF0000FF"/>
      <name val="Arial CE"/>
      <family val="2"/>
      <charset val="238"/>
    </font>
    <font>
      <i/>
      <sz val="7"/>
      <color rgb="FF969696"/>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applyAlignment="1" applyProtection="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71033621" TargetMode="External"/><Relationship Id="rId21" Type="http://schemas.openxmlformats.org/officeDocument/2006/relationships/hyperlink" Target="https://podminky.urs.cz/item/CS_URS_2023_01/971033351" TargetMode="External"/><Relationship Id="rId42" Type="http://schemas.openxmlformats.org/officeDocument/2006/relationships/hyperlink" Target="https://podminky.urs.cz/item/CS_URS_2023_01/763131751" TargetMode="External"/><Relationship Id="rId47" Type="http://schemas.openxmlformats.org/officeDocument/2006/relationships/hyperlink" Target="https://podminky.urs.cz/item/CS_URS_2023_01/763135812" TargetMode="External"/><Relationship Id="rId63" Type="http://schemas.openxmlformats.org/officeDocument/2006/relationships/hyperlink" Target="https://podminky.urs.cz/item/CS_URS_2023_01/781477111" TargetMode="External"/><Relationship Id="rId68" Type="http://schemas.openxmlformats.org/officeDocument/2006/relationships/hyperlink" Target="https://podminky.urs.cz/item/CS_URS_2023_01/998782103" TargetMode="External"/><Relationship Id="rId84" Type="http://schemas.openxmlformats.org/officeDocument/2006/relationships/hyperlink" Target="https://podminky.urs.cz/item/CS_URS_2023_01/091704003" TargetMode="External"/><Relationship Id="rId16" Type="http://schemas.openxmlformats.org/officeDocument/2006/relationships/hyperlink" Target="https://podminky.urs.cz/item/CS_URS_2023_01/642945111" TargetMode="External"/><Relationship Id="rId11" Type="http://schemas.openxmlformats.org/officeDocument/2006/relationships/hyperlink" Target="https://podminky.urs.cz/item/CS_URS_2023_01/612345213" TargetMode="External"/><Relationship Id="rId32" Type="http://schemas.openxmlformats.org/officeDocument/2006/relationships/hyperlink" Target="https://podminky.urs.cz/item/CS_URS_2023_01/997013511" TargetMode="External"/><Relationship Id="rId37" Type="http://schemas.openxmlformats.org/officeDocument/2006/relationships/hyperlink" Target="https://podminky.urs.cz/item/CS_URS_2023_01/763121411" TargetMode="External"/><Relationship Id="rId53" Type="http://schemas.openxmlformats.org/officeDocument/2006/relationships/hyperlink" Target="https://podminky.urs.cz/item/CS_URS_2023_01/766691914" TargetMode="External"/><Relationship Id="rId58" Type="http://schemas.openxmlformats.org/officeDocument/2006/relationships/hyperlink" Target="https://podminky.urs.cz/item/CS_URS_2023_01/998766103" TargetMode="External"/><Relationship Id="rId74" Type="http://schemas.openxmlformats.org/officeDocument/2006/relationships/hyperlink" Target="https://podminky.urs.cz/item/CS_URS_2023_01/787600831" TargetMode="External"/><Relationship Id="rId79" Type="http://schemas.openxmlformats.org/officeDocument/2006/relationships/hyperlink" Target="https://podminky.urs.cz/item/CS_URS_2023_01/030001000" TargetMode="External"/><Relationship Id="rId5" Type="http://schemas.openxmlformats.org/officeDocument/2006/relationships/hyperlink" Target="https://podminky.urs.cz/item/CS_URS_2023_01/612131101" TargetMode="External"/><Relationship Id="rId19" Type="http://schemas.openxmlformats.org/officeDocument/2006/relationships/hyperlink" Target="https://podminky.urs.cz/item/CS_URS_2023_01/971033331" TargetMode="External"/><Relationship Id="rId14" Type="http://schemas.openxmlformats.org/officeDocument/2006/relationships/hyperlink" Target="https://podminky.urs.cz/item/CS_URS_2023_01/619996125" TargetMode="External"/><Relationship Id="rId22" Type="http://schemas.openxmlformats.org/officeDocument/2006/relationships/hyperlink" Target="https://podminky.urs.cz/item/CS_URS_2023_01/971033431" TargetMode="External"/><Relationship Id="rId27" Type="http://schemas.openxmlformats.org/officeDocument/2006/relationships/hyperlink" Target="https://podminky.urs.cz/item/CS_URS_2023_01/971033631" TargetMode="External"/><Relationship Id="rId30" Type="http://schemas.openxmlformats.org/officeDocument/2006/relationships/hyperlink" Target="https://podminky.urs.cz/item/CS_URS_2023_01/997013219" TargetMode="External"/><Relationship Id="rId35" Type="http://schemas.openxmlformats.org/officeDocument/2006/relationships/hyperlink" Target="https://podminky.urs.cz/item/CS_URS_2023_01/763111313" TargetMode="External"/><Relationship Id="rId43" Type="http://schemas.openxmlformats.org/officeDocument/2006/relationships/hyperlink" Target="https://podminky.urs.cz/item/CS_URS_2023_01/763131765" TargetMode="External"/><Relationship Id="rId48" Type="http://schemas.openxmlformats.org/officeDocument/2006/relationships/hyperlink" Target="https://podminky.urs.cz/item/CS_URS_2023_01/998763303" TargetMode="External"/><Relationship Id="rId56" Type="http://schemas.openxmlformats.org/officeDocument/2006/relationships/hyperlink" Target="https://podminky.urs.cz/item/CS_URS_2023_01/766821142" TargetMode="External"/><Relationship Id="rId64" Type="http://schemas.openxmlformats.org/officeDocument/2006/relationships/hyperlink" Target="https://podminky.urs.cz/item/CS_URS_2023_01/998781103" TargetMode="External"/><Relationship Id="rId69" Type="http://schemas.openxmlformats.org/officeDocument/2006/relationships/hyperlink" Target="https://podminky.urs.cz/item/CS_URS_2023_01/998782181" TargetMode="External"/><Relationship Id="rId77" Type="http://schemas.openxmlformats.org/officeDocument/2006/relationships/hyperlink" Target="https://podminky.urs.cz/item/CS_URS_2023_01/998787181" TargetMode="External"/><Relationship Id="rId8" Type="http://schemas.openxmlformats.org/officeDocument/2006/relationships/hyperlink" Target="https://podminky.urs.cz/item/CS_URS_2023_01/612341121" TargetMode="External"/><Relationship Id="rId51" Type="http://schemas.openxmlformats.org/officeDocument/2006/relationships/hyperlink" Target="https://podminky.urs.cz/item/CS_URS_2023_01/766660022" TargetMode="External"/><Relationship Id="rId72" Type="http://schemas.openxmlformats.org/officeDocument/2006/relationships/hyperlink" Target="https://podminky.urs.cz/item/CS_URS_2023_01/784181121" TargetMode="External"/><Relationship Id="rId80" Type="http://schemas.openxmlformats.org/officeDocument/2006/relationships/hyperlink" Target="https://podminky.urs.cz/item/CS_URS_2023_01/045002000" TargetMode="External"/><Relationship Id="rId85" Type="http://schemas.openxmlformats.org/officeDocument/2006/relationships/hyperlink" Target="https://podminky.urs.cz/item/CS_URS_2023_01/091704004" TargetMode="External"/><Relationship Id="rId3" Type="http://schemas.openxmlformats.org/officeDocument/2006/relationships/hyperlink" Target="https://podminky.urs.cz/item/CS_URS_2023_01/340238211" TargetMode="External"/><Relationship Id="rId12" Type="http://schemas.openxmlformats.org/officeDocument/2006/relationships/hyperlink" Target="https://podminky.urs.cz/item/CS_URS_2023_01/619991011" TargetMode="External"/><Relationship Id="rId17" Type="http://schemas.openxmlformats.org/officeDocument/2006/relationships/hyperlink" Target="https://podminky.urs.cz/item/CS_URS_2023_01/949101111" TargetMode="External"/><Relationship Id="rId25" Type="http://schemas.openxmlformats.org/officeDocument/2006/relationships/hyperlink" Target="https://podminky.urs.cz/item/CS_URS_2023_01/971033531" TargetMode="External"/><Relationship Id="rId33" Type="http://schemas.openxmlformats.org/officeDocument/2006/relationships/hyperlink" Target="https://podminky.urs.cz/item/CS_URS_2023_01/997013631" TargetMode="External"/><Relationship Id="rId38" Type="http://schemas.openxmlformats.org/officeDocument/2006/relationships/hyperlink" Target="https://podminky.urs.cz/item/CS_URS_2023_01/763121551" TargetMode="External"/><Relationship Id="rId46" Type="http://schemas.openxmlformats.org/officeDocument/2006/relationships/hyperlink" Target="https://podminky.urs.cz/item/CS_URS_2023_01/763135102" TargetMode="External"/><Relationship Id="rId59" Type="http://schemas.openxmlformats.org/officeDocument/2006/relationships/hyperlink" Target="https://podminky.urs.cz/item/CS_URS_2023_01/998766181" TargetMode="External"/><Relationship Id="rId67" Type="http://schemas.openxmlformats.org/officeDocument/2006/relationships/hyperlink" Target="https://podminky.urs.cz/item/CS_URS_2023_01/782634812" TargetMode="External"/><Relationship Id="rId20" Type="http://schemas.openxmlformats.org/officeDocument/2006/relationships/hyperlink" Target="https://podminky.urs.cz/item/CS_URS_2023_01/971033341" TargetMode="External"/><Relationship Id="rId41" Type="http://schemas.openxmlformats.org/officeDocument/2006/relationships/hyperlink" Target="https://podminky.urs.cz/item/CS_URS_2023_01/763131721" TargetMode="External"/><Relationship Id="rId54" Type="http://schemas.openxmlformats.org/officeDocument/2006/relationships/hyperlink" Target="https://podminky.urs.cz/item/CS_URS_2023_01/766694126" TargetMode="External"/><Relationship Id="rId62" Type="http://schemas.openxmlformats.org/officeDocument/2006/relationships/hyperlink" Target="https://podminky.urs.cz/item/CS_URS_2023_01/781474115" TargetMode="External"/><Relationship Id="rId70" Type="http://schemas.openxmlformats.org/officeDocument/2006/relationships/hyperlink" Target="https://podminky.urs.cz/item/CS_URS_2023_01/784111001" TargetMode="External"/><Relationship Id="rId75" Type="http://schemas.openxmlformats.org/officeDocument/2006/relationships/hyperlink" Target="https://podminky.urs.cz/item/CS_URS_2023_01/787616384" TargetMode="External"/><Relationship Id="rId83" Type="http://schemas.openxmlformats.org/officeDocument/2006/relationships/hyperlink" Target="https://podminky.urs.cz/item/CS_URS_2023_01/091704002"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131121" TargetMode="External"/><Relationship Id="rId15" Type="http://schemas.openxmlformats.org/officeDocument/2006/relationships/hyperlink" Target="https://podminky.urs.cz/item/CS_URS_2023_01/619996145" TargetMode="External"/><Relationship Id="rId23" Type="http://schemas.openxmlformats.org/officeDocument/2006/relationships/hyperlink" Target="https://podminky.urs.cz/item/CS_URS_2023_01/971033441" TargetMode="External"/><Relationship Id="rId28" Type="http://schemas.openxmlformats.org/officeDocument/2006/relationships/hyperlink" Target="https://podminky.urs.cz/item/CS_URS_2023_01/977151114" TargetMode="External"/><Relationship Id="rId36" Type="http://schemas.openxmlformats.org/officeDocument/2006/relationships/hyperlink" Target="https://podminky.urs.cz/item/CS_URS_2023_01/763111811" TargetMode="External"/><Relationship Id="rId49" Type="http://schemas.openxmlformats.org/officeDocument/2006/relationships/hyperlink" Target="https://podminky.urs.cz/item/CS_URS_2023_01/998763381" TargetMode="External"/><Relationship Id="rId57" Type="http://schemas.openxmlformats.org/officeDocument/2006/relationships/hyperlink" Target="https://podminky.urs.cz/item/CS_URS_2023_01/766825821" TargetMode="External"/><Relationship Id="rId10" Type="http://schemas.openxmlformats.org/officeDocument/2006/relationships/hyperlink" Target="https://podminky.urs.cz/item/CS_URS_2023_01/612345212" TargetMode="External"/><Relationship Id="rId31" Type="http://schemas.openxmlformats.org/officeDocument/2006/relationships/hyperlink" Target="https://podminky.urs.cz/item/CS_URS_2023_01/997013509" TargetMode="External"/><Relationship Id="rId44" Type="http://schemas.openxmlformats.org/officeDocument/2006/relationships/hyperlink" Target="https://podminky.urs.cz/item/CS_URS_2023_01/763131771" TargetMode="External"/><Relationship Id="rId52" Type="http://schemas.openxmlformats.org/officeDocument/2006/relationships/hyperlink" Target="https://podminky.urs.cz/item/CS_URS_2023_01/766664957" TargetMode="External"/><Relationship Id="rId60" Type="http://schemas.openxmlformats.org/officeDocument/2006/relationships/hyperlink" Target="https://podminky.urs.cz/item/CS_URS_2023_01/781111011" TargetMode="External"/><Relationship Id="rId65" Type="http://schemas.openxmlformats.org/officeDocument/2006/relationships/hyperlink" Target="https://podminky.urs.cz/item/CS_URS_2023_01/998781181" TargetMode="External"/><Relationship Id="rId73" Type="http://schemas.openxmlformats.org/officeDocument/2006/relationships/hyperlink" Target="https://podminky.urs.cz/item/CS_URS_2023_01/784211101" TargetMode="External"/><Relationship Id="rId78" Type="http://schemas.openxmlformats.org/officeDocument/2006/relationships/hyperlink" Target="https://podminky.urs.cz/item/CS_URS_2023_01/013254000" TargetMode="External"/><Relationship Id="rId81" Type="http://schemas.openxmlformats.org/officeDocument/2006/relationships/hyperlink" Target="https://podminky.urs.cz/item/CS_URS_2023_01/070001000" TargetMode="External"/><Relationship Id="rId86" Type="http://schemas.openxmlformats.org/officeDocument/2006/relationships/drawing" Target="../drawings/drawing2.xml"/><Relationship Id="rId4" Type="http://schemas.openxmlformats.org/officeDocument/2006/relationships/hyperlink" Target="https://podminky.urs.cz/item/CS_URS_2023_01/340271045" TargetMode="External"/><Relationship Id="rId9" Type="http://schemas.openxmlformats.org/officeDocument/2006/relationships/hyperlink" Target="https://podminky.urs.cz/item/CS_URS_2023_01/612345211" TargetMode="External"/><Relationship Id="rId13" Type="http://schemas.openxmlformats.org/officeDocument/2006/relationships/hyperlink" Target="https://podminky.urs.cz/item/CS_URS_2023_01/619996117" TargetMode="External"/><Relationship Id="rId18" Type="http://schemas.openxmlformats.org/officeDocument/2006/relationships/hyperlink" Target="https://podminky.urs.cz/item/CS_URS_2023_01/952901111" TargetMode="External"/><Relationship Id="rId39" Type="http://schemas.openxmlformats.org/officeDocument/2006/relationships/hyperlink" Target="https://podminky.urs.cz/item/CS_URS_2023_01/763131411" TargetMode="External"/><Relationship Id="rId34" Type="http://schemas.openxmlformats.org/officeDocument/2006/relationships/hyperlink" Target="https://podminky.urs.cz/item/CS_URS_2023_01/998018003" TargetMode="External"/><Relationship Id="rId50" Type="http://schemas.openxmlformats.org/officeDocument/2006/relationships/hyperlink" Target="https://podminky.urs.cz/item/CS_URS_2023_01/766441812" TargetMode="External"/><Relationship Id="rId55" Type="http://schemas.openxmlformats.org/officeDocument/2006/relationships/hyperlink" Target="https://podminky.urs.cz/item/CS_URS_2023_01/766821112" TargetMode="External"/><Relationship Id="rId76" Type="http://schemas.openxmlformats.org/officeDocument/2006/relationships/hyperlink" Target="https://podminky.urs.cz/item/CS_URS_2023_01/998787103" TargetMode="External"/><Relationship Id="rId7" Type="http://schemas.openxmlformats.org/officeDocument/2006/relationships/hyperlink" Target="https://podminky.urs.cz/item/CS_URS_2023_01/612142001" TargetMode="External"/><Relationship Id="rId71" Type="http://schemas.openxmlformats.org/officeDocument/2006/relationships/hyperlink" Target="https://podminky.urs.cz/item/CS_URS_2023_01/784121001" TargetMode="External"/><Relationship Id="rId2" Type="http://schemas.openxmlformats.org/officeDocument/2006/relationships/hyperlink" Target="https://podminky.urs.cz/item/CS_URS_2023_01/340237212" TargetMode="External"/><Relationship Id="rId29" Type="http://schemas.openxmlformats.org/officeDocument/2006/relationships/hyperlink" Target="https://podminky.urs.cz/item/CS_URS_2023_01/997013217" TargetMode="External"/><Relationship Id="rId24" Type="http://schemas.openxmlformats.org/officeDocument/2006/relationships/hyperlink" Target="https://podminky.urs.cz/item/CS_URS_2023_01/971033451" TargetMode="External"/><Relationship Id="rId40" Type="http://schemas.openxmlformats.org/officeDocument/2006/relationships/hyperlink" Target="https://podminky.urs.cz/item/CS_URS_2023_01/763131714" TargetMode="External"/><Relationship Id="rId45" Type="http://schemas.openxmlformats.org/officeDocument/2006/relationships/hyperlink" Target="https://podminky.urs.cz/item/CS_URS_2023_01/763131821" TargetMode="External"/><Relationship Id="rId66" Type="http://schemas.openxmlformats.org/officeDocument/2006/relationships/hyperlink" Target="https://podminky.urs.cz/item/CS_URS_2023_01/782632111" TargetMode="External"/><Relationship Id="rId61" Type="http://schemas.openxmlformats.org/officeDocument/2006/relationships/hyperlink" Target="https://podminky.urs.cz/item/CS_URS_2023_01/781121011" TargetMode="External"/><Relationship Id="rId82" Type="http://schemas.openxmlformats.org/officeDocument/2006/relationships/hyperlink" Target="https://podminky.urs.cz/item/CS_URS_2023_01/09170400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751792006" TargetMode="External"/><Relationship Id="rId18" Type="http://schemas.openxmlformats.org/officeDocument/2006/relationships/hyperlink" Target="https://podminky.urs.cz/item/CS_URS_2023_01/044002000"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17" Type="http://schemas.openxmlformats.org/officeDocument/2006/relationships/hyperlink" Target="https://podminky.urs.cz/item/CS_URS_2023_01/013254000" TargetMode="External"/><Relationship Id="rId2" Type="http://schemas.openxmlformats.org/officeDocument/2006/relationships/hyperlink" Target="https://podminky.urs.cz/item/CS_URS_2023_01/721229111" TargetMode="External"/><Relationship Id="rId16" Type="http://schemas.openxmlformats.org/officeDocument/2006/relationships/hyperlink" Target="https://podminky.urs.cz/item/CS_URS_2023_01/HZS2491" TargetMode="Externa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998751181" TargetMode="External"/><Relationship Id="rId10" Type="http://schemas.openxmlformats.org/officeDocument/2006/relationships/hyperlink" Target="https://podminky.urs.cz/item/CS_URS_2023_01/722290234" TargetMode="External"/><Relationship Id="rId19" Type="http://schemas.openxmlformats.org/officeDocument/2006/relationships/drawing" Target="../drawings/drawing3.xm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998751102"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podminky.urs.cz/item/CS_URS_2023_01/998786103" TargetMode="External"/><Relationship Id="rId7" Type="http://schemas.openxmlformats.org/officeDocument/2006/relationships/hyperlink" Target="https://podminky.urs.cz/item/CS_URS_2023_01/092203000" TargetMode="External"/><Relationship Id="rId2" Type="http://schemas.openxmlformats.org/officeDocument/2006/relationships/hyperlink" Target="https://podminky.urs.cz/item/CS_URS_2023_01/786614003" TargetMode="External"/><Relationship Id="rId1" Type="http://schemas.openxmlformats.org/officeDocument/2006/relationships/hyperlink" Target="https://podminky.urs.cz/item/CS_URS_2023_01/786614001" TargetMode="External"/><Relationship Id="rId6" Type="http://schemas.openxmlformats.org/officeDocument/2006/relationships/hyperlink" Target="https://podminky.urs.cz/item/CS_URS_2023_01/013294000" TargetMode="External"/><Relationship Id="rId5" Type="http://schemas.openxmlformats.org/officeDocument/2006/relationships/hyperlink" Target="https://podminky.urs.cz/item/CS_URS_2023_01/013254000" TargetMode="External"/><Relationship Id="rId4" Type="http://schemas.openxmlformats.org/officeDocument/2006/relationships/hyperlink" Target="https://podminky.urs.cz/item/CS_URS_2023_01/9987861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C14" zoomScale="115" zoomScaleNormal="115" workbookViewId="0">
      <selection activeCell="BE38" sqref="BE38"/>
    </sheetView>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6" t="s">
        <v>0</v>
      </c>
      <c r="AZ1" s="16" t="s">
        <v>1</v>
      </c>
      <c r="BA1" s="16" t="s">
        <v>2</v>
      </c>
      <c r="BB1" s="16" t="s">
        <v>3</v>
      </c>
      <c r="BT1" s="16" t="s">
        <v>4</v>
      </c>
      <c r="BU1" s="16" t="s">
        <v>4</v>
      </c>
      <c r="BV1" s="16" t="s">
        <v>5</v>
      </c>
    </row>
    <row r="2" spans="1:74" s="1" customFormat="1" ht="36.950000000000003" customHeight="1" x14ac:dyDescent="0.2">
      <c r="AR2" s="239"/>
      <c r="AS2" s="239"/>
      <c r="AT2" s="239"/>
      <c r="AU2" s="239"/>
      <c r="AV2" s="239"/>
      <c r="AW2" s="239"/>
      <c r="AX2" s="239"/>
      <c r="AY2" s="239"/>
      <c r="AZ2" s="239"/>
      <c r="BA2" s="239"/>
      <c r="BB2" s="239"/>
      <c r="BC2" s="239"/>
      <c r="BD2" s="239"/>
      <c r="BE2" s="239"/>
      <c r="BS2" s="17" t="s">
        <v>6</v>
      </c>
      <c r="BT2" s="17" t="s">
        <v>7</v>
      </c>
    </row>
    <row r="3" spans="1:74" s="1" customFormat="1"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x14ac:dyDescent="0.2">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x14ac:dyDescent="0.2">
      <c r="B5" s="21"/>
      <c r="C5" s="22"/>
      <c r="D5" s="26" t="s">
        <v>12</v>
      </c>
      <c r="E5" s="22"/>
      <c r="F5" s="22"/>
      <c r="G5" s="22"/>
      <c r="H5" s="22"/>
      <c r="I5" s="22"/>
      <c r="J5" s="22"/>
      <c r="K5" s="250" t="s">
        <v>13</v>
      </c>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2"/>
      <c r="AQ5" s="22"/>
      <c r="AR5" s="20"/>
      <c r="BE5" s="247" t="s">
        <v>14</v>
      </c>
      <c r="BS5" s="17" t="s">
        <v>6</v>
      </c>
    </row>
    <row r="6" spans="1:74" s="1" customFormat="1" ht="36.950000000000003" customHeight="1" x14ac:dyDescent="0.2">
      <c r="B6" s="21"/>
      <c r="C6" s="22"/>
      <c r="D6" s="28" t="s">
        <v>15</v>
      </c>
      <c r="E6" s="22"/>
      <c r="F6" s="22"/>
      <c r="G6" s="22"/>
      <c r="H6" s="22"/>
      <c r="I6" s="22"/>
      <c r="J6" s="22"/>
      <c r="K6" s="252" t="s">
        <v>16</v>
      </c>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2"/>
      <c r="AQ6" s="22"/>
      <c r="AR6" s="20"/>
      <c r="BE6" s="248"/>
      <c r="BS6" s="17" t="s">
        <v>6</v>
      </c>
    </row>
    <row r="7" spans="1:74" s="1" customFormat="1" ht="12" customHeight="1" x14ac:dyDescent="0.2">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48"/>
      <c r="BS7" s="17" t="s">
        <v>6</v>
      </c>
    </row>
    <row r="8" spans="1:74" s="1" customFormat="1" ht="12" customHeight="1" x14ac:dyDescent="0.2">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48"/>
      <c r="BS8" s="17" t="s">
        <v>6</v>
      </c>
    </row>
    <row r="9" spans="1:74" s="1" customFormat="1" ht="14.45" customHeight="1" x14ac:dyDescent="0.2">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48"/>
      <c r="BS9" s="17" t="s">
        <v>6</v>
      </c>
    </row>
    <row r="10" spans="1:74" s="1" customFormat="1" ht="12" customHeight="1" x14ac:dyDescent="0.2">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48"/>
      <c r="BS10" s="17" t="s">
        <v>6</v>
      </c>
    </row>
    <row r="11" spans="1:74" s="1" customFormat="1" ht="18.399999999999999" customHeight="1" x14ac:dyDescent="0.2">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48"/>
      <c r="BS11" s="17" t="s">
        <v>6</v>
      </c>
    </row>
    <row r="12" spans="1:74" s="1" customFormat="1" ht="6.95" customHeight="1" x14ac:dyDescent="0.2">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8"/>
      <c r="BS12" s="17" t="s">
        <v>6</v>
      </c>
    </row>
    <row r="13" spans="1:74" s="1" customFormat="1" ht="12" customHeight="1" x14ac:dyDescent="0.2">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48"/>
      <c r="BS13" s="17" t="s">
        <v>6</v>
      </c>
    </row>
    <row r="14" spans="1:74" ht="12.75" x14ac:dyDescent="0.2">
      <c r="B14" s="21"/>
      <c r="C14" s="22"/>
      <c r="D14" s="22"/>
      <c r="E14" s="253" t="s">
        <v>32</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9" t="s">
        <v>29</v>
      </c>
      <c r="AL14" s="22"/>
      <c r="AM14" s="22"/>
      <c r="AN14" s="31" t="s">
        <v>32</v>
      </c>
      <c r="AO14" s="22"/>
      <c r="AP14" s="22"/>
      <c r="AQ14" s="22"/>
      <c r="AR14" s="20"/>
      <c r="BE14" s="248"/>
      <c r="BS14" s="17" t="s">
        <v>6</v>
      </c>
    </row>
    <row r="15" spans="1:74" s="1" customFormat="1" ht="6.95" customHeight="1" x14ac:dyDescent="0.2">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8"/>
      <c r="BS15" s="17" t="s">
        <v>4</v>
      </c>
    </row>
    <row r="16" spans="1:74" s="1" customFormat="1" ht="12" customHeight="1" x14ac:dyDescent="0.2">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48"/>
      <c r="BS16" s="17" t="s">
        <v>4</v>
      </c>
    </row>
    <row r="17" spans="1:71" s="1" customFormat="1" ht="18.399999999999999" customHeight="1" x14ac:dyDescent="0.2">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48"/>
      <c r="BS17" s="17" t="s">
        <v>37</v>
      </c>
    </row>
    <row r="18" spans="1:71" s="1" customFormat="1" ht="6.95" customHeight="1" x14ac:dyDescent="0.2">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8"/>
      <c r="BS18" s="17" t="s">
        <v>6</v>
      </c>
    </row>
    <row r="19" spans="1:71" s="1" customFormat="1" ht="12" customHeight="1" x14ac:dyDescent="0.2">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48"/>
      <c r="BS19" s="17" t="s">
        <v>6</v>
      </c>
    </row>
    <row r="20" spans="1:71" s="1" customFormat="1" ht="18.399999999999999" customHeight="1" x14ac:dyDescent="0.2">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48"/>
      <c r="BS20" s="17" t="s">
        <v>4</v>
      </c>
    </row>
    <row r="21" spans="1:71" s="1" customFormat="1" ht="6.95" customHeight="1" x14ac:dyDescent="0.2">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8"/>
    </row>
    <row r="22" spans="1:71" s="1" customFormat="1" ht="12" customHeight="1" x14ac:dyDescent="0.2">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8"/>
    </row>
    <row r="23" spans="1:71" s="1" customFormat="1" ht="47.25" customHeight="1" x14ac:dyDescent="0.2">
      <c r="B23" s="21"/>
      <c r="C23" s="22"/>
      <c r="D23" s="22"/>
      <c r="E23" s="255" t="s">
        <v>40</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2"/>
      <c r="AP23" s="22"/>
      <c r="AQ23" s="22"/>
      <c r="AR23" s="20"/>
      <c r="BE23" s="248"/>
    </row>
    <row r="24" spans="1:71" s="1" customFormat="1" ht="6.95" customHeight="1" x14ac:dyDescent="0.2">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8"/>
    </row>
    <row r="25" spans="1:71" s="1" customFormat="1" ht="6.95" customHeight="1" x14ac:dyDescent="0.2">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48"/>
    </row>
    <row r="26" spans="1:71" s="2" customFormat="1" ht="25.9" customHeight="1" x14ac:dyDescent="0.2">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6">
        <f>ROUND(AG54,2)</f>
        <v>676200</v>
      </c>
      <c r="AL26" s="257"/>
      <c r="AM26" s="257"/>
      <c r="AN26" s="257"/>
      <c r="AO26" s="257"/>
      <c r="AP26" s="36"/>
      <c r="AQ26" s="36"/>
      <c r="AR26" s="39"/>
      <c r="BE26" s="248"/>
    </row>
    <row r="27" spans="1:71" s="2" customFormat="1" ht="6.95" customHeight="1" x14ac:dyDescent="0.2">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8"/>
    </row>
    <row r="28" spans="1:71" s="2" customFormat="1" ht="12.75" x14ac:dyDescent="0.2">
      <c r="A28" s="34"/>
      <c r="B28" s="35"/>
      <c r="C28" s="36"/>
      <c r="D28" s="36"/>
      <c r="E28" s="36"/>
      <c r="F28" s="36"/>
      <c r="G28" s="36"/>
      <c r="H28" s="36"/>
      <c r="I28" s="36"/>
      <c r="J28" s="36"/>
      <c r="K28" s="36"/>
      <c r="L28" s="258" t="s">
        <v>42</v>
      </c>
      <c r="M28" s="258"/>
      <c r="N28" s="258"/>
      <c r="O28" s="258"/>
      <c r="P28" s="258"/>
      <c r="Q28" s="36"/>
      <c r="R28" s="36"/>
      <c r="S28" s="36"/>
      <c r="T28" s="36"/>
      <c r="U28" s="36"/>
      <c r="V28" s="36"/>
      <c r="W28" s="258" t="s">
        <v>43</v>
      </c>
      <c r="X28" s="258"/>
      <c r="Y28" s="258"/>
      <c r="Z28" s="258"/>
      <c r="AA28" s="258"/>
      <c r="AB28" s="258"/>
      <c r="AC28" s="258"/>
      <c r="AD28" s="258"/>
      <c r="AE28" s="258"/>
      <c r="AF28" s="36"/>
      <c r="AG28" s="36"/>
      <c r="AH28" s="36"/>
      <c r="AI28" s="36"/>
      <c r="AJ28" s="36"/>
      <c r="AK28" s="258" t="s">
        <v>44</v>
      </c>
      <c r="AL28" s="258"/>
      <c r="AM28" s="258"/>
      <c r="AN28" s="258"/>
      <c r="AO28" s="258"/>
      <c r="AP28" s="36"/>
      <c r="AQ28" s="36"/>
      <c r="AR28" s="39"/>
      <c r="BE28" s="248"/>
    </row>
    <row r="29" spans="1:71" s="3" customFormat="1" ht="14.45" customHeight="1" x14ac:dyDescent="0.2">
      <c r="B29" s="40"/>
      <c r="C29" s="41"/>
      <c r="D29" s="29" t="s">
        <v>45</v>
      </c>
      <c r="E29" s="41"/>
      <c r="F29" s="29" t="s">
        <v>46</v>
      </c>
      <c r="G29" s="41"/>
      <c r="H29" s="41"/>
      <c r="I29" s="41"/>
      <c r="J29" s="41"/>
      <c r="K29" s="41"/>
      <c r="L29" s="242">
        <v>0.21</v>
      </c>
      <c r="M29" s="241"/>
      <c r="N29" s="241"/>
      <c r="O29" s="241"/>
      <c r="P29" s="241"/>
      <c r="Q29" s="41"/>
      <c r="R29" s="41"/>
      <c r="S29" s="41"/>
      <c r="T29" s="41"/>
      <c r="U29" s="41"/>
      <c r="V29" s="41"/>
      <c r="W29" s="240">
        <f>ROUND(AZ54, 2)</f>
        <v>676200</v>
      </c>
      <c r="X29" s="241"/>
      <c r="Y29" s="241"/>
      <c r="Z29" s="241"/>
      <c r="AA29" s="241"/>
      <c r="AB29" s="241"/>
      <c r="AC29" s="241"/>
      <c r="AD29" s="241"/>
      <c r="AE29" s="241"/>
      <c r="AF29" s="41"/>
      <c r="AG29" s="41"/>
      <c r="AH29" s="41"/>
      <c r="AI29" s="41"/>
      <c r="AJ29" s="41"/>
      <c r="AK29" s="240">
        <f>ROUND(AV54, 2)</f>
        <v>142002</v>
      </c>
      <c r="AL29" s="241"/>
      <c r="AM29" s="241"/>
      <c r="AN29" s="241"/>
      <c r="AO29" s="241"/>
      <c r="AP29" s="41"/>
      <c r="AQ29" s="41"/>
      <c r="AR29" s="42"/>
      <c r="BE29" s="249"/>
    </row>
    <row r="30" spans="1:71" s="3" customFormat="1" ht="14.45" customHeight="1" x14ac:dyDescent="0.2">
      <c r="B30" s="40"/>
      <c r="C30" s="41"/>
      <c r="D30" s="41"/>
      <c r="E30" s="41"/>
      <c r="F30" s="29" t="s">
        <v>47</v>
      </c>
      <c r="G30" s="41"/>
      <c r="H30" s="41"/>
      <c r="I30" s="41"/>
      <c r="J30" s="41"/>
      <c r="K30" s="41"/>
      <c r="L30" s="242">
        <v>0.15</v>
      </c>
      <c r="M30" s="241"/>
      <c r="N30" s="241"/>
      <c r="O30" s="241"/>
      <c r="P30" s="241"/>
      <c r="Q30" s="41"/>
      <c r="R30" s="41"/>
      <c r="S30" s="41"/>
      <c r="T30" s="41"/>
      <c r="U30" s="41"/>
      <c r="V30" s="41"/>
      <c r="W30" s="240">
        <f>ROUND(BA54, 2)</f>
        <v>0</v>
      </c>
      <c r="X30" s="241"/>
      <c r="Y30" s="241"/>
      <c r="Z30" s="241"/>
      <c r="AA30" s="241"/>
      <c r="AB30" s="241"/>
      <c r="AC30" s="241"/>
      <c r="AD30" s="241"/>
      <c r="AE30" s="241"/>
      <c r="AF30" s="41"/>
      <c r="AG30" s="41"/>
      <c r="AH30" s="41"/>
      <c r="AI30" s="41"/>
      <c r="AJ30" s="41"/>
      <c r="AK30" s="240">
        <f>ROUND(AW54, 2)</f>
        <v>0</v>
      </c>
      <c r="AL30" s="241"/>
      <c r="AM30" s="241"/>
      <c r="AN30" s="241"/>
      <c r="AO30" s="241"/>
      <c r="AP30" s="41"/>
      <c r="AQ30" s="41"/>
      <c r="AR30" s="42"/>
      <c r="BE30" s="249"/>
    </row>
    <row r="31" spans="1:71" s="3" customFormat="1" ht="14.45" hidden="1" customHeight="1" x14ac:dyDescent="0.2">
      <c r="B31" s="40"/>
      <c r="C31" s="41"/>
      <c r="D31" s="41"/>
      <c r="E31" s="41"/>
      <c r="F31" s="29" t="s">
        <v>48</v>
      </c>
      <c r="G31" s="41"/>
      <c r="H31" s="41"/>
      <c r="I31" s="41"/>
      <c r="J31" s="41"/>
      <c r="K31" s="41"/>
      <c r="L31" s="242">
        <v>0.21</v>
      </c>
      <c r="M31" s="241"/>
      <c r="N31" s="241"/>
      <c r="O31" s="241"/>
      <c r="P31" s="241"/>
      <c r="Q31" s="41"/>
      <c r="R31" s="41"/>
      <c r="S31" s="41"/>
      <c r="T31" s="41"/>
      <c r="U31" s="41"/>
      <c r="V31" s="41"/>
      <c r="W31" s="240">
        <f>ROUND(BB54, 2)</f>
        <v>0</v>
      </c>
      <c r="X31" s="241"/>
      <c r="Y31" s="241"/>
      <c r="Z31" s="241"/>
      <c r="AA31" s="241"/>
      <c r="AB31" s="241"/>
      <c r="AC31" s="241"/>
      <c r="AD31" s="241"/>
      <c r="AE31" s="241"/>
      <c r="AF31" s="41"/>
      <c r="AG31" s="41"/>
      <c r="AH31" s="41"/>
      <c r="AI31" s="41"/>
      <c r="AJ31" s="41"/>
      <c r="AK31" s="240">
        <v>0</v>
      </c>
      <c r="AL31" s="241"/>
      <c r="AM31" s="241"/>
      <c r="AN31" s="241"/>
      <c r="AO31" s="241"/>
      <c r="AP31" s="41"/>
      <c r="AQ31" s="41"/>
      <c r="AR31" s="42"/>
      <c r="BE31" s="249"/>
    </row>
    <row r="32" spans="1:71" s="3" customFormat="1" ht="14.45" hidden="1" customHeight="1" x14ac:dyDescent="0.2">
      <c r="B32" s="40"/>
      <c r="C32" s="41"/>
      <c r="D32" s="41"/>
      <c r="E32" s="41"/>
      <c r="F32" s="29" t="s">
        <v>49</v>
      </c>
      <c r="G32" s="41"/>
      <c r="H32" s="41"/>
      <c r="I32" s="41"/>
      <c r="J32" s="41"/>
      <c r="K32" s="41"/>
      <c r="L32" s="242">
        <v>0.15</v>
      </c>
      <c r="M32" s="241"/>
      <c r="N32" s="241"/>
      <c r="O32" s="241"/>
      <c r="P32" s="241"/>
      <c r="Q32" s="41"/>
      <c r="R32" s="41"/>
      <c r="S32" s="41"/>
      <c r="T32" s="41"/>
      <c r="U32" s="41"/>
      <c r="V32" s="41"/>
      <c r="W32" s="240">
        <f>ROUND(BC54, 2)</f>
        <v>0</v>
      </c>
      <c r="X32" s="241"/>
      <c r="Y32" s="241"/>
      <c r="Z32" s="241"/>
      <c r="AA32" s="241"/>
      <c r="AB32" s="241"/>
      <c r="AC32" s="241"/>
      <c r="AD32" s="241"/>
      <c r="AE32" s="241"/>
      <c r="AF32" s="41"/>
      <c r="AG32" s="41"/>
      <c r="AH32" s="41"/>
      <c r="AI32" s="41"/>
      <c r="AJ32" s="41"/>
      <c r="AK32" s="240">
        <v>0</v>
      </c>
      <c r="AL32" s="241"/>
      <c r="AM32" s="241"/>
      <c r="AN32" s="241"/>
      <c r="AO32" s="241"/>
      <c r="AP32" s="41"/>
      <c r="AQ32" s="41"/>
      <c r="AR32" s="42"/>
      <c r="BE32" s="249"/>
    </row>
    <row r="33" spans="1:57" s="3" customFormat="1" ht="14.45" hidden="1" customHeight="1" x14ac:dyDescent="0.2">
      <c r="B33" s="40"/>
      <c r="C33" s="41"/>
      <c r="D33" s="41"/>
      <c r="E33" s="41"/>
      <c r="F33" s="29" t="s">
        <v>50</v>
      </c>
      <c r="G33" s="41"/>
      <c r="H33" s="41"/>
      <c r="I33" s="41"/>
      <c r="J33" s="41"/>
      <c r="K33" s="41"/>
      <c r="L33" s="242">
        <v>0</v>
      </c>
      <c r="M33" s="241"/>
      <c r="N33" s="241"/>
      <c r="O33" s="241"/>
      <c r="P33" s="241"/>
      <c r="Q33" s="41"/>
      <c r="R33" s="41"/>
      <c r="S33" s="41"/>
      <c r="T33" s="41"/>
      <c r="U33" s="41"/>
      <c r="V33" s="41"/>
      <c r="W33" s="240">
        <f>ROUND(BD54, 2)</f>
        <v>0</v>
      </c>
      <c r="X33" s="241"/>
      <c r="Y33" s="241"/>
      <c r="Z33" s="241"/>
      <c r="AA33" s="241"/>
      <c r="AB33" s="241"/>
      <c r="AC33" s="241"/>
      <c r="AD33" s="241"/>
      <c r="AE33" s="241"/>
      <c r="AF33" s="41"/>
      <c r="AG33" s="41"/>
      <c r="AH33" s="41"/>
      <c r="AI33" s="41"/>
      <c r="AJ33" s="41"/>
      <c r="AK33" s="240">
        <v>0</v>
      </c>
      <c r="AL33" s="241"/>
      <c r="AM33" s="241"/>
      <c r="AN33" s="241"/>
      <c r="AO33" s="241"/>
      <c r="AP33" s="41"/>
      <c r="AQ33" s="41"/>
      <c r="AR33" s="42"/>
    </row>
    <row r="34" spans="1:57" s="2" customFormat="1" ht="6.95" customHeight="1" x14ac:dyDescent="0.2">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x14ac:dyDescent="0.2">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46" t="s">
        <v>53</v>
      </c>
      <c r="Y35" s="244"/>
      <c r="Z35" s="244"/>
      <c r="AA35" s="244"/>
      <c r="AB35" s="244"/>
      <c r="AC35" s="45"/>
      <c r="AD35" s="45"/>
      <c r="AE35" s="45"/>
      <c r="AF35" s="45"/>
      <c r="AG35" s="45"/>
      <c r="AH35" s="45"/>
      <c r="AI35" s="45"/>
      <c r="AJ35" s="45"/>
      <c r="AK35" s="243">
        <f>SUM(AK26:AK33)</f>
        <v>818202</v>
      </c>
      <c r="AL35" s="244"/>
      <c r="AM35" s="244"/>
      <c r="AN35" s="244"/>
      <c r="AO35" s="245"/>
      <c r="AP35" s="43"/>
      <c r="AQ35" s="43"/>
      <c r="AR35" s="39"/>
      <c r="BE35" s="34"/>
    </row>
    <row r="36" spans="1:57" s="2" customFormat="1" ht="6.95" customHeight="1" x14ac:dyDescent="0.2">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x14ac:dyDescent="0.2">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x14ac:dyDescent="0.2">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x14ac:dyDescent="0.2">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x14ac:dyDescent="0.2">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x14ac:dyDescent="0.2">
      <c r="B44" s="51"/>
      <c r="C44" s="29" t="s">
        <v>12</v>
      </c>
      <c r="D44" s="52"/>
      <c r="E44" s="52"/>
      <c r="F44" s="52"/>
      <c r="G44" s="52"/>
      <c r="H44" s="52"/>
      <c r="I44" s="52"/>
      <c r="J44" s="52"/>
      <c r="K44" s="52"/>
      <c r="L44" s="52" t="str">
        <f>K5</f>
        <v>DP05</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x14ac:dyDescent="0.2">
      <c r="B45" s="54"/>
      <c r="C45" s="55" t="s">
        <v>15</v>
      </c>
      <c r="D45" s="56"/>
      <c r="E45" s="56"/>
      <c r="F45" s="56"/>
      <c r="G45" s="56"/>
      <c r="H45" s="56"/>
      <c r="I45" s="56"/>
      <c r="J45" s="56"/>
      <c r="K45" s="56"/>
      <c r="L45" s="263" t="str">
        <f>K6</f>
        <v>Dochlazení administrativních prostor ČNB - DP05 = EMP1 + EMP2 + EMP7</v>
      </c>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4"/>
      <c r="AL45" s="264"/>
      <c r="AM45" s="264"/>
      <c r="AN45" s="264"/>
      <c r="AO45" s="264"/>
      <c r="AP45" s="56"/>
      <c r="AQ45" s="56"/>
      <c r="AR45" s="57"/>
    </row>
    <row r="46" spans="1:57" s="2" customFormat="1" ht="6.95" customHeight="1" x14ac:dyDescent="0.2">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x14ac:dyDescent="0.2">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5" t="str">
        <f>IF(AN8= "","",AN8)</f>
        <v>1. 5. 2023</v>
      </c>
      <c r="AN47" s="265"/>
      <c r="AO47" s="36"/>
      <c r="AP47" s="36"/>
      <c r="AQ47" s="36"/>
      <c r="AR47" s="39"/>
      <c r="BE47" s="34"/>
    </row>
    <row r="48" spans="1:57" s="2" customFormat="1" ht="6.95" customHeight="1" x14ac:dyDescent="0.2">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x14ac:dyDescent="0.2">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66" t="str">
        <f>IF(E17="","",E17)</f>
        <v>Bohemik s.r.o.</v>
      </c>
      <c r="AN49" s="267"/>
      <c r="AO49" s="267"/>
      <c r="AP49" s="267"/>
      <c r="AQ49" s="36"/>
      <c r="AR49" s="39"/>
      <c r="AS49" s="271" t="s">
        <v>55</v>
      </c>
      <c r="AT49" s="272"/>
      <c r="AU49" s="60"/>
      <c r="AV49" s="60"/>
      <c r="AW49" s="60"/>
      <c r="AX49" s="60"/>
      <c r="AY49" s="60"/>
      <c r="AZ49" s="60"/>
      <c r="BA49" s="60"/>
      <c r="BB49" s="60"/>
      <c r="BC49" s="60"/>
      <c r="BD49" s="61"/>
      <c r="BE49" s="34"/>
    </row>
    <row r="50" spans="1:91" s="2" customFormat="1" ht="15.2" customHeight="1" x14ac:dyDescent="0.2">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66" t="str">
        <f>IF(E20="","",E20)</f>
        <v>Bohemik s.r.o.</v>
      </c>
      <c r="AN50" s="267"/>
      <c r="AO50" s="267"/>
      <c r="AP50" s="267"/>
      <c r="AQ50" s="36"/>
      <c r="AR50" s="39"/>
      <c r="AS50" s="273"/>
      <c r="AT50" s="274"/>
      <c r="AU50" s="62"/>
      <c r="AV50" s="62"/>
      <c r="AW50" s="62"/>
      <c r="AX50" s="62"/>
      <c r="AY50" s="62"/>
      <c r="AZ50" s="62"/>
      <c r="BA50" s="62"/>
      <c r="BB50" s="62"/>
      <c r="BC50" s="62"/>
      <c r="BD50" s="63"/>
      <c r="BE50" s="34"/>
    </row>
    <row r="51" spans="1:91" s="2" customFormat="1" ht="10.9" customHeight="1" x14ac:dyDescent="0.2">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5"/>
      <c r="AT51" s="276"/>
      <c r="AU51" s="64"/>
      <c r="AV51" s="64"/>
      <c r="AW51" s="64"/>
      <c r="AX51" s="64"/>
      <c r="AY51" s="64"/>
      <c r="AZ51" s="64"/>
      <c r="BA51" s="64"/>
      <c r="BB51" s="64"/>
      <c r="BC51" s="64"/>
      <c r="BD51" s="65"/>
      <c r="BE51" s="34"/>
    </row>
    <row r="52" spans="1:91" s="2" customFormat="1" ht="29.25" customHeight="1" x14ac:dyDescent="0.2">
      <c r="A52" s="34"/>
      <c r="B52" s="35"/>
      <c r="C52" s="277" t="s">
        <v>56</v>
      </c>
      <c r="D52" s="262"/>
      <c r="E52" s="262"/>
      <c r="F52" s="262"/>
      <c r="G52" s="262"/>
      <c r="H52" s="66"/>
      <c r="I52" s="261" t="s">
        <v>57</v>
      </c>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78" t="s">
        <v>58</v>
      </c>
      <c r="AH52" s="262"/>
      <c r="AI52" s="262"/>
      <c r="AJ52" s="262"/>
      <c r="AK52" s="262"/>
      <c r="AL52" s="262"/>
      <c r="AM52" s="262"/>
      <c r="AN52" s="261" t="s">
        <v>59</v>
      </c>
      <c r="AO52" s="262"/>
      <c r="AP52" s="262"/>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x14ac:dyDescent="0.2">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x14ac:dyDescent="0.2">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69">
        <f>ROUND(SUM(AG55:AG60),2)</f>
        <v>676200</v>
      </c>
      <c r="AH54" s="269"/>
      <c r="AI54" s="269"/>
      <c r="AJ54" s="269"/>
      <c r="AK54" s="269"/>
      <c r="AL54" s="269"/>
      <c r="AM54" s="269"/>
      <c r="AN54" s="270">
        <f t="shared" ref="AN54:AN60" si="0">SUM(AG54,AT54)</f>
        <v>818202</v>
      </c>
      <c r="AO54" s="270"/>
      <c r="AP54" s="270"/>
      <c r="AQ54" s="78" t="s">
        <v>18</v>
      </c>
      <c r="AR54" s="79"/>
      <c r="AS54" s="80">
        <f>ROUND(SUM(AS55:AS60),2)</f>
        <v>0</v>
      </c>
      <c r="AT54" s="81">
        <f t="shared" ref="AT54:AT60" si="1">ROUND(SUM(AV54:AW54),2)</f>
        <v>142002</v>
      </c>
      <c r="AU54" s="82">
        <f>ROUND(SUM(AU55:AU60),5)</f>
        <v>0</v>
      </c>
      <c r="AV54" s="81">
        <f>ROUND(AZ54*L29,2)</f>
        <v>142002</v>
      </c>
      <c r="AW54" s="81">
        <f>ROUND(BA54*L30,2)</f>
        <v>0</v>
      </c>
      <c r="AX54" s="81">
        <f>ROUND(BB54*L29,2)</f>
        <v>0</v>
      </c>
      <c r="AY54" s="81">
        <f>ROUND(BC54*L30,2)</f>
        <v>0</v>
      </c>
      <c r="AZ54" s="81">
        <f>ROUND(SUM(AZ55:AZ60),2)</f>
        <v>676200</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x14ac:dyDescent="0.2">
      <c r="A55" s="86" t="s">
        <v>79</v>
      </c>
      <c r="B55" s="87"/>
      <c r="C55" s="88"/>
      <c r="D55" s="268" t="s">
        <v>80</v>
      </c>
      <c r="E55" s="268"/>
      <c r="F55" s="268"/>
      <c r="G55" s="268"/>
      <c r="H55" s="268"/>
      <c r="I55" s="89"/>
      <c r="J55" s="268" t="s">
        <v>81</v>
      </c>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59">
        <f>'D1.1 - Stavba - DP05'!J30</f>
        <v>0</v>
      </c>
      <c r="AH55" s="260"/>
      <c r="AI55" s="260"/>
      <c r="AJ55" s="260"/>
      <c r="AK55" s="260"/>
      <c r="AL55" s="260"/>
      <c r="AM55" s="260"/>
      <c r="AN55" s="259">
        <f t="shared" si="0"/>
        <v>0</v>
      </c>
      <c r="AO55" s="260"/>
      <c r="AP55" s="260"/>
      <c r="AQ55" s="90" t="s">
        <v>82</v>
      </c>
      <c r="AR55" s="91"/>
      <c r="AS55" s="92">
        <v>0</v>
      </c>
      <c r="AT55" s="93">
        <f t="shared" si="1"/>
        <v>0</v>
      </c>
      <c r="AU55" s="94">
        <f>'D1.1 - Stavba - DP05'!P99</f>
        <v>0</v>
      </c>
      <c r="AV55" s="93">
        <f>'D1.1 - Stavba - DP05'!J33</f>
        <v>0</v>
      </c>
      <c r="AW55" s="93">
        <f>'D1.1 - Stavba - DP05'!J34</f>
        <v>0</v>
      </c>
      <c r="AX55" s="93">
        <f>'D1.1 - Stavba - DP05'!J35</f>
        <v>0</v>
      </c>
      <c r="AY55" s="93">
        <f>'D1.1 - Stavba - DP05'!J36</f>
        <v>0</v>
      </c>
      <c r="AZ55" s="93">
        <f>'D1.1 - Stavba - DP05'!F33</f>
        <v>0</v>
      </c>
      <c r="BA55" s="93">
        <f>'D1.1 - Stavba - DP05'!F34</f>
        <v>0</v>
      </c>
      <c r="BB55" s="93">
        <f>'D1.1 - Stavba - DP05'!F35</f>
        <v>0</v>
      </c>
      <c r="BC55" s="93">
        <f>'D1.1 - Stavba - DP05'!F36</f>
        <v>0</v>
      </c>
      <c r="BD55" s="95">
        <f>'D1.1 - Stavba - DP05'!F37</f>
        <v>0</v>
      </c>
      <c r="BT55" s="96" t="s">
        <v>83</v>
      </c>
      <c r="BV55" s="96" t="s">
        <v>77</v>
      </c>
      <c r="BW55" s="96" t="s">
        <v>84</v>
      </c>
      <c r="BX55" s="96" t="s">
        <v>5</v>
      </c>
      <c r="CL55" s="96" t="s">
        <v>18</v>
      </c>
      <c r="CM55" s="96" t="s">
        <v>85</v>
      </c>
    </row>
    <row r="56" spans="1:91" s="7" customFormat="1" ht="16.5" customHeight="1" x14ac:dyDescent="0.2">
      <c r="A56" s="86" t="s">
        <v>79</v>
      </c>
      <c r="B56" s="87"/>
      <c r="C56" s="88"/>
      <c r="D56" s="268" t="s">
        <v>86</v>
      </c>
      <c r="E56" s="268"/>
      <c r="F56" s="268"/>
      <c r="G56" s="268"/>
      <c r="H56" s="268"/>
      <c r="I56" s="89"/>
      <c r="J56" s="268" t="s">
        <v>87</v>
      </c>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59">
        <f>'D1.4.1 - Zdravotně techni...'!J30</f>
        <v>0</v>
      </c>
      <c r="AH56" s="260"/>
      <c r="AI56" s="260"/>
      <c r="AJ56" s="260"/>
      <c r="AK56" s="260"/>
      <c r="AL56" s="260"/>
      <c r="AM56" s="260"/>
      <c r="AN56" s="259">
        <f t="shared" si="0"/>
        <v>0</v>
      </c>
      <c r="AO56" s="260"/>
      <c r="AP56" s="260"/>
      <c r="AQ56" s="90" t="s">
        <v>82</v>
      </c>
      <c r="AR56" s="91"/>
      <c r="AS56" s="92">
        <v>0</v>
      </c>
      <c r="AT56" s="93">
        <f t="shared" si="1"/>
        <v>0</v>
      </c>
      <c r="AU56" s="94">
        <f>'D1.4.1 - Zdravotně techni...'!P87</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x14ac:dyDescent="0.2">
      <c r="A57" s="86" t="s">
        <v>79</v>
      </c>
      <c r="B57" s="87"/>
      <c r="C57" s="88"/>
      <c r="D57" s="268" t="s">
        <v>89</v>
      </c>
      <c r="E57" s="268"/>
      <c r="F57" s="268"/>
      <c r="G57" s="268"/>
      <c r="H57" s="268"/>
      <c r="I57" s="89"/>
      <c r="J57" s="268" t="s">
        <v>90</v>
      </c>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59">
        <f>'D1.4.2 - Chlazení - DP05'!J30</f>
        <v>0</v>
      </c>
      <c r="AH57" s="260"/>
      <c r="AI57" s="260"/>
      <c r="AJ57" s="260"/>
      <c r="AK57" s="260"/>
      <c r="AL57" s="260"/>
      <c r="AM57" s="260"/>
      <c r="AN57" s="259">
        <f t="shared" si="0"/>
        <v>0</v>
      </c>
      <c r="AO57" s="260"/>
      <c r="AP57" s="260"/>
      <c r="AQ57" s="90" t="s">
        <v>82</v>
      </c>
      <c r="AR57" s="91"/>
      <c r="AS57" s="92">
        <v>0</v>
      </c>
      <c r="AT57" s="93">
        <f t="shared" si="1"/>
        <v>0</v>
      </c>
      <c r="AU57" s="94">
        <f>'D1.4.2 - Chlazení - DP05'!P90</f>
        <v>0</v>
      </c>
      <c r="AV57" s="93">
        <f>'D1.4.2 - Chlazení - DP05'!J33</f>
        <v>0</v>
      </c>
      <c r="AW57" s="93">
        <f>'D1.4.2 - Chlazení - DP05'!J34</f>
        <v>0</v>
      </c>
      <c r="AX57" s="93">
        <f>'D1.4.2 - Chlazení - DP05'!J35</f>
        <v>0</v>
      </c>
      <c r="AY57" s="93">
        <f>'D1.4.2 - Chlazení - DP05'!J36</f>
        <v>0</v>
      </c>
      <c r="AZ57" s="93">
        <f>'D1.4.2 - Chlazení - DP05'!F33</f>
        <v>0</v>
      </c>
      <c r="BA57" s="93">
        <f>'D1.4.2 - Chlazení - DP05'!F34</f>
        <v>0</v>
      </c>
      <c r="BB57" s="93">
        <f>'D1.4.2 - Chlazení - DP05'!F35</f>
        <v>0</v>
      </c>
      <c r="BC57" s="93">
        <f>'D1.4.2 - Chlazení - DP05'!F36</f>
        <v>0</v>
      </c>
      <c r="BD57" s="95">
        <f>'D1.4.2 - Chlazení - DP05'!F37</f>
        <v>0</v>
      </c>
      <c r="BT57" s="96" t="s">
        <v>83</v>
      </c>
      <c r="BV57" s="96" t="s">
        <v>77</v>
      </c>
      <c r="BW57" s="96" t="s">
        <v>91</v>
      </c>
      <c r="BX57" s="96" t="s">
        <v>5</v>
      </c>
      <c r="CL57" s="96" t="s">
        <v>18</v>
      </c>
      <c r="CM57" s="96" t="s">
        <v>85</v>
      </c>
    </row>
    <row r="58" spans="1:91" s="7" customFormat="1" ht="16.5" customHeight="1" x14ac:dyDescent="0.2">
      <c r="A58" s="86" t="s">
        <v>79</v>
      </c>
      <c r="B58" s="87"/>
      <c r="C58" s="88"/>
      <c r="D58" s="268" t="s">
        <v>92</v>
      </c>
      <c r="E58" s="268"/>
      <c r="F58" s="268"/>
      <c r="G58" s="268"/>
      <c r="H58" s="268"/>
      <c r="I58" s="89"/>
      <c r="J58" s="268" t="s">
        <v>93</v>
      </c>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59">
        <f>'D1.4.4 - Elektroinstalace...'!J30</f>
        <v>510790</v>
      </c>
      <c r="AH58" s="260"/>
      <c r="AI58" s="260"/>
      <c r="AJ58" s="260"/>
      <c r="AK58" s="260"/>
      <c r="AL58" s="260"/>
      <c r="AM58" s="260"/>
      <c r="AN58" s="259">
        <f t="shared" si="0"/>
        <v>618055.9</v>
      </c>
      <c r="AO58" s="260"/>
      <c r="AP58" s="260"/>
      <c r="AQ58" s="90" t="s">
        <v>82</v>
      </c>
      <c r="AR58" s="91"/>
      <c r="AS58" s="92">
        <v>0</v>
      </c>
      <c r="AT58" s="93">
        <f t="shared" si="1"/>
        <v>107265.9</v>
      </c>
      <c r="AU58" s="94">
        <f>'D1.4.4 - Elektroinstalace...'!P86</f>
        <v>0</v>
      </c>
      <c r="AV58" s="93">
        <f>'D1.4.4 - Elektroinstalace...'!J33</f>
        <v>107265.9</v>
      </c>
      <c r="AW58" s="93">
        <f>'D1.4.4 - Elektroinstalace...'!J34</f>
        <v>0</v>
      </c>
      <c r="AX58" s="93">
        <f>'D1.4.4 - Elektroinstalace...'!J35</f>
        <v>0</v>
      </c>
      <c r="AY58" s="93">
        <f>'D1.4.4 - Elektroinstalace...'!J36</f>
        <v>0</v>
      </c>
      <c r="AZ58" s="93">
        <f>'D1.4.4 - Elektroinstalace...'!F33</f>
        <v>510790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x14ac:dyDescent="0.2">
      <c r="A59" s="86" t="s">
        <v>79</v>
      </c>
      <c r="B59" s="87"/>
      <c r="C59" s="88"/>
      <c r="D59" s="268" t="s">
        <v>95</v>
      </c>
      <c r="E59" s="268"/>
      <c r="F59" s="268"/>
      <c r="G59" s="268"/>
      <c r="H59" s="268"/>
      <c r="I59" s="89"/>
      <c r="J59" s="268" t="s">
        <v>96</v>
      </c>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59">
        <f>'D1.4.5 - Měření a regulac...'!J30</f>
        <v>165410</v>
      </c>
      <c r="AH59" s="260"/>
      <c r="AI59" s="260"/>
      <c r="AJ59" s="260"/>
      <c r="AK59" s="260"/>
      <c r="AL59" s="260"/>
      <c r="AM59" s="260"/>
      <c r="AN59" s="259">
        <f t="shared" si="0"/>
        <v>200146.1</v>
      </c>
      <c r="AO59" s="260"/>
      <c r="AP59" s="260"/>
      <c r="AQ59" s="90" t="s">
        <v>82</v>
      </c>
      <c r="AR59" s="91"/>
      <c r="AS59" s="92">
        <v>0</v>
      </c>
      <c r="AT59" s="93">
        <f t="shared" si="1"/>
        <v>34736.1</v>
      </c>
      <c r="AU59" s="94">
        <f>'D1.4.5 - Měření a regulac...'!P85</f>
        <v>0</v>
      </c>
      <c r="AV59" s="93">
        <f>'D1.4.5 - Měření a regulac...'!J33</f>
        <v>34736.1</v>
      </c>
      <c r="AW59" s="93">
        <f>'D1.4.5 - Měření a regulac...'!J34</f>
        <v>0</v>
      </c>
      <c r="AX59" s="93">
        <f>'D1.4.5 - Měření a regulac...'!J35</f>
        <v>0</v>
      </c>
      <c r="AY59" s="93">
        <f>'D1.4.5 - Měření a regulac...'!J36</f>
        <v>0</v>
      </c>
      <c r="AZ59" s="93">
        <f>'D1.4.5 - Měření a regulac...'!F33</f>
        <v>165410</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x14ac:dyDescent="0.2">
      <c r="A60" s="86" t="s">
        <v>79</v>
      </c>
      <c r="B60" s="87"/>
      <c r="C60" s="88"/>
      <c r="D60" s="268" t="s">
        <v>98</v>
      </c>
      <c r="E60" s="268"/>
      <c r="F60" s="268"/>
      <c r="G60" s="268"/>
      <c r="H60" s="268"/>
      <c r="I60" s="89"/>
      <c r="J60" s="268" t="s">
        <v>99</v>
      </c>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59">
        <f>'D1.4.6 - Stínění - DP05'!J30</f>
        <v>0</v>
      </c>
      <c r="AH60" s="260"/>
      <c r="AI60" s="260"/>
      <c r="AJ60" s="260"/>
      <c r="AK60" s="260"/>
      <c r="AL60" s="260"/>
      <c r="AM60" s="260"/>
      <c r="AN60" s="259">
        <f t="shared" si="0"/>
        <v>0</v>
      </c>
      <c r="AO60" s="260"/>
      <c r="AP60" s="260"/>
      <c r="AQ60" s="90" t="s">
        <v>82</v>
      </c>
      <c r="AR60" s="91"/>
      <c r="AS60" s="97">
        <v>0</v>
      </c>
      <c r="AT60" s="98">
        <f t="shared" si="1"/>
        <v>0</v>
      </c>
      <c r="AU60" s="99">
        <f>'D1.4.6 - Stínění - DP05'!P84</f>
        <v>0</v>
      </c>
      <c r="AV60" s="98">
        <f>'D1.4.6 - Stínění - DP05'!J33</f>
        <v>0</v>
      </c>
      <c r="AW60" s="98">
        <f>'D1.4.6 - Stínění - DP05'!J34</f>
        <v>0</v>
      </c>
      <c r="AX60" s="98">
        <f>'D1.4.6 - Stínění - DP05'!J35</f>
        <v>0</v>
      </c>
      <c r="AY60" s="98">
        <f>'D1.4.6 - Stínění - DP05'!J36</f>
        <v>0</v>
      </c>
      <c r="AZ60" s="98">
        <f>'D1.4.6 - Stínění - DP05'!F33</f>
        <v>0</v>
      </c>
      <c r="BA60" s="98">
        <f>'D1.4.6 - Stínění - DP05'!F34</f>
        <v>0</v>
      </c>
      <c r="BB60" s="98">
        <f>'D1.4.6 - Stínění - DP05'!F35</f>
        <v>0</v>
      </c>
      <c r="BC60" s="98">
        <f>'D1.4.6 - Stínění - DP05'!F36</f>
        <v>0</v>
      </c>
      <c r="BD60" s="100">
        <f>'D1.4.6 - Stínění - DP05'!F37</f>
        <v>0</v>
      </c>
      <c r="BT60" s="96" t="s">
        <v>83</v>
      </c>
      <c r="BV60" s="96" t="s">
        <v>77</v>
      </c>
      <c r="BW60" s="96" t="s">
        <v>100</v>
      </c>
      <c r="BX60" s="96" t="s">
        <v>5</v>
      </c>
      <c r="CL60" s="96" t="s">
        <v>18</v>
      </c>
      <c r="CM60" s="96" t="s">
        <v>85</v>
      </c>
    </row>
    <row r="61" spans="1:91" s="2" customFormat="1" ht="30" customHeight="1" x14ac:dyDescent="0.2">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x14ac:dyDescent="0.2">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dST9iCjjfED7b9OSLxUkRSztynqSlRcvXgYHoLtTFPlYR6nrwt4gBFJ5RJ1LjG0iNcj17Rm4Ugy6twrRdXJR/w==" saltValue="GgcyAlDLEJmg5TmumSS2Xw==" spinCount="100000" sheet="1" objects="1" scenarios="1"/>
  <mergeCells count="62">
    <mergeCell ref="AS49:AT51"/>
    <mergeCell ref="AM50:AP50"/>
    <mergeCell ref="D57:H57"/>
    <mergeCell ref="J57:AF57"/>
    <mergeCell ref="AG57:AM57"/>
    <mergeCell ref="C52:G52"/>
    <mergeCell ref="AG52:AM52"/>
    <mergeCell ref="I52:AF52"/>
    <mergeCell ref="D55:H55"/>
    <mergeCell ref="AG55:AM55"/>
    <mergeCell ref="J55:AF55"/>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K30:AO30"/>
    <mergeCell ref="L30:P30"/>
    <mergeCell ref="W30:AE30"/>
    <mergeCell ref="L31:P31"/>
    <mergeCell ref="AN60:AP60"/>
    <mergeCell ref="AG60:AM60"/>
    <mergeCell ref="AN57:AP57"/>
    <mergeCell ref="AN52:AP52"/>
    <mergeCell ref="AN55:AP55"/>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D1.1 - Stavba - DP05'!C2" display="/" xr:uid="{00000000-0004-0000-0000-000000000000}"/>
    <hyperlink ref="A56" location="'D1.4.1 - Zdravotně techni...'!C2" display="/" xr:uid="{00000000-0004-0000-0000-000001000000}"/>
    <hyperlink ref="A57" location="'D1.4.2 - Chlazení - DP05'!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05'!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510"/>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84</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103</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ROUND(J99, 2)</f>
        <v>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ROUND((SUM(BE99:BE509)),  2)</f>
        <v>0</v>
      </c>
      <c r="G33" s="34"/>
      <c r="H33" s="34"/>
      <c r="I33" s="118">
        <v>0.21</v>
      </c>
      <c r="J33" s="117">
        <f>ROUND(((SUM(BE99:BE509))*I33),  2)</f>
        <v>0</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ROUND((SUM(BF99:BF509)),  2)</f>
        <v>0</v>
      </c>
      <c r="G34" s="34"/>
      <c r="H34" s="34"/>
      <c r="I34" s="118">
        <v>0.15</v>
      </c>
      <c r="J34" s="117">
        <f>ROUND(((SUM(BF99:BF509))*I34),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ROUND((SUM(BG99:BG509)),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ROUND((SUM(BH99:BH509)),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ROUND((SUM(BI99:BI509)),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D1.1 - Stavba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J99</f>
        <v>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110</v>
      </c>
      <c r="E60" s="137"/>
      <c r="F60" s="137"/>
      <c r="G60" s="137"/>
      <c r="H60" s="137"/>
      <c r="I60" s="137"/>
      <c r="J60" s="138">
        <f>J100</f>
        <v>0</v>
      </c>
      <c r="K60" s="135"/>
      <c r="L60" s="139"/>
    </row>
    <row r="61" spans="1:47" s="10" customFormat="1" ht="19.899999999999999" customHeight="1" x14ac:dyDescent="0.2">
      <c r="B61" s="140"/>
      <c r="C61" s="141"/>
      <c r="D61" s="142" t="s">
        <v>111</v>
      </c>
      <c r="E61" s="143"/>
      <c r="F61" s="143"/>
      <c r="G61" s="143"/>
      <c r="H61" s="143"/>
      <c r="I61" s="143"/>
      <c r="J61" s="144">
        <f>J101</f>
        <v>0</v>
      </c>
      <c r="K61" s="141"/>
      <c r="L61" s="145"/>
    </row>
    <row r="62" spans="1:47" s="10" customFormat="1" ht="19.899999999999999" customHeight="1" x14ac:dyDescent="0.2">
      <c r="B62" s="140"/>
      <c r="C62" s="141"/>
      <c r="D62" s="142" t="s">
        <v>112</v>
      </c>
      <c r="E62" s="143"/>
      <c r="F62" s="143"/>
      <c r="G62" s="143"/>
      <c r="H62" s="143"/>
      <c r="I62" s="143"/>
      <c r="J62" s="144">
        <f>J123</f>
        <v>0</v>
      </c>
      <c r="K62" s="141"/>
      <c r="L62" s="145"/>
    </row>
    <row r="63" spans="1:47" s="10" customFormat="1" ht="19.899999999999999" customHeight="1" x14ac:dyDescent="0.2">
      <c r="B63" s="140"/>
      <c r="C63" s="141"/>
      <c r="D63" s="142" t="s">
        <v>113</v>
      </c>
      <c r="E63" s="143"/>
      <c r="F63" s="143"/>
      <c r="G63" s="143"/>
      <c r="H63" s="143"/>
      <c r="I63" s="143"/>
      <c r="J63" s="144">
        <f>J196</f>
        <v>0</v>
      </c>
      <c r="K63" s="141"/>
      <c r="L63" s="145"/>
    </row>
    <row r="64" spans="1:47" s="10" customFormat="1" ht="19.899999999999999" customHeight="1" x14ac:dyDescent="0.2">
      <c r="B64" s="140"/>
      <c r="C64" s="141"/>
      <c r="D64" s="142" t="s">
        <v>114</v>
      </c>
      <c r="E64" s="143"/>
      <c r="F64" s="143"/>
      <c r="G64" s="143"/>
      <c r="H64" s="143"/>
      <c r="I64" s="143"/>
      <c r="J64" s="144">
        <f>J261</f>
        <v>0</v>
      </c>
      <c r="K64" s="141"/>
      <c r="L64" s="145"/>
    </row>
    <row r="65" spans="1:31" s="10" customFormat="1" ht="19.899999999999999" customHeight="1" x14ac:dyDescent="0.2">
      <c r="B65" s="140"/>
      <c r="C65" s="141"/>
      <c r="D65" s="142" t="s">
        <v>115</v>
      </c>
      <c r="E65" s="143"/>
      <c r="F65" s="143"/>
      <c r="G65" s="143"/>
      <c r="H65" s="143"/>
      <c r="I65" s="143"/>
      <c r="J65" s="144">
        <f>J273</f>
        <v>0</v>
      </c>
      <c r="K65" s="141"/>
      <c r="L65" s="145"/>
    </row>
    <row r="66" spans="1:31" s="9" customFormat="1" ht="24.95" customHeight="1" x14ac:dyDescent="0.2">
      <c r="B66" s="134"/>
      <c r="C66" s="135"/>
      <c r="D66" s="136" t="s">
        <v>116</v>
      </c>
      <c r="E66" s="137"/>
      <c r="F66" s="137"/>
      <c r="G66" s="137"/>
      <c r="H66" s="137"/>
      <c r="I66" s="137"/>
      <c r="J66" s="138">
        <f>J276</f>
        <v>0</v>
      </c>
      <c r="K66" s="135"/>
      <c r="L66" s="139"/>
    </row>
    <row r="67" spans="1:31" s="10" customFormat="1" ht="19.899999999999999" customHeight="1" x14ac:dyDescent="0.2">
      <c r="B67" s="140"/>
      <c r="C67" s="141"/>
      <c r="D67" s="142" t="s">
        <v>117</v>
      </c>
      <c r="E67" s="143"/>
      <c r="F67" s="143"/>
      <c r="G67" s="143"/>
      <c r="H67" s="143"/>
      <c r="I67" s="143"/>
      <c r="J67" s="144">
        <f>J277</f>
        <v>0</v>
      </c>
      <c r="K67" s="141"/>
      <c r="L67" s="145"/>
    </row>
    <row r="68" spans="1:31" s="10" customFormat="1" ht="19.899999999999999" customHeight="1" x14ac:dyDescent="0.2">
      <c r="B68" s="140"/>
      <c r="C68" s="141"/>
      <c r="D68" s="142" t="s">
        <v>118</v>
      </c>
      <c r="E68" s="143"/>
      <c r="F68" s="143"/>
      <c r="G68" s="143"/>
      <c r="H68" s="143"/>
      <c r="I68" s="143"/>
      <c r="J68" s="144">
        <f>J286</f>
        <v>0</v>
      </c>
      <c r="K68" s="141"/>
      <c r="L68" s="145"/>
    </row>
    <row r="69" spans="1:31" s="10" customFormat="1" ht="19.899999999999999" customHeight="1" x14ac:dyDescent="0.2">
      <c r="B69" s="140"/>
      <c r="C69" s="141"/>
      <c r="D69" s="142" t="s">
        <v>119</v>
      </c>
      <c r="E69" s="143"/>
      <c r="F69" s="143"/>
      <c r="G69" s="143"/>
      <c r="H69" s="143"/>
      <c r="I69" s="143"/>
      <c r="J69" s="144">
        <f>J354</f>
        <v>0</v>
      </c>
      <c r="K69" s="141"/>
      <c r="L69" s="145"/>
    </row>
    <row r="70" spans="1:31" s="10" customFormat="1" ht="19.899999999999999" customHeight="1" x14ac:dyDescent="0.2">
      <c r="B70" s="140"/>
      <c r="C70" s="141"/>
      <c r="D70" s="142" t="s">
        <v>120</v>
      </c>
      <c r="E70" s="143"/>
      <c r="F70" s="143"/>
      <c r="G70" s="143"/>
      <c r="H70" s="143"/>
      <c r="I70" s="143"/>
      <c r="J70" s="144">
        <f>J411</f>
        <v>0</v>
      </c>
      <c r="K70" s="141"/>
      <c r="L70" s="145"/>
    </row>
    <row r="71" spans="1:31" s="10" customFormat="1" ht="19.899999999999999" customHeight="1" x14ac:dyDescent="0.2">
      <c r="B71" s="140"/>
      <c r="C71" s="141"/>
      <c r="D71" s="142" t="s">
        <v>121</v>
      </c>
      <c r="E71" s="143"/>
      <c r="F71" s="143"/>
      <c r="G71" s="143"/>
      <c r="H71" s="143"/>
      <c r="I71" s="143"/>
      <c r="J71" s="144">
        <f>J428</f>
        <v>0</v>
      </c>
      <c r="K71" s="141"/>
      <c r="L71" s="145"/>
    </row>
    <row r="72" spans="1:31" s="10" customFormat="1" ht="19.899999999999999" customHeight="1" x14ac:dyDescent="0.2">
      <c r="B72" s="140"/>
      <c r="C72" s="141"/>
      <c r="D72" s="142" t="s">
        <v>122</v>
      </c>
      <c r="E72" s="143"/>
      <c r="F72" s="143"/>
      <c r="G72" s="143"/>
      <c r="H72" s="143"/>
      <c r="I72" s="143"/>
      <c r="J72" s="144">
        <f>J445</f>
        <v>0</v>
      </c>
      <c r="K72" s="141"/>
      <c r="L72" s="145"/>
    </row>
    <row r="73" spans="1:31" s="10" customFormat="1" ht="19.899999999999999" customHeight="1" x14ac:dyDescent="0.2">
      <c r="B73" s="140"/>
      <c r="C73" s="141"/>
      <c r="D73" s="142" t="s">
        <v>123</v>
      </c>
      <c r="E73" s="143"/>
      <c r="F73" s="143"/>
      <c r="G73" s="143"/>
      <c r="H73" s="143"/>
      <c r="I73" s="143"/>
      <c r="J73" s="144">
        <f>J465</f>
        <v>0</v>
      </c>
      <c r="K73" s="141"/>
      <c r="L73" s="145"/>
    </row>
    <row r="74" spans="1:31" s="9" customFormat="1" ht="24.95" customHeight="1" x14ac:dyDescent="0.2">
      <c r="B74" s="134"/>
      <c r="C74" s="135"/>
      <c r="D74" s="136" t="s">
        <v>124</v>
      </c>
      <c r="E74" s="137"/>
      <c r="F74" s="137"/>
      <c r="G74" s="137"/>
      <c r="H74" s="137"/>
      <c r="I74" s="137"/>
      <c r="J74" s="138">
        <f>J480</f>
        <v>0</v>
      </c>
      <c r="K74" s="135"/>
      <c r="L74" s="139"/>
    </row>
    <row r="75" spans="1:31" s="10" customFormat="1" ht="19.899999999999999" customHeight="1" x14ac:dyDescent="0.2">
      <c r="B75" s="140"/>
      <c r="C75" s="141"/>
      <c r="D75" s="142" t="s">
        <v>125</v>
      </c>
      <c r="E75" s="143"/>
      <c r="F75" s="143"/>
      <c r="G75" s="143"/>
      <c r="H75" s="143"/>
      <c r="I75" s="143"/>
      <c r="J75" s="144">
        <f>J481</f>
        <v>0</v>
      </c>
      <c r="K75" s="141"/>
      <c r="L75" s="145"/>
    </row>
    <row r="76" spans="1:31" s="10" customFormat="1" ht="19.899999999999999" customHeight="1" x14ac:dyDescent="0.2">
      <c r="B76" s="140"/>
      <c r="C76" s="141"/>
      <c r="D76" s="142" t="s">
        <v>126</v>
      </c>
      <c r="E76" s="143"/>
      <c r="F76" s="143"/>
      <c r="G76" s="143"/>
      <c r="H76" s="143"/>
      <c r="I76" s="143"/>
      <c r="J76" s="144">
        <f>J484</f>
        <v>0</v>
      </c>
      <c r="K76" s="141"/>
      <c r="L76" s="145"/>
    </row>
    <row r="77" spans="1:31" s="10" customFormat="1" ht="19.899999999999999" customHeight="1" x14ac:dyDescent="0.2">
      <c r="B77" s="140"/>
      <c r="C77" s="141"/>
      <c r="D77" s="142" t="s">
        <v>127</v>
      </c>
      <c r="E77" s="143"/>
      <c r="F77" s="143"/>
      <c r="G77" s="143"/>
      <c r="H77" s="143"/>
      <c r="I77" s="143"/>
      <c r="J77" s="144">
        <f>J488</f>
        <v>0</v>
      </c>
      <c r="K77" s="141"/>
      <c r="L77" s="145"/>
    </row>
    <row r="78" spans="1:31" s="10" customFormat="1" ht="19.899999999999999" customHeight="1" x14ac:dyDescent="0.2">
      <c r="B78" s="140"/>
      <c r="C78" s="141"/>
      <c r="D78" s="142" t="s">
        <v>128</v>
      </c>
      <c r="E78" s="143"/>
      <c r="F78" s="143"/>
      <c r="G78" s="143"/>
      <c r="H78" s="143"/>
      <c r="I78" s="143"/>
      <c r="J78" s="144">
        <f>J491</f>
        <v>0</v>
      </c>
      <c r="K78" s="141"/>
      <c r="L78" s="145"/>
    </row>
    <row r="79" spans="1:31" s="10" customFormat="1" ht="19.899999999999999" customHeight="1" x14ac:dyDescent="0.2">
      <c r="B79" s="140"/>
      <c r="C79" s="141"/>
      <c r="D79" s="142" t="s">
        <v>129</v>
      </c>
      <c r="E79" s="143"/>
      <c r="F79" s="143"/>
      <c r="G79" s="143"/>
      <c r="H79" s="143"/>
      <c r="I79" s="143"/>
      <c r="J79" s="144">
        <f>J495</f>
        <v>0</v>
      </c>
      <c r="K79" s="141"/>
      <c r="L79" s="145"/>
    </row>
    <row r="80" spans="1:31" s="2" customFormat="1" ht="21.75" customHeight="1" x14ac:dyDescent="0.2">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31" s="2" customFormat="1" ht="6.95" customHeight="1" x14ac:dyDescent="0.2">
      <c r="A81" s="34"/>
      <c r="B81" s="47"/>
      <c r="C81" s="48"/>
      <c r="D81" s="48"/>
      <c r="E81" s="48"/>
      <c r="F81" s="48"/>
      <c r="G81" s="48"/>
      <c r="H81" s="48"/>
      <c r="I81" s="48"/>
      <c r="J81" s="48"/>
      <c r="K81" s="48"/>
      <c r="L81" s="106"/>
      <c r="S81" s="34"/>
      <c r="T81" s="34"/>
      <c r="U81" s="34"/>
      <c r="V81" s="34"/>
      <c r="W81" s="34"/>
      <c r="X81" s="34"/>
      <c r="Y81" s="34"/>
      <c r="Z81" s="34"/>
      <c r="AA81" s="34"/>
      <c r="AB81" s="34"/>
      <c r="AC81" s="34"/>
      <c r="AD81" s="34"/>
      <c r="AE81" s="34"/>
    </row>
    <row r="85" spans="1:31" s="2" customFormat="1" ht="6.95" customHeight="1" x14ac:dyDescent="0.2">
      <c r="A85" s="34"/>
      <c r="B85" s="49"/>
      <c r="C85" s="50"/>
      <c r="D85" s="50"/>
      <c r="E85" s="50"/>
      <c r="F85" s="50"/>
      <c r="G85" s="50"/>
      <c r="H85" s="50"/>
      <c r="I85" s="50"/>
      <c r="J85" s="50"/>
      <c r="K85" s="50"/>
      <c r="L85" s="106"/>
      <c r="S85" s="34"/>
      <c r="T85" s="34"/>
      <c r="U85" s="34"/>
      <c r="V85" s="34"/>
      <c r="W85" s="34"/>
      <c r="X85" s="34"/>
      <c r="Y85" s="34"/>
      <c r="Z85" s="34"/>
      <c r="AA85" s="34"/>
      <c r="AB85" s="34"/>
      <c r="AC85" s="34"/>
      <c r="AD85" s="34"/>
      <c r="AE85" s="34"/>
    </row>
    <row r="86" spans="1:31" s="2" customFormat="1" ht="24.95" customHeight="1" x14ac:dyDescent="0.2">
      <c r="A86" s="34"/>
      <c r="B86" s="35"/>
      <c r="C86" s="23" t="s">
        <v>130</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6.95" customHeight="1" x14ac:dyDescent="0.2">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2" customHeight="1" x14ac:dyDescent="0.2">
      <c r="A88" s="34"/>
      <c r="B88" s="35"/>
      <c r="C88" s="29" t="s">
        <v>15</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26.25" customHeight="1" x14ac:dyDescent="0.2">
      <c r="A89" s="34"/>
      <c r="B89" s="35"/>
      <c r="C89" s="36"/>
      <c r="D89" s="36"/>
      <c r="E89" s="280" t="str">
        <f>E7</f>
        <v>Dochlazení administrativních prostor ČNB - DP05 = EMP1 + EMP2 + EMP7</v>
      </c>
      <c r="F89" s="281"/>
      <c r="G89" s="281"/>
      <c r="H89" s="281"/>
      <c r="I89" s="36"/>
      <c r="J89" s="36"/>
      <c r="K89" s="36"/>
      <c r="L89" s="106"/>
      <c r="S89" s="34"/>
      <c r="T89" s="34"/>
      <c r="U89" s="34"/>
      <c r="V89" s="34"/>
      <c r="W89" s="34"/>
      <c r="X89" s="34"/>
      <c r="Y89" s="34"/>
      <c r="Z89" s="34"/>
      <c r="AA89" s="34"/>
      <c r="AB89" s="34"/>
      <c r="AC89" s="34"/>
      <c r="AD89" s="34"/>
      <c r="AE89" s="34"/>
    </row>
    <row r="90" spans="1:31" s="2" customFormat="1" ht="12" customHeight="1" x14ac:dyDescent="0.2">
      <c r="A90" s="34"/>
      <c r="B90" s="35"/>
      <c r="C90" s="29" t="s">
        <v>102</v>
      </c>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6.5" customHeight="1" x14ac:dyDescent="0.2">
      <c r="A91" s="34"/>
      <c r="B91" s="35"/>
      <c r="C91" s="36"/>
      <c r="D91" s="36"/>
      <c r="E91" s="263" t="str">
        <f>E9</f>
        <v>D1.1 - Stavba - DP05</v>
      </c>
      <c r="F91" s="279"/>
      <c r="G91" s="279"/>
      <c r="H91" s="279"/>
      <c r="I91" s="36"/>
      <c r="J91" s="36"/>
      <c r="K91" s="36"/>
      <c r="L91" s="106"/>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2" customHeight="1" x14ac:dyDescent="0.2">
      <c r="A93" s="34"/>
      <c r="B93" s="35"/>
      <c r="C93" s="29" t="s">
        <v>21</v>
      </c>
      <c r="D93" s="36"/>
      <c r="E93" s="36"/>
      <c r="F93" s="27" t="str">
        <f>F12</f>
        <v>Česká národní banka, Na příkopě 864/28, 110 00 Pra</v>
      </c>
      <c r="G93" s="36"/>
      <c r="H93" s="36"/>
      <c r="I93" s="29" t="s">
        <v>23</v>
      </c>
      <c r="J93" s="59" t="str">
        <f>IF(J12="","",J12)</f>
        <v>1. 5. 2023</v>
      </c>
      <c r="K93" s="36"/>
      <c r="L93" s="106"/>
      <c r="S93" s="34"/>
      <c r="T93" s="34"/>
      <c r="U93" s="34"/>
      <c r="V93" s="34"/>
      <c r="W93" s="34"/>
      <c r="X93" s="34"/>
      <c r="Y93" s="34"/>
      <c r="Z93" s="34"/>
      <c r="AA93" s="34"/>
      <c r="AB93" s="34"/>
      <c r="AC93" s="34"/>
      <c r="AD93" s="34"/>
      <c r="AE93" s="34"/>
    </row>
    <row r="94" spans="1:31" s="2" customFormat="1" ht="6.95" customHeight="1" x14ac:dyDescent="0.2">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31" s="2" customFormat="1" ht="15.2" customHeight="1" x14ac:dyDescent="0.2">
      <c r="A95" s="34"/>
      <c r="B95" s="35"/>
      <c r="C95" s="29" t="s">
        <v>25</v>
      </c>
      <c r="D95" s="36"/>
      <c r="E95" s="36"/>
      <c r="F95" s="27" t="str">
        <f>E15</f>
        <v>ČESKÁ NÁRODNÍ BANKA</v>
      </c>
      <c r="G95" s="36"/>
      <c r="H95" s="36"/>
      <c r="I95" s="29" t="s">
        <v>33</v>
      </c>
      <c r="J95" s="32" t="str">
        <f>E21</f>
        <v>Bohemik s.r.o.</v>
      </c>
      <c r="K95" s="36"/>
      <c r="L95" s="106"/>
      <c r="S95" s="34"/>
      <c r="T95" s="34"/>
      <c r="U95" s="34"/>
      <c r="V95" s="34"/>
      <c r="W95" s="34"/>
      <c r="X95" s="34"/>
      <c r="Y95" s="34"/>
      <c r="Z95" s="34"/>
      <c r="AA95" s="34"/>
      <c r="AB95" s="34"/>
      <c r="AC95" s="34"/>
      <c r="AD95" s="34"/>
      <c r="AE95" s="34"/>
    </row>
    <row r="96" spans="1:31" s="2" customFormat="1" ht="25.7" customHeight="1" x14ac:dyDescent="0.2">
      <c r="A96" s="34"/>
      <c r="B96" s="35"/>
      <c r="C96" s="29" t="s">
        <v>31</v>
      </c>
      <c r="D96" s="36"/>
      <c r="E96" s="36"/>
      <c r="F96" s="27" t="str">
        <f>IF(E18="","",E18)</f>
        <v>Vyplň údaj</v>
      </c>
      <c r="G96" s="36"/>
      <c r="H96" s="36"/>
      <c r="I96" s="29" t="s">
        <v>38</v>
      </c>
      <c r="J96" s="32" t="str">
        <f>E24</f>
        <v>Ing. Zdeněk Edlman, B.Hudová</v>
      </c>
      <c r="K96" s="36"/>
      <c r="L96" s="106"/>
      <c r="S96" s="34"/>
      <c r="T96" s="34"/>
      <c r="U96" s="34"/>
      <c r="V96" s="34"/>
      <c r="W96" s="34"/>
      <c r="X96" s="34"/>
      <c r="Y96" s="34"/>
      <c r="Z96" s="34"/>
      <c r="AA96" s="34"/>
      <c r="AB96" s="34"/>
      <c r="AC96" s="34"/>
      <c r="AD96" s="34"/>
      <c r="AE96" s="34"/>
    </row>
    <row r="97" spans="1:65" s="2" customFormat="1" ht="10.35" customHeight="1" x14ac:dyDescent="0.2">
      <c r="A97" s="34"/>
      <c r="B97" s="35"/>
      <c r="C97" s="36"/>
      <c r="D97" s="36"/>
      <c r="E97" s="36"/>
      <c r="F97" s="36"/>
      <c r="G97" s="36"/>
      <c r="H97" s="36"/>
      <c r="I97" s="36"/>
      <c r="J97" s="36"/>
      <c r="K97" s="36"/>
      <c r="L97" s="106"/>
      <c r="S97" s="34"/>
      <c r="T97" s="34"/>
      <c r="U97" s="34"/>
      <c r="V97" s="34"/>
      <c r="W97" s="34"/>
      <c r="X97" s="34"/>
      <c r="Y97" s="34"/>
      <c r="Z97" s="34"/>
      <c r="AA97" s="34"/>
      <c r="AB97" s="34"/>
      <c r="AC97" s="34"/>
      <c r="AD97" s="34"/>
      <c r="AE97" s="34"/>
    </row>
    <row r="98" spans="1:65" s="11" customFormat="1" ht="29.25" customHeight="1" x14ac:dyDescent="0.2">
      <c r="A98" s="146"/>
      <c r="B98" s="147"/>
      <c r="C98" s="148" t="s">
        <v>131</v>
      </c>
      <c r="D98" s="149" t="s">
        <v>60</v>
      </c>
      <c r="E98" s="149" t="s">
        <v>56</v>
      </c>
      <c r="F98" s="149" t="s">
        <v>57</v>
      </c>
      <c r="G98" s="149" t="s">
        <v>132</v>
      </c>
      <c r="H98" s="149" t="s">
        <v>133</v>
      </c>
      <c r="I98" s="149" t="s">
        <v>134</v>
      </c>
      <c r="J98" s="149" t="s">
        <v>108</v>
      </c>
      <c r="K98" s="150" t="s">
        <v>135</v>
      </c>
      <c r="L98" s="151"/>
      <c r="M98" s="68" t="s">
        <v>18</v>
      </c>
      <c r="N98" s="69" t="s">
        <v>45</v>
      </c>
      <c r="O98" s="69" t="s">
        <v>136</v>
      </c>
      <c r="P98" s="69" t="s">
        <v>137</v>
      </c>
      <c r="Q98" s="69" t="s">
        <v>138</v>
      </c>
      <c r="R98" s="69" t="s">
        <v>139</v>
      </c>
      <c r="S98" s="69" t="s">
        <v>140</v>
      </c>
      <c r="T98" s="70" t="s">
        <v>141</v>
      </c>
      <c r="U98" s="146"/>
      <c r="V98" s="146"/>
      <c r="W98" s="146"/>
      <c r="X98" s="146"/>
      <c r="Y98" s="146"/>
      <c r="Z98" s="146"/>
      <c r="AA98" s="146"/>
      <c r="AB98" s="146"/>
      <c r="AC98" s="146"/>
      <c r="AD98" s="146"/>
      <c r="AE98" s="146"/>
    </row>
    <row r="99" spans="1:65" s="2" customFormat="1" ht="22.9" customHeight="1" x14ac:dyDescent="0.25">
      <c r="A99" s="34"/>
      <c r="B99" s="35"/>
      <c r="C99" s="75" t="s">
        <v>142</v>
      </c>
      <c r="D99" s="36"/>
      <c r="E99" s="36"/>
      <c r="F99" s="36"/>
      <c r="G99" s="36"/>
      <c r="H99" s="36"/>
      <c r="I99" s="36"/>
      <c r="J99" s="152">
        <f>BK99</f>
        <v>0</v>
      </c>
      <c r="K99" s="36"/>
      <c r="L99" s="39"/>
      <c r="M99" s="71"/>
      <c r="N99" s="153"/>
      <c r="O99" s="72"/>
      <c r="P99" s="154">
        <f>P100+P276+P480</f>
        <v>0</v>
      </c>
      <c r="Q99" s="72"/>
      <c r="R99" s="154">
        <f>R100+R276+R480</f>
        <v>12.878199400000002</v>
      </c>
      <c r="S99" s="72"/>
      <c r="T99" s="155">
        <f>T100+T276+T480</f>
        <v>23.879506999999997</v>
      </c>
      <c r="U99" s="34"/>
      <c r="V99" s="34"/>
      <c r="W99" s="34"/>
      <c r="X99" s="34"/>
      <c r="Y99" s="34"/>
      <c r="Z99" s="34"/>
      <c r="AA99" s="34"/>
      <c r="AB99" s="34"/>
      <c r="AC99" s="34"/>
      <c r="AD99" s="34"/>
      <c r="AE99" s="34"/>
      <c r="AT99" s="17" t="s">
        <v>74</v>
      </c>
      <c r="AU99" s="17" t="s">
        <v>109</v>
      </c>
      <c r="BK99" s="156">
        <f>BK100+BK276+BK480</f>
        <v>0</v>
      </c>
    </row>
    <row r="100" spans="1:65" s="12" customFormat="1" ht="25.9" customHeight="1" x14ac:dyDescent="0.2">
      <c r="B100" s="157"/>
      <c r="C100" s="158"/>
      <c r="D100" s="159" t="s">
        <v>74</v>
      </c>
      <c r="E100" s="160" t="s">
        <v>143</v>
      </c>
      <c r="F100" s="160" t="s">
        <v>144</v>
      </c>
      <c r="G100" s="158"/>
      <c r="H100" s="158"/>
      <c r="I100" s="161"/>
      <c r="J100" s="162">
        <f>BK100</f>
        <v>0</v>
      </c>
      <c r="K100" s="158"/>
      <c r="L100" s="163"/>
      <c r="M100" s="164"/>
      <c r="N100" s="165"/>
      <c r="O100" s="165"/>
      <c r="P100" s="166">
        <f>P101+P123+P196+P261+P273</f>
        <v>0</v>
      </c>
      <c r="Q100" s="165"/>
      <c r="R100" s="166">
        <f>R101+R123+R196+R261+R273</f>
        <v>9.3570760000000011</v>
      </c>
      <c r="S100" s="165"/>
      <c r="T100" s="167">
        <f>T101+T123+T196+T261+T273</f>
        <v>17.153739999999999</v>
      </c>
      <c r="AR100" s="168" t="s">
        <v>83</v>
      </c>
      <c r="AT100" s="169" t="s">
        <v>74</v>
      </c>
      <c r="AU100" s="169" t="s">
        <v>75</v>
      </c>
      <c r="AY100" s="168" t="s">
        <v>145</v>
      </c>
      <c r="BK100" s="170">
        <f>BK101+BK123+BK196+BK261+BK273</f>
        <v>0</v>
      </c>
    </row>
    <row r="101" spans="1:65" s="12" customFormat="1" ht="22.9" customHeight="1" x14ac:dyDescent="0.2">
      <c r="B101" s="157"/>
      <c r="C101" s="158"/>
      <c r="D101" s="159" t="s">
        <v>74</v>
      </c>
      <c r="E101" s="171" t="s">
        <v>146</v>
      </c>
      <c r="F101" s="171" t="s">
        <v>147</v>
      </c>
      <c r="G101" s="158"/>
      <c r="H101" s="158"/>
      <c r="I101" s="161"/>
      <c r="J101" s="172">
        <f>BK101</f>
        <v>0</v>
      </c>
      <c r="K101" s="158"/>
      <c r="L101" s="163"/>
      <c r="M101" s="164"/>
      <c r="N101" s="165"/>
      <c r="O101" s="165"/>
      <c r="P101" s="166">
        <f>SUM(P102:P122)</f>
        <v>0</v>
      </c>
      <c r="Q101" s="165"/>
      <c r="R101" s="166">
        <f>SUM(R102:R122)</f>
        <v>2.3289087000000004</v>
      </c>
      <c r="S101" s="165"/>
      <c r="T101" s="167">
        <f>SUM(T102:T122)</f>
        <v>0</v>
      </c>
      <c r="AR101" s="168" t="s">
        <v>83</v>
      </c>
      <c r="AT101" s="169" t="s">
        <v>74</v>
      </c>
      <c r="AU101" s="169" t="s">
        <v>83</v>
      </c>
      <c r="AY101" s="168" t="s">
        <v>145</v>
      </c>
      <c r="BK101" s="170">
        <f>SUM(BK102:BK122)</f>
        <v>0</v>
      </c>
    </row>
    <row r="102" spans="1:65" s="2" customFormat="1" ht="37.9" customHeight="1" x14ac:dyDescent="0.2">
      <c r="A102" s="34"/>
      <c r="B102" s="35"/>
      <c r="C102" s="173" t="s">
        <v>83</v>
      </c>
      <c r="D102" s="173" t="s">
        <v>148</v>
      </c>
      <c r="E102" s="174" t="s">
        <v>149</v>
      </c>
      <c r="F102" s="175" t="s">
        <v>150</v>
      </c>
      <c r="G102" s="176" t="s">
        <v>151</v>
      </c>
      <c r="H102" s="177">
        <v>14</v>
      </c>
      <c r="I102" s="178"/>
      <c r="J102" s="177">
        <f>ROUND((ROUND(I102,2))*(ROUND(H102,2)),2)</f>
        <v>0</v>
      </c>
      <c r="K102" s="175" t="s">
        <v>152</v>
      </c>
      <c r="L102" s="39"/>
      <c r="M102" s="179" t="s">
        <v>18</v>
      </c>
      <c r="N102" s="180" t="s">
        <v>46</v>
      </c>
      <c r="O102" s="64"/>
      <c r="P102" s="181">
        <f>O102*H102</f>
        <v>0</v>
      </c>
      <c r="Q102" s="181">
        <v>2.3910000000000001E-2</v>
      </c>
      <c r="R102" s="181">
        <f>Q102*H102</f>
        <v>0.33474000000000004</v>
      </c>
      <c r="S102" s="181">
        <v>0</v>
      </c>
      <c r="T102" s="182">
        <f>S102*H102</f>
        <v>0</v>
      </c>
      <c r="U102" s="34"/>
      <c r="V102" s="34"/>
      <c r="W102" s="34"/>
      <c r="X102" s="34"/>
      <c r="Y102" s="34"/>
      <c r="Z102" s="34"/>
      <c r="AA102" s="34"/>
      <c r="AB102" s="34"/>
      <c r="AC102" s="34"/>
      <c r="AD102" s="34"/>
      <c r="AE102" s="34"/>
      <c r="AR102" s="183" t="s">
        <v>153</v>
      </c>
      <c r="AT102" s="183" t="s">
        <v>148</v>
      </c>
      <c r="AU102" s="183" t="s">
        <v>85</v>
      </c>
      <c r="AY102" s="17" t="s">
        <v>145</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153</v>
      </c>
      <c r="BM102" s="183" t="s">
        <v>154</v>
      </c>
    </row>
    <row r="103" spans="1:65" s="2" customFormat="1" x14ac:dyDescent="0.2">
      <c r="A103" s="34"/>
      <c r="B103" s="35"/>
      <c r="C103" s="36"/>
      <c r="D103" s="185" t="s">
        <v>155</v>
      </c>
      <c r="E103" s="36"/>
      <c r="F103" s="186" t="s">
        <v>156</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155</v>
      </c>
      <c r="AU103" s="17" t="s">
        <v>85</v>
      </c>
    </row>
    <row r="104" spans="1:65" s="13" customFormat="1" x14ac:dyDescent="0.2">
      <c r="B104" s="190"/>
      <c r="C104" s="191"/>
      <c r="D104" s="192" t="s">
        <v>157</v>
      </c>
      <c r="E104" s="193" t="s">
        <v>18</v>
      </c>
      <c r="F104" s="194" t="s">
        <v>158</v>
      </c>
      <c r="G104" s="191"/>
      <c r="H104" s="195">
        <v>6</v>
      </c>
      <c r="I104" s="196"/>
      <c r="J104" s="191"/>
      <c r="K104" s="191"/>
      <c r="L104" s="197"/>
      <c r="M104" s="198"/>
      <c r="N104" s="199"/>
      <c r="O104" s="199"/>
      <c r="P104" s="199"/>
      <c r="Q104" s="199"/>
      <c r="R104" s="199"/>
      <c r="S104" s="199"/>
      <c r="T104" s="200"/>
      <c r="AT104" s="201" t="s">
        <v>157</v>
      </c>
      <c r="AU104" s="201" t="s">
        <v>85</v>
      </c>
      <c r="AV104" s="13" t="s">
        <v>85</v>
      </c>
      <c r="AW104" s="13" t="s">
        <v>37</v>
      </c>
      <c r="AX104" s="13" t="s">
        <v>75</v>
      </c>
      <c r="AY104" s="201" t="s">
        <v>145</v>
      </c>
    </row>
    <row r="105" spans="1:65" s="13" customFormat="1" x14ac:dyDescent="0.2">
      <c r="B105" s="190"/>
      <c r="C105" s="191"/>
      <c r="D105" s="192" t="s">
        <v>157</v>
      </c>
      <c r="E105" s="193" t="s">
        <v>18</v>
      </c>
      <c r="F105" s="194" t="s">
        <v>159</v>
      </c>
      <c r="G105" s="191"/>
      <c r="H105" s="195">
        <v>3</v>
      </c>
      <c r="I105" s="196"/>
      <c r="J105" s="191"/>
      <c r="K105" s="191"/>
      <c r="L105" s="197"/>
      <c r="M105" s="198"/>
      <c r="N105" s="199"/>
      <c r="O105" s="199"/>
      <c r="P105" s="199"/>
      <c r="Q105" s="199"/>
      <c r="R105" s="199"/>
      <c r="S105" s="199"/>
      <c r="T105" s="200"/>
      <c r="AT105" s="201" t="s">
        <v>157</v>
      </c>
      <c r="AU105" s="201" t="s">
        <v>85</v>
      </c>
      <c r="AV105" s="13" t="s">
        <v>85</v>
      </c>
      <c r="AW105" s="13" t="s">
        <v>37</v>
      </c>
      <c r="AX105" s="13" t="s">
        <v>75</v>
      </c>
      <c r="AY105" s="201" t="s">
        <v>145</v>
      </c>
    </row>
    <row r="106" spans="1:65" s="13" customFormat="1" x14ac:dyDescent="0.2">
      <c r="B106" s="190"/>
      <c r="C106" s="191"/>
      <c r="D106" s="192" t="s">
        <v>157</v>
      </c>
      <c r="E106" s="193" t="s">
        <v>18</v>
      </c>
      <c r="F106" s="194" t="s">
        <v>160</v>
      </c>
      <c r="G106" s="191"/>
      <c r="H106" s="195">
        <v>5</v>
      </c>
      <c r="I106" s="196"/>
      <c r="J106" s="191"/>
      <c r="K106" s="191"/>
      <c r="L106" s="197"/>
      <c r="M106" s="198"/>
      <c r="N106" s="199"/>
      <c r="O106" s="199"/>
      <c r="P106" s="199"/>
      <c r="Q106" s="199"/>
      <c r="R106" s="199"/>
      <c r="S106" s="199"/>
      <c r="T106" s="200"/>
      <c r="AT106" s="201" t="s">
        <v>157</v>
      </c>
      <c r="AU106" s="201" t="s">
        <v>85</v>
      </c>
      <c r="AV106" s="13" t="s">
        <v>85</v>
      </c>
      <c r="AW106" s="13" t="s">
        <v>37</v>
      </c>
      <c r="AX106" s="13" t="s">
        <v>75</v>
      </c>
      <c r="AY106" s="201" t="s">
        <v>145</v>
      </c>
    </row>
    <row r="107" spans="1:65" s="14" customFormat="1" x14ac:dyDescent="0.2">
      <c r="B107" s="202"/>
      <c r="C107" s="203"/>
      <c r="D107" s="192" t="s">
        <v>157</v>
      </c>
      <c r="E107" s="204" t="s">
        <v>18</v>
      </c>
      <c r="F107" s="205" t="s">
        <v>161</v>
      </c>
      <c r="G107" s="203"/>
      <c r="H107" s="206">
        <v>14</v>
      </c>
      <c r="I107" s="207"/>
      <c r="J107" s="203"/>
      <c r="K107" s="203"/>
      <c r="L107" s="208"/>
      <c r="M107" s="209"/>
      <c r="N107" s="210"/>
      <c r="O107" s="210"/>
      <c r="P107" s="210"/>
      <c r="Q107" s="210"/>
      <c r="R107" s="210"/>
      <c r="S107" s="210"/>
      <c r="T107" s="211"/>
      <c r="AT107" s="212" t="s">
        <v>157</v>
      </c>
      <c r="AU107" s="212" t="s">
        <v>85</v>
      </c>
      <c r="AV107" s="14" t="s">
        <v>153</v>
      </c>
      <c r="AW107" s="14" t="s">
        <v>37</v>
      </c>
      <c r="AX107" s="14" t="s">
        <v>83</v>
      </c>
      <c r="AY107" s="212" t="s">
        <v>145</v>
      </c>
    </row>
    <row r="108" spans="1:65" s="2" customFormat="1" ht="37.9" customHeight="1" x14ac:dyDescent="0.2">
      <c r="A108" s="34"/>
      <c r="B108" s="35"/>
      <c r="C108" s="173" t="s">
        <v>85</v>
      </c>
      <c r="D108" s="173" t="s">
        <v>148</v>
      </c>
      <c r="E108" s="174" t="s">
        <v>162</v>
      </c>
      <c r="F108" s="175" t="s">
        <v>163</v>
      </c>
      <c r="G108" s="176" t="s">
        <v>151</v>
      </c>
      <c r="H108" s="177">
        <v>34</v>
      </c>
      <c r="I108" s="178"/>
      <c r="J108" s="177">
        <f>ROUND((ROUND(I108,2))*(ROUND(H108,2)),2)</f>
        <v>0</v>
      </c>
      <c r="K108" s="175" t="s">
        <v>152</v>
      </c>
      <c r="L108" s="39"/>
      <c r="M108" s="179" t="s">
        <v>18</v>
      </c>
      <c r="N108" s="180" t="s">
        <v>46</v>
      </c>
      <c r="O108" s="64"/>
      <c r="P108" s="181">
        <f>O108*H108</f>
        <v>0</v>
      </c>
      <c r="Q108" s="181">
        <v>4.6940000000000003E-2</v>
      </c>
      <c r="R108" s="181">
        <f>Q108*H108</f>
        <v>1.59596</v>
      </c>
      <c r="S108" s="181">
        <v>0</v>
      </c>
      <c r="T108" s="182">
        <f>S108*H108</f>
        <v>0</v>
      </c>
      <c r="U108" s="34"/>
      <c r="V108" s="34"/>
      <c r="W108" s="34"/>
      <c r="X108" s="34"/>
      <c r="Y108" s="34"/>
      <c r="Z108" s="34"/>
      <c r="AA108" s="34"/>
      <c r="AB108" s="34"/>
      <c r="AC108" s="34"/>
      <c r="AD108" s="34"/>
      <c r="AE108" s="34"/>
      <c r="AR108" s="183" t="s">
        <v>153</v>
      </c>
      <c r="AT108" s="183" t="s">
        <v>148</v>
      </c>
      <c r="AU108" s="183" t="s">
        <v>85</v>
      </c>
      <c r="AY108" s="17" t="s">
        <v>145</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153</v>
      </c>
      <c r="BM108" s="183" t="s">
        <v>164</v>
      </c>
    </row>
    <row r="109" spans="1:65" s="2" customFormat="1" x14ac:dyDescent="0.2">
      <c r="A109" s="34"/>
      <c r="B109" s="35"/>
      <c r="C109" s="36"/>
      <c r="D109" s="185" t="s">
        <v>155</v>
      </c>
      <c r="E109" s="36"/>
      <c r="F109" s="186" t="s">
        <v>165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155</v>
      </c>
      <c r="AU109" s="17" t="s">
        <v>85</v>
      </c>
    </row>
    <row r="110" spans="1:65" s="13" customFormat="1" x14ac:dyDescent="0.2">
      <c r="B110" s="190"/>
      <c r="C110" s="191"/>
      <c r="D110" s="192" t="s">
        <v>157</v>
      </c>
      <c r="E110" s="193" t="s">
        <v>18</v>
      </c>
      <c r="F110" s="194" t="s">
        <v>166</v>
      </c>
      <c r="G110" s="191"/>
      <c r="H110" s="195">
        <v>6</v>
      </c>
      <c r="I110" s="196"/>
      <c r="J110" s="191"/>
      <c r="K110" s="191"/>
      <c r="L110" s="197"/>
      <c r="M110" s="198"/>
      <c r="N110" s="199"/>
      <c r="O110" s="199"/>
      <c r="P110" s="199"/>
      <c r="Q110" s="199"/>
      <c r="R110" s="199"/>
      <c r="S110" s="199"/>
      <c r="T110" s="200"/>
      <c r="AT110" s="201" t="s">
        <v>157</v>
      </c>
      <c r="AU110" s="201" t="s">
        <v>85</v>
      </c>
      <c r="AV110" s="13" t="s">
        <v>85</v>
      </c>
      <c r="AW110" s="13" t="s">
        <v>37</v>
      </c>
      <c r="AX110" s="13" t="s">
        <v>75</v>
      </c>
      <c r="AY110" s="201" t="s">
        <v>145</v>
      </c>
    </row>
    <row r="111" spans="1:65" s="13" customFormat="1" x14ac:dyDescent="0.2">
      <c r="B111" s="190"/>
      <c r="C111" s="191"/>
      <c r="D111" s="192" t="s">
        <v>157</v>
      </c>
      <c r="E111" s="193" t="s">
        <v>18</v>
      </c>
      <c r="F111" s="194" t="s">
        <v>167</v>
      </c>
      <c r="G111" s="191"/>
      <c r="H111" s="195">
        <v>6</v>
      </c>
      <c r="I111" s="196"/>
      <c r="J111" s="191"/>
      <c r="K111" s="191"/>
      <c r="L111" s="197"/>
      <c r="M111" s="198"/>
      <c r="N111" s="199"/>
      <c r="O111" s="199"/>
      <c r="P111" s="199"/>
      <c r="Q111" s="199"/>
      <c r="R111" s="199"/>
      <c r="S111" s="199"/>
      <c r="T111" s="200"/>
      <c r="AT111" s="201" t="s">
        <v>157</v>
      </c>
      <c r="AU111" s="201" t="s">
        <v>85</v>
      </c>
      <c r="AV111" s="13" t="s">
        <v>85</v>
      </c>
      <c r="AW111" s="13" t="s">
        <v>37</v>
      </c>
      <c r="AX111" s="13" t="s">
        <v>75</v>
      </c>
      <c r="AY111" s="201" t="s">
        <v>145</v>
      </c>
    </row>
    <row r="112" spans="1:65" s="13" customFormat="1" x14ac:dyDescent="0.2">
      <c r="B112" s="190"/>
      <c r="C112" s="191"/>
      <c r="D112" s="192" t="s">
        <v>157</v>
      </c>
      <c r="E112" s="193" t="s">
        <v>18</v>
      </c>
      <c r="F112" s="194" t="s">
        <v>168</v>
      </c>
      <c r="G112" s="191"/>
      <c r="H112" s="195">
        <v>9</v>
      </c>
      <c r="I112" s="196"/>
      <c r="J112" s="191"/>
      <c r="K112" s="191"/>
      <c r="L112" s="197"/>
      <c r="M112" s="198"/>
      <c r="N112" s="199"/>
      <c r="O112" s="199"/>
      <c r="P112" s="199"/>
      <c r="Q112" s="199"/>
      <c r="R112" s="199"/>
      <c r="S112" s="199"/>
      <c r="T112" s="200"/>
      <c r="AT112" s="201" t="s">
        <v>157</v>
      </c>
      <c r="AU112" s="201" t="s">
        <v>85</v>
      </c>
      <c r="AV112" s="13" t="s">
        <v>85</v>
      </c>
      <c r="AW112" s="13" t="s">
        <v>37</v>
      </c>
      <c r="AX112" s="13" t="s">
        <v>75</v>
      </c>
      <c r="AY112" s="201" t="s">
        <v>145</v>
      </c>
    </row>
    <row r="113" spans="1:65" s="13" customFormat="1" x14ac:dyDescent="0.2">
      <c r="B113" s="190"/>
      <c r="C113" s="191"/>
      <c r="D113" s="192" t="s">
        <v>157</v>
      </c>
      <c r="E113" s="193" t="s">
        <v>18</v>
      </c>
      <c r="F113" s="194" t="s">
        <v>169</v>
      </c>
      <c r="G113" s="191"/>
      <c r="H113" s="195">
        <v>13</v>
      </c>
      <c r="I113" s="196"/>
      <c r="J113" s="191"/>
      <c r="K113" s="191"/>
      <c r="L113" s="197"/>
      <c r="M113" s="198"/>
      <c r="N113" s="199"/>
      <c r="O113" s="199"/>
      <c r="P113" s="199"/>
      <c r="Q113" s="199"/>
      <c r="R113" s="199"/>
      <c r="S113" s="199"/>
      <c r="T113" s="200"/>
      <c r="AT113" s="201" t="s">
        <v>157</v>
      </c>
      <c r="AU113" s="201" t="s">
        <v>85</v>
      </c>
      <c r="AV113" s="13" t="s">
        <v>85</v>
      </c>
      <c r="AW113" s="13" t="s">
        <v>37</v>
      </c>
      <c r="AX113" s="13" t="s">
        <v>75</v>
      </c>
      <c r="AY113" s="201" t="s">
        <v>145</v>
      </c>
    </row>
    <row r="114" spans="1:65" s="14" customFormat="1" x14ac:dyDescent="0.2">
      <c r="B114" s="202"/>
      <c r="C114" s="203"/>
      <c r="D114" s="192" t="s">
        <v>157</v>
      </c>
      <c r="E114" s="204" t="s">
        <v>18</v>
      </c>
      <c r="F114" s="205" t="s">
        <v>161</v>
      </c>
      <c r="G114" s="203"/>
      <c r="H114" s="206">
        <v>34</v>
      </c>
      <c r="I114" s="207"/>
      <c r="J114" s="203"/>
      <c r="K114" s="203"/>
      <c r="L114" s="208"/>
      <c r="M114" s="209"/>
      <c r="N114" s="210"/>
      <c r="O114" s="210"/>
      <c r="P114" s="210"/>
      <c r="Q114" s="210"/>
      <c r="R114" s="210"/>
      <c r="S114" s="210"/>
      <c r="T114" s="211"/>
      <c r="AT114" s="212" t="s">
        <v>157</v>
      </c>
      <c r="AU114" s="212" t="s">
        <v>85</v>
      </c>
      <c r="AV114" s="14" t="s">
        <v>153</v>
      </c>
      <c r="AW114" s="14" t="s">
        <v>37</v>
      </c>
      <c r="AX114" s="14" t="s">
        <v>83</v>
      </c>
      <c r="AY114" s="212" t="s">
        <v>145</v>
      </c>
    </row>
    <row r="115" spans="1:65" s="2" customFormat="1" ht="37.9" customHeight="1" x14ac:dyDescent="0.2">
      <c r="A115" s="34"/>
      <c r="B115" s="35"/>
      <c r="C115" s="173" t="s">
        <v>146</v>
      </c>
      <c r="D115" s="173" t="s">
        <v>148</v>
      </c>
      <c r="E115" s="174" t="s">
        <v>170</v>
      </c>
      <c r="F115" s="175" t="s">
        <v>171</v>
      </c>
      <c r="G115" s="176" t="s">
        <v>172</v>
      </c>
      <c r="H115" s="177">
        <v>1</v>
      </c>
      <c r="I115" s="178"/>
      <c r="J115" s="177">
        <f>ROUND((ROUND(I115,2))*(ROUND(H115,2)),2)</f>
        <v>0</v>
      </c>
      <c r="K115" s="175" t="s">
        <v>152</v>
      </c>
      <c r="L115" s="39"/>
      <c r="M115" s="179" t="s">
        <v>18</v>
      </c>
      <c r="N115" s="180" t="s">
        <v>46</v>
      </c>
      <c r="O115" s="64"/>
      <c r="P115" s="181">
        <f>O115*H115</f>
        <v>0</v>
      </c>
      <c r="Q115" s="181">
        <v>0.12335</v>
      </c>
      <c r="R115" s="181">
        <f>Q115*H115</f>
        <v>0.12335</v>
      </c>
      <c r="S115" s="181">
        <v>0</v>
      </c>
      <c r="T115" s="182">
        <f>S115*H115</f>
        <v>0</v>
      </c>
      <c r="U115" s="34"/>
      <c r="V115" s="34"/>
      <c r="W115" s="34"/>
      <c r="X115" s="34"/>
      <c r="Y115" s="34"/>
      <c r="Z115" s="34"/>
      <c r="AA115" s="34"/>
      <c r="AB115" s="34"/>
      <c r="AC115" s="34"/>
      <c r="AD115" s="34"/>
      <c r="AE115" s="34"/>
      <c r="AR115" s="183" t="s">
        <v>153</v>
      </c>
      <c r="AT115" s="183" t="s">
        <v>148</v>
      </c>
      <c r="AU115" s="183" t="s">
        <v>85</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153</v>
      </c>
      <c r="BM115" s="183" t="s">
        <v>173</v>
      </c>
    </row>
    <row r="116" spans="1:65" s="2" customFormat="1" x14ac:dyDescent="0.2">
      <c r="A116" s="34"/>
      <c r="B116" s="35"/>
      <c r="C116" s="36"/>
      <c r="D116" s="185" t="s">
        <v>155</v>
      </c>
      <c r="E116" s="36"/>
      <c r="F116" s="186" t="s">
        <v>174</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155</v>
      </c>
      <c r="AU116" s="17" t="s">
        <v>85</v>
      </c>
    </row>
    <row r="117" spans="1:65" s="13" customFormat="1" x14ac:dyDescent="0.2">
      <c r="B117" s="190"/>
      <c r="C117" s="191"/>
      <c r="D117" s="192" t="s">
        <v>157</v>
      </c>
      <c r="E117" s="193" t="s">
        <v>18</v>
      </c>
      <c r="F117" s="194" t="s">
        <v>175</v>
      </c>
      <c r="G117" s="191"/>
      <c r="H117" s="195">
        <v>1</v>
      </c>
      <c r="I117" s="196"/>
      <c r="J117" s="191"/>
      <c r="K117" s="191"/>
      <c r="L117" s="197"/>
      <c r="M117" s="198"/>
      <c r="N117" s="199"/>
      <c r="O117" s="199"/>
      <c r="P117" s="199"/>
      <c r="Q117" s="199"/>
      <c r="R117" s="199"/>
      <c r="S117" s="199"/>
      <c r="T117" s="200"/>
      <c r="AT117" s="201" t="s">
        <v>157</v>
      </c>
      <c r="AU117" s="201" t="s">
        <v>85</v>
      </c>
      <c r="AV117" s="13" t="s">
        <v>85</v>
      </c>
      <c r="AW117" s="13" t="s">
        <v>37</v>
      </c>
      <c r="AX117" s="13" t="s">
        <v>75</v>
      </c>
      <c r="AY117" s="201" t="s">
        <v>145</v>
      </c>
    </row>
    <row r="118" spans="1:65" s="14" customFormat="1" x14ac:dyDescent="0.2">
      <c r="B118" s="202"/>
      <c r="C118" s="203"/>
      <c r="D118" s="192" t="s">
        <v>157</v>
      </c>
      <c r="E118" s="204" t="s">
        <v>18</v>
      </c>
      <c r="F118" s="205" t="s">
        <v>161</v>
      </c>
      <c r="G118" s="203"/>
      <c r="H118" s="206">
        <v>1</v>
      </c>
      <c r="I118" s="207"/>
      <c r="J118" s="203"/>
      <c r="K118" s="203"/>
      <c r="L118" s="208"/>
      <c r="M118" s="209"/>
      <c r="N118" s="210"/>
      <c r="O118" s="210"/>
      <c r="P118" s="210"/>
      <c r="Q118" s="210"/>
      <c r="R118" s="210"/>
      <c r="S118" s="210"/>
      <c r="T118" s="211"/>
      <c r="AT118" s="212" t="s">
        <v>157</v>
      </c>
      <c r="AU118" s="212" t="s">
        <v>85</v>
      </c>
      <c r="AV118" s="14" t="s">
        <v>153</v>
      </c>
      <c r="AW118" s="14" t="s">
        <v>37</v>
      </c>
      <c r="AX118" s="14" t="s">
        <v>83</v>
      </c>
      <c r="AY118" s="212" t="s">
        <v>145</v>
      </c>
    </row>
    <row r="119" spans="1:65" s="2" customFormat="1" ht="49.15" customHeight="1" x14ac:dyDescent="0.2">
      <c r="A119" s="34"/>
      <c r="B119" s="35"/>
      <c r="C119" s="173" t="s">
        <v>153</v>
      </c>
      <c r="D119" s="173" t="s">
        <v>148</v>
      </c>
      <c r="E119" s="174" t="s">
        <v>176</v>
      </c>
      <c r="F119" s="175" t="s">
        <v>177</v>
      </c>
      <c r="G119" s="176" t="s">
        <v>172</v>
      </c>
      <c r="H119" s="177">
        <v>3.47</v>
      </c>
      <c r="I119" s="178"/>
      <c r="J119" s="177">
        <f>ROUND((ROUND(I119,2))*(ROUND(H119,2)),2)</f>
        <v>0</v>
      </c>
      <c r="K119" s="175" t="s">
        <v>152</v>
      </c>
      <c r="L119" s="39"/>
      <c r="M119" s="179" t="s">
        <v>18</v>
      </c>
      <c r="N119" s="180" t="s">
        <v>46</v>
      </c>
      <c r="O119" s="64"/>
      <c r="P119" s="181">
        <f>O119*H119</f>
        <v>0</v>
      </c>
      <c r="Q119" s="181">
        <v>7.9210000000000003E-2</v>
      </c>
      <c r="R119" s="181">
        <f>Q119*H119</f>
        <v>0.27485870000000001</v>
      </c>
      <c r="S119" s="181">
        <v>0</v>
      </c>
      <c r="T119" s="182">
        <f>S119*H119</f>
        <v>0</v>
      </c>
      <c r="U119" s="34"/>
      <c r="V119" s="34"/>
      <c r="W119" s="34"/>
      <c r="X119" s="34"/>
      <c r="Y119" s="34"/>
      <c r="Z119" s="34"/>
      <c r="AA119" s="34"/>
      <c r="AB119" s="34"/>
      <c r="AC119" s="34"/>
      <c r="AD119" s="34"/>
      <c r="AE119" s="34"/>
      <c r="AR119" s="183" t="s">
        <v>153</v>
      </c>
      <c r="AT119" s="183" t="s">
        <v>148</v>
      </c>
      <c r="AU119" s="183" t="s">
        <v>85</v>
      </c>
      <c r="AY119" s="17" t="s">
        <v>145</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153</v>
      </c>
      <c r="BM119" s="183" t="s">
        <v>178</v>
      </c>
    </row>
    <row r="120" spans="1:65" s="2" customFormat="1" x14ac:dyDescent="0.2">
      <c r="A120" s="34"/>
      <c r="B120" s="35"/>
      <c r="C120" s="36"/>
      <c r="D120" s="185" t="s">
        <v>155</v>
      </c>
      <c r="E120" s="36"/>
      <c r="F120" s="186" t="s">
        <v>179</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155</v>
      </c>
      <c r="AU120" s="17" t="s">
        <v>85</v>
      </c>
    </row>
    <row r="121" spans="1:65" s="13" customFormat="1" x14ac:dyDescent="0.2">
      <c r="B121" s="190"/>
      <c r="C121" s="191"/>
      <c r="D121" s="192" t="s">
        <v>157</v>
      </c>
      <c r="E121" s="193" t="s">
        <v>18</v>
      </c>
      <c r="F121" s="194" t="s">
        <v>180</v>
      </c>
      <c r="G121" s="191"/>
      <c r="H121" s="195">
        <v>3.47</v>
      </c>
      <c r="I121" s="196"/>
      <c r="J121" s="191"/>
      <c r="K121" s="191"/>
      <c r="L121" s="197"/>
      <c r="M121" s="198"/>
      <c r="N121" s="199"/>
      <c r="O121" s="199"/>
      <c r="P121" s="199"/>
      <c r="Q121" s="199"/>
      <c r="R121" s="199"/>
      <c r="S121" s="199"/>
      <c r="T121" s="200"/>
      <c r="AT121" s="201" t="s">
        <v>157</v>
      </c>
      <c r="AU121" s="201" t="s">
        <v>85</v>
      </c>
      <c r="AV121" s="13" t="s">
        <v>85</v>
      </c>
      <c r="AW121" s="13" t="s">
        <v>37</v>
      </c>
      <c r="AX121" s="13" t="s">
        <v>75</v>
      </c>
      <c r="AY121" s="201" t="s">
        <v>145</v>
      </c>
    </row>
    <row r="122" spans="1:65" s="14" customFormat="1" x14ac:dyDescent="0.2">
      <c r="B122" s="202"/>
      <c r="C122" s="203"/>
      <c r="D122" s="192" t="s">
        <v>157</v>
      </c>
      <c r="E122" s="204" t="s">
        <v>18</v>
      </c>
      <c r="F122" s="205" t="s">
        <v>161</v>
      </c>
      <c r="G122" s="203"/>
      <c r="H122" s="206">
        <v>3.47</v>
      </c>
      <c r="I122" s="207"/>
      <c r="J122" s="203"/>
      <c r="K122" s="203"/>
      <c r="L122" s="208"/>
      <c r="M122" s="209"/>
      <c r="N122" s="210"/>
      <c r="O122" s="210"/>
      <c r="P122" s="210"/>
      <c r="Q122" s="210"/>
      <c r="R122" s="210"/>
      <c r="S122" s="210"/>
      <c r="T122" s="211"/>
      <c r="AT122" s="212" t="s">
        <v>157</v>
      </c>
      <c r="AU122" s="212" t="s">
        <v>85</v>
      </c>
      <c r="AV122" s="14" t="s">
        <v>153</v>
      </c>
      <c r="AW122" s="14" t="s">
        <v>37</v>
      </c>
      <c r="AX122" s="14" t="s">
        <v>83</v>
      </c>
      <c r="AY122" s="212" t="s">
        <v>145</v>
      </c>
    </row>
    <row r="123" spans="1:65" s="12" customFormat="1" ht="22.9" customHeight="1" x14ac:dyDescent="0.2">
      <c r="B123" s="157"/>
      <c r="C123" s="158"/>
      <c r="D123" s="159" t="s">
        <v>74</v>
      </c>
      <c r="E123" s="171" t="s">
        <v>181</v>
      </c>
      <c r="F123" s="171" t="s">
        <v>182</v>
      </c>
      <c r="G123" s="158"/>
      <c r="H123" s="158"/>
      <c r="I123" s="161"/>
      <c r="J123" s="172">
        <f>BK123</f>
        <v>0</v>
      </c>
      <c r="K123" s="158"/>
      <c r="L123" s="163"/>
      <c r="M123" s="164"/>
      <c r="N123" s="165"/>
      <c r="O123" s="165"/>
      <c r="P123" s="166">
        <f>SUM(P124:P195)</f>
        <v>0</v>
      </c>
      <c r="Q123" s="165"/>
      <c r="R123" s="166">
        <f>SUM(R124:R195)</f>
        <v>7.0053073000000001</v>
      </c>
      <c r="S123" s="165"/>
      <c r="T123" s="167">
        <f>SUM(T124:T195)</f>
        <v>8.7455199999999991</v>
      </c>
      <c r="AR123" s="168" t="s">
        <v>83</v>
      </c>
      <c r="AT123" s="169" t="s">
        <v>74</v>
      </c>
      <c r="AU123" s="169" t="s">
        <v>83</v>
      </c>
      <c r="AY123" s="168" t="s">
        <v>145</v>
      </c>
      <c r="BK123" s="170">
        <f>SUM(BK124:BK195)</f>
        <v>0</v>
      </c>
    </row>
    <row r="124" spans="1:65" s="2" customFormat="1" ht="33" customHeight="1" x14ac:dyDescent="0.2">
      <c r="A124" s="34"/>
      <c r="B124" s="35"/>
      <c r="C124" s="173" t="s">
        <v>183</v>
      </c>
      <c r="D124" s="173" t="s">
        <v>148</v>
      </c>
      <c r="E124" s="174" t="s">
        <v>184</v>
      </c>
      <c r="F124" s="175" t="s">
        <v>185</v>
      </c>
      <c r="G124" s="176" t="s">
        <v>172</v>
      </c>
      <c r="H124" s="177">
        <v>9.7200000000000006</v>
      </c>
      <c r="I124" s="178"/>
      <c r="J124" s="177">
        <f>ROUND((ROUND(I124,2))*(ROUND(H124,2)),2)</f>
        <v>0</v>
      </c>
      <c r="K124" s="175" t="s">
        <v>152</v>
      </c>
      <c r="L124" s="39"/>
      <c r="M124" s="179" t="s">
        <v>18</v>
      </c>
      <c r="N124" s="180" t="s">
        <v>46</v>
      </c>
      <c r="O124" s="64"/>
      <c r="P124" s="181">
        <f>O124*H124</f>
        <v>0</v>
      </c>
      <c r="Q124" s="181">
        <v>7.3499999999999998E-3</v>
      </c>
      <c r="R124" s="181">
        <f>Q124*H124</f>
        <v>7.1442000000000005E-2</v>
      </c>
      <c r="S124" s="181">
        <v>0</v>
      </c>
      <c r="T124" s="182">
        <f>S124*H124</f>
        <v>0</v>
      </c>
      <c r="U124" s="34"/>
      <c r="V124" s="34"/>
      <c r="W124" s="34"/>
      <c r="X124" s="34"/>
      <c r="Y124" s="34"/>
      <c r="Z124" s="34"/>
      <c r="AA124" s="34"/>
      <c r="AB124" s="34"/>
      <c r="AC124" s="34"/>
      <c r="AD124" s="34"/>
      <c r="AE124" s="34"/>
      <c r="AR124" s="183" t="s">
        <v>153</v>
      </c>
      <c r="AT124" s="183" t="s">
        <v>148</v>
      </c>
      <c r="AU124" s="183" t="s">
        <v>85</v>
      </c>
      <c r="AY124" s="17" t="s">
        <v>145</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153</v>
      </c>
      <c r="BM124" s="183" t="s">
        <v>186</v>
      </c>
    </row>
    <row r="125" spans="1:65" s="2" customFormat="1" x14ac:dyDescent="0.2">
      <c r="A125" s="34"/>
      <c r="B125" s="35"/>
      <c r="C125" s="36"/>
      <c r="D125" s="185" t="s">
        <v>155</v>
      </c>
      <c r="E125" s="36"/>
      <c r="F125" s="186" t="s">
        <v>187</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155</v>
      </c>
      <c r="AU125" s="17" t="s">
        <v>85</v>
      </c>
    </row>
    <row r="126" spans="1:65" s="13" customFormat="1" x14ac:dyDescent="0.2">
      <c r="B126" s="190"/>
      <c r="C126" s="191"/>
      <c r="D126" s="192" t="s">
        <v>157</v>
      </c>
      <c r="E126" s="193" t="s">
        <v>18</v>
      </c>
      <c r="F126" s="194" t="s">
        <v>188</v>
      </c>
      <c r="G126" s="191"/>
      <c r="H126" s="195">
        <v>0.16</v>
      </c>
      <c r="I126" s="196"/>
      <c r="J126" s="191"/>
      <c r="K126" s="191"/>
      <c r="L126" s="197"/>
      <c r="M126" s="198"/>
      <c r="N126" s="199"/>
      <c r="O126" s="199"/>
      <c r="P126" s="199"/>
      <c r="Q126" s="199"/>
      <c r="R126" s="199"/>
      <c r="S126" s="199"/>
      <c r="T126" s="200"/>
      <c r="AT126" s="201" t="s">
        <v>157</v>
      </c>
      <c r="AU126" s="201" t="s">
        <v>85</v>
      </c>
      <c r="AV126" s="13" t="s">
        <v>85</v>
      </c>
      <c r="AW126" s="13" t="s">
        <v>37</v>
      </c>
      <c r="AX126" s="13" t="s">
        <v>75</v>
      </c>
      <c r="AY126" s="201" t="s">
        <v>145</v>
      </c>
    </row>
    <row r="127" spans="1:65" s="13" customFormat="1" x14ac:dyDescent="0.2">
      <c r="B127" s="190"/>
      <c r="C127" s="191"/>
      <c r="D127" s="192" t="s">
        <v>157</v>
      </c>
      <c r="E127" s="193" t="s">
        <v>18</v>
      </c>
      <c r="F127" s="194" t="s">
        <v>189</v>
      </c>
      <c r="G127" s="191"/>
      <c r="H127" s="195">
        <v>0.64</v>
      </c>
      <c r="I127" s="196"/>
      <c r="J127" s="191"/>
      <c r="K127" s="191"/>
      <c r="L127" s="197"/>
      <c r="M127" s="198"/>
      <c r="N127" s="199"/>
      <c r="O127" s="199"/>
      <c r="P127" s="199"/>
      <c r="Q127" s="199"/>
      <c r="R127" s="199"/>
      <c r="S127" s="199"/>
      <c r="T127" s="200"/>
      <c r="AT127" s="201" t="s">
        <v>157</v>
      </c>
      <c r="AU127" s="201" t="s">
        <v>85</v>
      </c>
      <c r="AV127" s="13" t="s">
        <v>85</v>
      </c>
      <c r="AW127" s="13" t="s">
        <v>37</v>
      </c>
      <c r="AX127" s="13" t="s">
        <v>75</v>
      </c>
      <c r="AY127" s="201" t="s">
        <v>145</v>
      </c>
    </row>
    <row r="128" spans="1:65" s="13" customFormat="1" x14ac:dyDescent="0.2">
      <c r="B128" s="190"/>
      <c r="C128" s="191"/>
      <c r="D128" s="192" t="s">
        <v>157</v>
      </c>
      <c r="E128" s="193" t="s">
        <v>18</v>
      </c>
      <c r="F128" s="194" t="s">
        <v>190</v>
      </c>
      <c r="G128" s="191"/>
      <c r="H128" s="195">
        <v>0.16</v>
      </c>
      <c r="I128" s="196"/>
      <c r="J128" s="191"/>
      <c r="K128" s="191"/>
      <c r="L128" s="197"/>
      <c r="M128" s="198"/>
      <c r="N128" s="199"/>
      <c r="O128" s="199"/>
      <c r="P128" s="199"/>
      <c r="Q128" s="199"/>
      <c r="R128" s="199"/>
      <c r="S128" s="199"/>
      <c r="T128" s="200"/>
      <c r="AT128" s="201" t="s">
        <v>157</v>
      </c>
      <c r="AU128" s="201" t="s">
        <v>85</v>
      </c>
      <c r="AV128" s="13" t="s">
        <v>85</v>
      </c>
      <c r="AW128" s="13" t="s">
        <v>37</v>
      </c>
      <c r="AX128" s="13" t="s">
        <v>75</v>
      </c>
      <c r="AY128" s="201" t="s">
        <v>145</v>
      </c>
    </row>
    <row r="129" spans="1:65" s="13" customFormat="1" x14ac:dyDescent="0.2">
      <c r="B129" s="190"/>
      <c r="C129" s="191"/>
      <c r="D129" s="192" t="s">
        <v>157</v>
      </c>
      <c r="E129" s="193" t="s">
        <v>18</v>
      </c>
      <c r="F129" s="194" t="s">
        <v>191</v>
      </c>
      <c r="G129" s="191"/>
      <c r="H129" s="195">
        <v>1.2</v>
      </c>
      <c r="I129" s="196"/>
      <c r="J129" s="191"/>
      <c r="K129" s="191"/>
      <c r="L129" s="197"/>
      <c r="M129" s="198"/>
      <c r="N129" s="199"/>
      <c r="O129" s="199"/>
      <c r="P129" s="199"/>
      <c r="Q129" s="199"/>
      <c r="R129" s="199"/>
      <c r="S129" s="199"/>
      <c r="T129" s="200"/>
      <c r="AT129" s="201" t="s">
        <v>157</v>
      </c>
      <c r="AU129" s="201" t="s">
        <v>85</v>
      </c>
      <c r="AV129" s="13" t="s">
        <v>85</v>
      </c>
      <c r="AW129" s="13" t="s">
        <v>37</v>
      </c>
      <c r="AX129" s="13" t="s">
        <v>75</v>
      </c>
      <c r="AY129" s="201" t="s">
        <v>145</v>
      </c>
    </row>
    <row r="130" spans="1:65" s="13" customFormat="1" x14ac:dyDescent="0.2">
      <c r="B130" s="190"/>
      <c r="C130" s="191"/>
      <c r="D130" s="192" t="s">
        <v>157</v>
      </c>
      <c r="E130" s="193" t="s">
        <v>18</v>
      </c>
      <c r="F130" s="194" t="s">
        <v>192</v>
      </c>
      <c r="G130" s="191"/>
      <c r="H130" s="195">
        <v>1</v>
      </c>
      <c r="I130" s="196"/>
      <c r="J130" s="191"/>
      <c r="K130" s="191"/>
      <c r="L130" s="197"/>
      <c r="M130" s="198"/>
      <c r="N130" s="199"/>
      <c r="O130" s="199"/>
      <c r="P130" s="199"/>
      <c r="Q130" s="199"/>
      <c r="R130" s="199"/>
      <c r="S130" s="199"/>
      <c r="T130" s="200"/>
      <c r="AT130" s="201" t="s">
        <v>157</v>
      </c>
      <c r="AU130" s="201" t="s">
        <v>85</v>
      </c>
      <c r="AV130" s="13" t="s">
        <v>85</v>
      </c>
      <c r="AW130" s="13" t="s">
        <v>37</v>
      </c>
      <c r="AX130" s="13" t="s">
        <v>75</v>
      </c>
      <c r="AY130" s="201" t="s">
        <v>145</v>
      </c>
    </row>
    <row r="131" spans="1:65" s="13" customFormat="1" x14ac:dyDescent="0.2">
      <c r="B131" s="190"/>
      <c r="C131" s="191"/>
      <c r="D131" s="192" t="s">
        <v>157</v>
      </c>
      <c r="E131" s="193" t="s">
        <v>18</v>
      </c>
      <c r="F131" s="194" t="s">
        <v>193</v>
      </c>
      <c r="G131" s="191"/>
      <c r="H131" s="195">
        <v>1.2</v>
      </c>
      <c r="I131" s="196"/>
      <c r="J131" s="191"/>
      <c r="K131" s="191"/>
      <c r="L131" s="197"/>
      <c r="M131" s="198"/>
      <c r="N131" s="199"/>
      <c r="O131" s="199"/>
      <c r="P131" s="199"/>
      <c r="Q131" s="199"/>
      <c r="R131" s="199"/>
      <c r="S131" s="199"/>
      <c r="T131" s="200"/>
      <c r="AT131" s="201" t="s">
        <v>157</v>
      </c>
      <c r="AU131" s="201" t="s">
        <v>85</v>
      </c>
      <c r="AV131" s="13" t="s">
        <v>85</v>
      </c>
      <c r="AW131" s="13" t="s">
        <v>37</v>
      </c>
      <c r="AX131" s="13" t="s">
        <v>75</v>
      </c>
      <c r="AY131" s="201" t="s">
        <v>145</v>
      </c>
    </row>
    <row r="132" spans="1:65" s="13" customFormat="1" x14ac:dyDescent="0.2">
      <c r="B132" s="190"/>
      <c r="C132" s="191"/>
      <c r="D132" s="192" t="s">
        <v>157</v>
      </c>
      <c r="E132" s="193" t="s">
        <v>18</v>
      </c>
      <c r="F132" s="194" t="s">
        <v>194</v>
      </c>
      <c r="G132" s="191"/>
      <c r="H132" s="195">
        <v>0.32</v>
      </c>
      <c r="I132" s="196"/>
      <c r="J132" s="191"/>
      <c r="K132" s="191"/>
      <c r="L132" s="197"/>
      <c r="M132" s="198"/>
      <c r="N132" s="199"/>
      <c r="O132" s="199"/>
      <c r="P132" s="199"/>
      <c r="Q132" s="199"/>
      <c r="R132" s="199"/>
      <c r="S132" s="199"/>
      <c r="T132" s="200"/>
      <c r="AT132" s="201" t="s">
        <v>157</v>
      </c>
      <c r="AU132" s="201" t="s">
        <v>85</v>
      </c>
      <c r="AV132" s="13" t="s">
        <v>85</v>
      </c>
      <c r="AW132" s="13" t="s">
        <v>37</v>
      </c>
      <c r="AX132" s="13" t="s">
        <v>75</v>
      </c>
      <c r="AY132" s="201" t="s">
        <v>145</v>
      </c>
    </row>
    <row r="133" spans="1:65" s="13" customFormat="1" x14ac:dyDescent="0.2">
      <c r="B133" s="190"/>
      <c r="C133" s="191"/>
      <c r="D133" s="192" t="s">
        <v>157</v>
      </c>
      <c r="E133" s="193" t="s">
        <v>18</v>
      </c>
      <c r="F133" s="194" t="s">
        <v>195</v>
      </c>
      <c r="G133" s="191"/>
      <c r="H133" s="195">
        <v>0.12</v>
      </c>
      <c r="I133" s="196"/>
      <c r="J133" s="191"/>
      <c r="K133" s="191"/>
      <c r="L133" s="197"/>
      <c r="M133" s="198"/>
      <c r="N133" s="199"/>
      <c r="O133" s="199"/>
      <c r="P133" s="199"/>
      <c r="Q133" s="199"/>
      <c r="R133" s="199"/>
      <c r="S133" s="199"/>
      <c r="T133" s="200"/>
      <c r="AT133" s="201" t="s">
        <v>157</v>
      </c>
      <c r="AU133" s="201" t="s">
        <v>85</v>
      </c>
      <c r="AV133" s="13" t="s">
        <v>85</v>
      </c>
      <c r="AW133" s="13" t="s">
        <v>37</v>
      </c>
      <c r="AX133" s="13" t="s">
        <v>75</v>
      </c>
      <c r="AY133" s="201" t="s">
        <v>145</v>
      </c>
    </row>
    <row r="134" spans="1:65" s="13" customFormat="1" x14ac:dyDescent="0.2">
      <c r="B134" s="190"/>
      <c r="C134" s="191"/>
      <c r="D134" s="192" t="s">
        <v>157</v>
      </c>
      <c r="E134" s="193" t="s">
        <v>18</v>
      </c>
      <c r="F134" s="194" t="s">
        <v>196</v>
      </c>
      <c r="G134" s="191"/>
      <c r="H134" s="195">
        <v>0.2</v>
      </c>
      <c r="I134" s="196"/>
      <c r="J134" s="191"/>
      <c r="K134" s="191"/>
      <c r="L134" s="197"/>
      <c r="M134" s="198"/>
      <c r="N134" s="199"/>
      <c r="O134" s="199"/>
      <c r="P134" s="199"/>
      <c r="Q134" s="199"/>
      <c r="R134" s="199"/>
      <c r="S134" s="199"/>
      <c r="T134" s="200"/>
      <c r="AT134" s="201" t="s">
        <v>157</v>
      </c>
      <c r="AU134" s="201" t="s">
        <v>85</v>
      </c>
      <c r="AV134" s="13" t="s">
        <v>85</v>
      </c>
      <c r="AW134" s="13" t="s">
        <v>37</v>
      </c>
      <c r="AX134" s="13" t="s">
        <v>75</v>
      </c>
      <c r="AY134" s="201" t="s">
        <v>145</v>
      </c>
    </row>
    <row r="135" spans="1:65" s="13" customFormat="1" x14ac:dyDescent="0.2">
      <c r="B135" s="190"/>
      <c r="C135" s="191"/>
      <c r="D135" s="192" t="s">
        <v>157</v>
      </c>
      <c r="E135" s="193" t="s">
        <v>18</v>
      </c>
      <c r="F135" s="194" t="s">
        <v>197</v>
      </c>
      <c r="G135" s="191"/>
      <c r="H135" s="195">
        <v>0.4</v>
      </c>
      <c r="I135" s="196"/>
      <c r="J135" s="191"/>
      <c r="K135" s="191"/>
      <c r="L135" s="197"/>
      <c r="M135" s="198"/>
      <c r="N135" s="199"/>
      <c r="O135" s="199"/>
      <c r="P135" s="199"/>
      <c r="Q135" s="199"/>
      <c r="R135" s="199"/>
      <c r="S135" s="199"/>
      <c r="T135" s="200"/>
      <c r="AT135" s="201" t="s">
        <v>157</v>
      </c>
      <c r="AU135" s="201" t="s">
        <v>85</v>
      </c>
      <c r="AV135" s="13" t="s">
        <v>85</v>
      </c>
      <c r="AW135" s="13" t="s">
        <v>37</v>
      </c>
      <c r="AX135" s="13" t="s">
        <v>75</v>
      </c>
      <c r="AY135" s="201" t="s">
        <v>145</v>
      </c>
    </row>
    <row r="136" spans="1:65" s="13" customFormat="1" x14ac:dyDescent="0.2">
      <c r="B136" s="190"/>
      <c r="C136" s="191"/>
      <c r="D136" s="192" t="s">
        <v>157</v>
      </c>
      <c r="E136" s="193" t="s">
        <v>18</v>
      </c>
      <c r="F136" s="194" t="s">
        <v>191</v>
      </c>
      <c r="G136" s="191"/>
      <c r="H136" s="195">
        <v>1.2</v>
      </c>
      <c r="I136" s="196"/>
      <c r="J136" s="191"/>
      <c r="K136" s="191"/>
      <c r="L136" s="197"/>
      <c r="M136" s="198"/>
      <c r="N136" s="199"/>
      <c r="O136" s="199"/>
      <c r="P136" s="199"/>
      <c r="Q136" s="199"/>
      <c r="R136" s="199"/>
      <c r="S136" s="199"/>
      <c r="T136" s="200"/>
      <c r="AT136" s="201" t="s">
        <v>157</v>
      </c>
      <c r="AU136" s="201" t="s">
        <v>85</v>
      </c>
      <c r="AV136" s="13" t="s">
        <v>85</v>
      </c>
      <c r="AW136" s="13" t="s">
        <v>37</v>
      </c>
      <c r="AX136" s="13" t="s">
        <v>75</v>
      </c>
      <c r="AY136" s="201" t="s">
        <v>145</v>
      </c>
    </row>
    <row r="137" spans="1:65" s="13" customFormat="1" x14ac:dyDescent="0.2">
      <c r="B137" s="190"/>
      <c r="C137" s="191"/>
      <c r="D137" s="192" t="s">
        <v>157</v>
      </c>
      <c r="E137" s="193" t="s">
        <v>18</v>
      </c>
      <c r="F137" s="194" t="s">
        <v>198</v>
      </c>
      <c r="G137" s="191"/>
      <c r="H137" s="195">
        <v>0.12</v>
      </c>
      <c r="I137" s="196"/>
      <c r="J137" s="191"/>
      <c r="K137" s="191"/>
      <c r="L137" s="197"/>
      <c r="M137" s="198"/>
      <c r="N137" s="199"/>
      <c r="O137" s="199"/>
      <c r="P137" s="199"/>
      <c r="Q137" s="199"/>
      <c r="R137" s="199"/>
      <c r="S137" s="199"/>
      <c r="T137" s="200"/>
      <c r="AT137" s="201" t="s">
        <v>157</v>
      </c>
      <c r="AU137" s="201" t="s">
        <v>85</v>
      </c>
      <c r="AV137" s="13" t="s">
        <v>85</v>
      </c>
      <c r="AW137" s="13" t="s">
        <v>37</v>
      </c>
      <c r="AX137" s="13" t="s">
        <v>75</v>
      </c>
      <c r="AY137" s="201" t="s">
        <v>145</v>
      </c>
    </row>
    <row r="138" spans="1:65" s="13" customFormat="1" x14ac:dyDescent="0.2">
      <c r="B138" s="190"/>
      <c r="C138" s="191"/>
      <c r="D138" s="192" t="s">
        <v>157</v>
      </c>
      <c r="E138" s="193" t="s">
        <v>18</v>
      </c>
      <c r="F138" s="194" t="s">
        <v>199</v>
      </c>
      <c r="G138" s="191"/>
      <c r="H138" s="195">
        <v>0.24</v>
      </c>
      <c r="I138" s="196"/>
      <c r="J138" s="191"/>
      <c r="K138" s="191"/>
      <c r="L138" s="197"/>
      <c r="M138" s="198"/>
      <c r="N138" s="199"/>
      <c r="O138" s="199"/>
      <c r="P138" s="199"/>
      <c r="Q138" s="199"/>
      <c r="R138" s="199"/>
      <c r="S138" s="199"/>
      <c r="T138" s="200"/>
      <c r="AT138" s="201" t="s">
        <v>157</v>
      </c>
      <c r="AU138" s="201" t="s">
        <v>85</v>
      </c>
      <c r="AV138" s="13" t="s">
        <v>85</v>
      </c>
      <c r="AW138" s="13" t="s">
        <v>37</v>
      </c>
      <c r="AX138" s="13" t="s">
        <v>75</v>
      </c>
      <c r="AY138" s="201" t="s">
        <v>145</v>
      </c>
    </row>
    <row r="139" spans="1:65" s="13" customFormat="1" x14ac:dyDescent="0.2">
      <c r="B139" s="190"/>
      <c r="C139" s="191"/>
      <c r="D139" s="192" t="s">
        <v>157</v>
      </c>
      <c r="E139" s="193" t="s">
        <v>18</v>
      </c>
      <c r="F139" s="194" t="s">
        <v>200</v>
      </c>
      <c r="G139" s="191"/>
      <c r="H139" s="195">
        <v>0.16</v>
      </c>
      <c r="I139" s="196"/>
      <c r="J139" s="191"/>
      <c r="K139" s="191"/>
      <c r="L139" s="197"/>
      <c r="M139" s="198"/>
      <c r="N139" s="199"/>
      <c r="O139" s="199"/>
      <c r="P139" s="199"/>
      <c r="Q139" s="199"/>
      <c r="R139" s="199"/>
      <c r="S139" s="199"/>
      <c r="T139" s="200"/>
      <c r="AT139" s="201" t="s">
        <v>157</v>
      </c>
      <c r="AU139" s="201" t="s">
        <v>85</v>
      </c>
      <c r="AV139" s="13" t="s">
        <v>85</v>
      </c>
      <c r="AW139" s="13" t="s">
        <v>37</v>
      </c>
      <c r="AX139" s="13" t="s">
        <v>75</v>
      </c>
      <c r="AY139" s="201" t="s">
        <v>145</v>
      </c>
    </row>
    <row r="140" spans="1:65" s="13" customFormat="1" x14ac:dyDescent="0.2">
      <c r="B140" s="190"/>
      <c r="C140" s="191"/>
      <c r="D140" s="192" t="s">
        <v>157</v>
      </c>
      <c r="E140" s="193" t="s">
        <v>18</v>
      </c>
      <c r="F140" s="194" t="s">
        <v>201</v>
      </c>
      <c r="G140" s="191"/>
      <c r="H140" s="195">
        <v>0.8</v>
      </c>
      <c r="I140" s="196"/>
      <c r="J140" s="191"/>
      <c r="K140" s="191"/>
      <c r="L140" s="197"/>
      <c r="M140" s="198"/>
      <c r="N140" s="199"/>
      <c r="O140" s="199"/>
      <c r="P140" s="199"/>
      <c r="Q140" s="199"/>
      <c r="R140" s="199"/>
      <c r="S140" s="199"/>
      <c r="T140" s="200"/>
      <c r="AT140" s="201" t="s">
        <v>157</v>
      </c>
      <c r="AU140" s="201" t="s">
        <v>85</v>
      </c>
      <c r="AV140" s="13" t="s">
        <v>85</v>
      </c>
      <c r="AW140" s="13" t="s">
        <v>37</v>
      </c>
      <c r="AX140" s="13" t="s">
        <v>75</v>
      </c>
      <c r="AY140" s="201" t="s">
        <v>145</v>
      </c>
    </row>
    <row r="141" spans="1:65" s="13" customFormat="1" x14ac:dyDescent="0.2">
      <c r="B141" s="190"/>
      <c r="C141" s="191"/>
      <c r="D141" s="192" t="s">
        <v>157</v>
      </c>
      <c r="E141" s="193" t="s">
        <v>18</v>
      </c>
      <c r="F141" s="194" t="s">
        <v>202</v>
      </c>
      <c r="G141" s="191"/>
      <c r="H141" s="195">
        <v>1.8</v>
      </c>
      <c r="I141" s="196"/>
      <c r="J141" s="191"/>
      <c r="K141" s="191"/>
      <c r="L141" s="197"/>
      <c r="M141" s="198"/>
      <c r="N141" s="199"/>
      <c r="O141" s="199"/>
      <c r="P141" s="199"/>
      <c r="Q141" s="199"/>
      <c r="R141" s="199"/>
      <c r="S141" s="199"/>
      <c r="T141" s="200"/>
      <c r="AT141" s="201" t="s">
        <v>157</v>
      </c>
      <c r="AU141" s="201" t="s">
        <v>85</v>
      </c>
      <c r="AV141" s="13" t="s">
        <v>85</v>
      </c>
      <c r="AW141" s="13" t="s">
        <v>37</v>
      </c>
      <c r="AX141" s="13" t="s">
        <v>75</v>
      </c>
      <c r="AY141" s="201" t="s">
        <v>145</v>
      </c>
    </row>
    <row r="142" spans="1:65" s="14" customFormat="1" x14ac:dyDescent="0.2">
      <c r="B142" s="202"/>
      <c r="C142" s="203"/>
      <c r="D142" s="192" t="s">
        <v>157</v>
      </c>
      <c r="E142" s="204" t="s">
        <v>18</v>
      </c>
      <c r="F142" s="205" t="s">
        <v>161</v>
      </c>
      <c r="G142" s="203"/>
      <c r="H142" s="206">
        <v>9.7200000000000006</v>
      </c>
      <c r="I142" s="207"/>
      <c r="J142" s="203"/>
      <c r="K142" s="203"/>
      <c r="L142" s="208"/>
      <c r="M142" s="209"/>
      <c r="N142" s="210"/>
      <c r="O142" s="210"/>
      <c r="P142" s="210"/>
      <c r="Q142" s="210"/>
      <c r="R142" s="210"/>
      <c r="S142" s="210"/>
      <c r="T142" s="211"/>
      <c r="AT142" s="212" t="s">
        <v>157</v>
      </c>
      <c r="AU142" s="212" t="s">
        <v>85</v>
      </c>
      <c r="AV142" s="14" t="s">
        <v>153</v>
      </c>
      <c r="AW142" s="14" t="s">
        <v>37</v>
      </c>
      <c r="AX142" s="14" t="s">
        <v>83</v>
      </c>
      <c r="AY142" s="212" t="s">
        <v>145</v>
      </c>
    </row>
    <row r="143" spans="1:65" s="2" customFormat="1" ht="24.2" customHeight="1" x14ac:dyDescent="0.2">
      <c r="A143" s="34"/>
      <c r="B143" s="35"/>
      <c r="C143" s="173" t="s">
        <v>181</v>
      </c>
      <c r="D143" s="173" t="s">
        <v>148</v>
      </c>
      <c r="E143" s="174" t="s">
        <v>203</v>
      </c>
      <c r="F143" s="175" t="s">
        <v>204</v>
      </c>
      <c r="G143" s="176" t="s">
        <v>172</v>
      </c>
      <c r="H143" s="177">
        <v>3.47</v>
      </c>
      <c r="I143" s="178"/>
      <c r="J143" s="177">
        <f>ROUND((ROUND(I143,2))*(ROUND(H143,2)),2)</f>
        <v>0</v>
      </c>
      <c r="K143" s="175" t="s">
        <v>152</v>
      </c>
      <c r="L143" s="39"/>
      <c r="M143" s="179" t="s">
        <v>18</v>
      </c>
      <c r="N143" s="180" t="s">
        <v>46</v>
      </c>
      <c r="O143" s="64"/>
      <c r="P143" s="181">
        <f>O143*H143</f>
        <v>0</v>
      </c>
      <c r="Q143" s="181">
        <v>2.5999999999999998E-4</v>
      </c>
      <c r="R143" s="181">
        <f>Q143*H143</f>
        <v>9.0219999999999992E-4</v>
      </c>
      <c r="S143" s="181">
        <v>0</v>
      </c>
      <c r="T143" s="182">
        <f>S143*H143</f>
        <v>0</v>
      </c>
      <c r="U143" s="34"/>
      <c r="V143" s="34"/>
      <c r="W143" s="34"/>
      <c r="X143" s="34"/>
      <c r="Y143" s="34"/>
      <c r="Z143" s="34"/>
      <c r="AA143" s="34"/>
      <c r="AB143" s="34"/>
      <c r="AC143" s="34"/>
      <c r="AD143" s="34"/>
      <c r="AE143" s="34"/>
      <c r="AR143" s="183" t="s">
        <v>153</v>
      </c>
      <c r="AT143" s="183" t="s">
        <v>148</v>
      </c>
      <c r="AU143" s="183" t="s">
        <v>85</v>
      </c>
      <c r="AY143" s="17" t="s">
        <v>145</v>
      </c>
      <c r="BE143" s="184">
        <f>IF(N143="základní",J143,0)</f>
        <v>0</v>
      </c>
      <c r="BF143" s="184">
        <f>IF(N143="snížená",J143,0)</f>
        <v>0</v>
      </c>
      <c r="BG143" s="184">
        <f>IF(N143="zákl. přenesená",J143,0)</f>
        <v>0</v>
      </c>
      <c r="BH143" s="184">
        <f>IF(N143="sníž. přenesená",J143,0)</f>
        <v>0</v>
      </c>
      <c r="BI143" s="184">
        <f>IF(N143="nulová",J143,0)</f>
        <v>0</v>
      </c>
      <c r="BJ143" s="17" t="s">
        <v>83</v>
      </c>
      <c r="BK143" s="184">
        <f>ROUND((ROUND(I143,2))*(ROUND(H143,2)),2)</f>
        <v>0</v>
      </c>
      <c r="BL143" s="17" t="s">
        <v>153</v>
      </c>
      <c r="BM143" s="183" t="s">
        <v>205</v>
      </c>
    </row>
    <row r="144" spans="1:65" s="2" customFormat="1" x14ac:dyDescent="0.2">
      <c r="A144" s="34"/>
      <c r="B144" s="35"/>
      <c r="C144" s="36"/>
      <c r="D144" s="185" t="s">
        <v>155</v>
      </c>
      <c r="E144" s="36"/>
      <c r="F144" s="186" t="s">
        <v>206</v>
      </c>
      <c r="G144" s="36"/>
      <c r="H144" s="36"/>
      <c r="I144" s="187"/>
      <c r="J144" s="36"/>
      <c r="K144" s="36"/>
      <c r="L144" s="39"/>
      <c r="M144" s="188"/>
      <c r="N144" s="189"/>
      <c r="O144" s="64"/>
      <c r="P144" s="64"/>
      <c r="Q144" s="64"/>
      <c r="R144" s="64"/>
      <c r="S144" s="64"/>
      <c r="T144" s="65"/>
      <c r="U144" s="34"/>
      <c r="V144" s="34"/>
      <c r="W144" s="34"/>
      <c r="X144" s="34"/>
      <c r="Y144" s="34"/>
      <c r="Z144" s="34"/>
      <c r="AA144" s="34"/>
      <c r="AB144" s="34"/>
      <c r="AC144" s="34"/>
      <c r="AD144" s="34"/>
      <c r="AE144" s="34"/>
      <c r="AT144" s="17" t="s">
        <v>155</v>
      </c>
      <c r="AU144" s="17" t="s">
        <v>85</v>
      </c>
    </row>
    <row r="145" spans="1:65" s="2" customFormat="1" ht="37.9" customHeight="1" x14ac:dyDescent="0.2">
      <c r="A145" s="34"/>
      <c r="B145" s="35"/>
      <c r="C145" s="173" t="s">
        <v>207</v>
      </c>
      <c r="D145" s="173" t="s">
        <v>148</v>
      </c>
      <c r="E145" s="174" t="s">
        <v>208</v>
      </c>
      <c r="F145" s="175" t="s">
        <v>209</v>
      </c>
      <c r="G145" s="176" t="s">
        <v>172</v>
      </c>
      <c r="H145" s="177">
        <v>3.47</v>
      </c>
      <c r="I145" s="178"/>
      <c r="J145" s="177">
        <f>ROUND((ROUND(I145,2))*(ROUND(H145,2)),2)</f>
        <v>0</v>
      </c>
      <c r="K145" s="175" t="s">
        <v>152</v>
      </c>
      <c r="L145" s="39"/>
      <c r="M145" s="179" t="s">
        <v>18</v>
      </c>
      <c r="N145" s="180" t="s">
        <v>46</v>
      </c>
      <c r="O145" s="64"/>
      <c r="P145" s="181">
        <f>O145*H145</f>
        <v>0</v>
      </c>
      <c r="Q145" s="181">
        <v>4.3800000000000002E-3</v>
      </c>
      <c r="R145" s="181">
        <f>Q145*H145</f>
        <v>1.5198600000000001E-2</v>
      </c>
      <c r="S145" s="181">
        <v>0</v>
      </c>
      <c r="T145" s="182">
        <f>S145*H145</f>
        <v>0</v>
      </c>
      <c r="U145" s="34"/>
      <c r="V145" s="34"/>
      <c r="W145" s="34"/>
      <c r="X145" s="34"/>
      <c r="Y145" s="34"/>
      <c r="Z145" s="34"/>
      <c r="AA145" s="34"/>
      <c r="AB145" s="34"/>
      <c r="AC145" s="34"/>
      <c r="AD145" s="34"/>
      <c r="AE145" s="34"/>
      <c r="AR145" s="183" t="s">
        <v>153</v>
      </c>
      <c r="AT145" s="183" t="s">
        <v>148</v>
      </c>
      <c r="AU145" s="183" t="s">
        <v>85</v>
      </c>
      <c r="AY145" s="17" t="s">
        <v>145</v>
      </c>
      <c r="BE145" s="184">
        <f>IF(N145="základní",J145,0)</f>
        <v>0</v>
      </c>
      <c r="BF145" s="184">
        <f>IF(N145="snížená",J145,0)</f>
        <v>0</v>
      </c>
      <c r="BG145" s="184">
        <f>IF(N145="zákl. přenesená",J145,0)</f>
        <v>0</v>
      </c>
      <c r="BH145" s="184">
        <f>IF(N145="sníž. přenesená",J145,0)</f>
        <v>0</v>
      </c>
      <c r="BI145" s="184">
        <f>IF(N145="nulová",J145,0)</f>
        <v>0</v>
      </c>
      <c r="BJ145" s="17" t="s">
        <v>83</v>
      </c>
      <c r="BK145" s="184">
        <f>ROUND((ROUND(I145,2))*(ROUND(H145,2)),2)</f>
        <v>0</v>
      </c>
      <c r="BL145" s="17" t="s">
        <v>153</v>
      </c>
      <c r="BM145" s="183" t="s">
        <v>210</v>
      </c>
    </row>
    <row r="146" spans="1:65" s="2" customFormat="1" x14ac:dyDescent="0.2">
      <c r="A146" s="34"/>
      <c r="B146" s="35"/>
      <c r="C146" s="36"/>
      <c r="D146" s="185" t="s">
        <v>155</v>
      </c>
      <c r="E146" s="36"/>
      <c r="F146" s="186" t="s">
        <v>211</v>
      </c>
      <c r="G146" s="36"/>
      <c r="H146" s="36"/>
      <c r="I146" s="187"/>
      <c r="J146" s="36"/>
      <c r="K146" s="36"/>
      <c r="L146" s="39"/>
      <c r="M146" s="188"/>
      <c r="N146" s="189"/>
      <c r="O146" s="64"/>
      <c r="P146" s="64"/>
      <c r="Q146" s="64"/>
      <c r="R146" s="64"/>
      <c r="S146" s="64"/>
      <c r="T146" s="65"/>
      <c r="U146" s="34"/>
      <c r="V146" s="34"/>
      <c r="W146" s="34"/>
      <c r="X146" s="34"/>
      <c r="Y146" s="34"/>
      <c r="Z146" s="34"/>
      <c r="AA146" s="34"/>
      <c r="AB146" s="34"/>
      <c r="AC146" s="34"/>
      <c r="AD146" s="34"/>
      <c r="AE146" s="34"/>
      <c r="AT146" s="17" t="s">
        <v>155</v>
      </c>
      <c r="AU146" s="17" t="s">
        <v>85</v>
      </c>
    </row>
    <row r="147" spans="1:65" s="13" customFormat="1" x14ac:dyDescent="0.2">
      <c r="B147" s="190"/>
      <c r="C147" s="191"/>
      <c r="D147" s="192" t="s">
        <v>157</v>
      </c>
      <c r="E147" s="193" t="s">
        <v>18</v>
      </c>
      <c r="F147" s="194" t="s">
        <v>180</v>
      </c>
      <c r="G147" s="191"/>
      <c r="H147" s="195">
        <v>3.47</v>
      </c>
      <c r="I147" s="196"/>
      <c r="J147" s="191"/>
      <c r="K147" s="191"/>
      <c r="L147" s="197"/>
      <c r="M147" s="198"/>
      <c r="N147" s="199"/>
      <c r="O147" s="199"/>
      <c r="P147" s="199"/>
      <c r="Q147" s="199"/>
      <c r="R147" s="199"/>
      <c r="S147" s="199"/>
      <c r="T147" s="200"/>
      <c r="AT147" s="201" t="s">
        <v>157</v>
      </c>
      <c r="AU147" s="201" t="s">
        <v>85</v>
      </c>
      <c r="AV147" s="13" t="s">
        <v>85</v>
      </c>
      <c r="AW147" s="13" t="s">
        <v>37</v>
      </c>
      <c r="AX147" s="13" t="s">
        <v>83</v>
      </c>
      <c r="AY147" s="201" t="s">
        <v>145</v>
      </c>
    </row>
    <row r="148" spans="1:65" s="2" customFormat="1" ht="37.9" customHeight="1" x14ac:dyDescent="0.2">
      <c r="A148" s="34"/>
      <c r="B148" s="35"/>
      <c r="C148" s="173" t="s">
        <v>212</v>
      </c>
      <c r="D148" s="173" t="s">
        <v>148</v>
      </c>
      <c r="E148" s="174" t="s">
        <v>213</v>
      </c>
      <c r="F148" s="175" t="s">
        <v>214</v>
      </c>
      <c r="G148" s="176" t="s">
        <v>172</v>
      </c>
      <c r="H148" s="177">
        <v>3.47</v>
      </c>
      <c r="I148" s="178"/>
      <c r="J148" s="177">
        <f>ROUND((ROUND(I148,2))*(ROUND(H148,2)),2)</f>
        <v>0</v>
      </c>
      <c r="K148" s="175" t="s">
        <v>152</v>
      </c>
      <c r="L148" s="39"/>
      <c r="M148" s="179" t="s">
        <v>18</v>
      </c>
      <c r="N148" s="180" t="s">
        <v>46</v>
      </c>
      <c r="O148" s="64"/>
      <c r="P148" s="181">
        <f>O148*H148</f>
        <v>0</v>
      </c>
      <c r="Q148" s="181">
        <v>1.103E-2</v>
      </c>
      <c r="R148" s="181">
        <f>Q148*H148</f>
        <v>3.8274099999999998E-2</v>
      </c>
      <c r="S148" s="181">
        <v>0</v>
      </c>
      <c r="T148" s="182">
        <f>S148*H148</f>
        <v>0</v>
      </c>
      <c r="U148" s="34"/>
      <c r="V148" s="34"/>
      <c r="W148" s="34"/>
      <c r="X148" s="34"/>
      <c r="Y148" s="34"/>
      <c r="Z148" s="34"/>
      <c r="AA148" s="34"/>
      <c r="AB148" s="34"/>
      <c r="AC148" s="34"/>
      <c r="AD148" s="34"/>
      <c r="AE148" s="34"/>
      <c r="AR148" s="183" t="s">
        <v>153</v>
      </c>
      <c r="AT148" s="183" t="s">
        <v>148</v>
      </c>
      <c r="AU148" s="183" t="s">
        <v>85</v>
      </c>
      <c r="AY148" s="17" t="s">
        <v>145</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153</v>
      </c>
      <c r="BM148" s="183" t="s">
        <v>215</v>
      </c>
    </row>
    <row r="149" spans="1:65" s="2" customFormat="1" x14ac:dyDescent="0.2">
      <c r="A149" s="34"/>
      <c r="B149" s="35"/>
      <c r="C149" s="36"/>
      <c r="D149" s="185" t="s">
        <v>155</v>
      </c>
      <c r="E149" s="36"/>
      <c r="F149" s="186" t="s">
        <v>216</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155</v>
      </c>
      <c r="AU149" s="17" t="s">
        <v>85</v>
      </c>
    </row>
    <row r="150" spans="1:65" s="13" customFormat="1" x14ac:dyDescent="0.2">
      <c r="B150" s="190"/>
      <c r="C150" s="191"/>
      <c r="D150" s="192" t="s">
        <v>157</v>
      </c>
      <c r="E150" s="193" t="s">
        <v>18</v>
      </c>
      <c r="F150" s="194" t="s">
        <v>180</v>
      </c>
      <c r="G150" s="191"/>
      <c r="H150" s="195">
        <v>3.47</v>
      </c>
      <c r="I150" s="196"/>
      <c r="J150" s="191"/>
      <c r="K150" s="191"/>
      <c r="L150" s="197"/>
      <c r="M150" s="198"/>
      <c r="N150" s="199"/>
      <c r="O150" s="199"/>
      <c r="P150" s="199"/>
      <c r="Q150" s="199"/>
      <c r="R150" s="199"/>
      <c r="S150" s="199"/>
      <c r="T150" s="200"/>
      <c r="AT150" s="201" t="s">
        <v>157</v>
      </c>
      <c r="AU150" s="201" t="s">
        <v>85</v>
      </c>
      <c r="AV150" s="13" t="s">
        <v>85</v>
      </c>
      <c r="AW150" s="13" t="s">
        <v>37</v>
      </c>
      <c r="AX150" s="13" t="s">
        <v>83</v>
      </c>
      <c r="AY150" s="201" t="s">
        <v>145</v>
      </c>
    </row>
    <row r="151" spans="1:65" s="2" customFormat="1" ht="37.9" customHeight="1" x14ac:dyDescent="0.2">
      <c r="A151" s="34"/>
      <c r="B151" s="35"/>
      <c r="C151" s="173" t="s">
        <v>217</v>
      </c>
      <c r="D151" s="173" t="s">
        <v>148</v>
      </c>
      <c r="E151" s="174" t="s">
        <v>218</v>
      </c>
      <c r="F151" s="175" t="s">
        <v>219</v>
      </c>
      <c r="G151" s="176" t="s">
        <v>151</v>
      </c>
      <c r="H151" s="177">
        <v>28</v>
      </c>
      <c r="I151" s="178"/>
      <c r="J151" s="177">
        <f>ROUND((ROUND(I151,2))*(ROUND(H151,2)),2)</f>
        <v>0</v>
      </c>
      <c r="K151" s="175" t="s">
        <v>152</v>
      </c>
      <c r="L151" s="39"/>
      <c r="M151" s="179" t="s">
        <v>18</v>
      </c>
      <c r="N151" s="180" t="s">
        <v>46</v>
      </c>
      <c r="O151" s="64"/>
      <c r="P151" s="181">
        <f>O151*H151</f>
        <v>0</v>
      </c>
      <c r="Q151" s="181">
        <v>2.0200000000000001E-3</v>
      </c>
      <c r="R151" s="181">
        <f>Q151*H151</f>
        <v>5.6559999999999999E-2</v>
      </c>
      <c r="S151" s="181">
        <v>0</v>
      </c>
      <c r="T151" s="182">
        <f>S151*H151</f>
        <v>0</v>
      </c>
      <c r="U151" s="34"/>
      <c r="V151" s="34"/>
      <c r="W151" s="34"/>
      <c r="X151" s="34"/>
      <c r="Y151" s="34"/>
      <c r="Z151" s="34"/>
      <c r="AA151" s="34"/>
      <c r="AB151" s="34"/>
      <c r="AC151" s="34"/>
      <c r="AD151" s="34"/>
      <c r="AE151" s="34"/>
      <c r="AR151" s="183" t="s">
        <v>153</v>
      </c>
      <c r="AT151" s="183" t="s">
        <v>148</v>
      </c>
      <c r="AU151" s="183" t="s">
        <v>85</v>
      </c>
      <c r="AY151" s="17" t="s">
        <v>145</v>
      </c>
      <c r="BE151" s="184">
        <f>IF(N151="základní",J151,0)</f>
        <v>0</v>
      </c>
      <c r="BF151" s="184">
        <f>IF(N151="snížená",J151,0)</f>
        <v>0</v>
      </c>
      <c r="BG151" s="184">
        <f>IF(N151="zákl. přenesená",J151,0)</f>
        <v>0</v>
      </c>
      <c r="BH151" s="184">
        <f>IF(N151="sníž. přenesená",J151,0)</f>
        <v>0</v>
      </c>
      <c r="BI151" s="184">
        <f>IF(N151="nulová",J151,0)</f>
        <v>0</v>
      </c>
      <c r="BJ151" s="17" t="s">
        <v>83</v>
      </c>
      <c r="BK151" s="184">
        <f>ROUND((ROUND(I151,2))*(ROUND(H151,2)),2)</f>
        <v>0</v>
      </c>
      <c r="BL151" s="17" t="s">
        <v>153</v>
      </c>
      <c r="BM151" s="183" t="s">
        <v>220</v>
      </c>
    </row>
    <row r="152" spans="1:65" s="2" customFormat="1" x14ac:dyDescent="0.2">
      <c r="A152" s="34"/>
      <c r="B152" s="35"/>
      <c r="C152" s="36"/>
      <c r="D152" s="185" t="s">
        <v>155</v>
      </c>
      <c r="E152" s="36"/>
      <c r="F152" s="186" t="s">
        <v>221</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155</v>
      </c>
      <c r="AU152" s="17" t="s">
        <v>85</v>
      </c>
    </row>
    <row r="153" spans="1:65" s="13" customFormat="1" x14ac:dyDescent="0.2">
      <c r="B153" s="190"/>
      <c r="C153" s="191"/>
      <c r="D153" s="192" t="s">
        <v>157</v>
      </c>
      <c r="E153" s="193" t="s">
        <v>18</v>
      </c>
      <c r="F153" s="194" t="s">
        <v>222</v>
      </c>
      <c r="G153" s="191"/>
      <c r="H153" s="195">
        <v>12</v>
      </c>
      <c r="I153" s="196"/>
      <c r="J153" s="191"/>
      <c r="K153" s="191"/>
      <c r="L153" s="197"/>
      <c r="M153" s="198"/>
      <c r="N153" s="199"/>
      <c r="O153" s="199"/>
      <c r="P153" s="199"/>
      <c r="Q153" s="199"/>
      <c r="R153" s="199"/>
      <c r="S153" s="199"/>
      <c r="T153" s="200"/>
      <c r="AT153" s="201" t="s">
        <v>157</v>
      </c>
      <c r="AU153" s="201" t="s">
        <v>85</v>
      </c>
      <c r="AV153" s="13" t="s">
        <v>85</v>
      </c>
      <c r="AW153" s="13" t="s">
        <v>37</v>
      </c>
      <c r="AX153" s="13" t="s">
        <v>75</v>
      </c>
      <c r="AY153" s="201" t="s">
        <v>145</v>
      </c>
    </row>
    <row r="154" spans="1:65" s="13" customFormat="1" x14ac:dyDescent="0.2">
      <c r="B154" s="190"/>
      <c r="C154" s="191"/>
      <c r="D154" s="192" t="s">
        <v>157</v>
      </c>
      <c r="E154" s="193" t="s">
        <v>18</v>
      </c>
      <c r="F154" s="194" t="s">
        <v>223</v>
      </c>
      <c r="G154" s="191"/>
      <c r="H154" s="195">
        <v>6</v>
      </c>
      <c r="I154" s="196"/>
      <c r="J154" s="191"/>
      <c r="K154" s="191"/>
      <c r="L154" s="197"/>
      <c r="M154" s="198"/>
      <c r="N154" s="199"/>
      <c r="O154" s="199"/>
      <c r="P154" s="199"/>
      <c r="Q154" s="199"/>
      <c r="R154" s="199"/>
      <c r="S154" s="199"/>
      <c r="T154" s="200"/>
      <c r="AT154" s="201" t="s">
        <v>157</v>
      </c>
      <c r="AU154" s="201" t="s">
        <v>85</v>
      </c>
      <c r="AV154" s="13" t="s">
        <v>85</v>
      </c>
      <c r="AW154" s="13" t="s">
        <v>37</v>
      </c>
      <c r="AX154" s="13" t="s">
        <v>75</v>
      </c>
      <c r="AY154" s="201" t="s">
        <v>145</v>
      </c>
    </row>
    <row r="155" spans="1:65" s="13" customFormat="1" ht="22.5" x14ac:dyDescent="0.2">
      <c r="B155" s="190"/>
      <c r="C155" s="191"/>
      <c r="D155" s="192" t="s">
        <v>157</v>
      </c>
      <c r="E155" s="193" t="s">
        <v>18</v>
      </c>
      <c r="F155" s="194" t="s">
        <v>224</v>
      </c>
      <c r="G155" s="191"/>
      <c r="H155" s="195">
        <v>10</v>
      </c>
      <c r="I155" s="196"/>
      <c r="J155" s="191"/>
      <c r="K155" s="191"/>
      <c r="L155" s="197"/>
      <c r="M155" s="198"/>
      <c r="N155" s="199"/>
      <c r="O155" s="199"/>
      <c r="P155" s="199"/>
      <c r="Q155" s="199"/>
      <c r="R155" s="199"/>
      <c r="S155" s="199"/>
      <c r="T155" s="200"/>
      <c r="AT155" s="201" t="s">
        <v>157</v>
      </c>
      <c r="AU155" s="201" t="s">
        <v>85</v>
      </c>
      <c r="AV155" s="13" t="s">
        <v>85</v>
      </c>
      <c r="AW155" s="13" t="s">
        <v>37</v>
      </c>
      <c r="AX155" s="13" t="s">
        <v>75</v>
      </c>
      <c r="AY155" s="201" t="s">
        <v>145</v>
      </c>
    </row>
    <row r="156" spans="1:65" s="14" customFormat="1" x14ac:dyDescent="0.2">
      <c r="B156" s="202"/>
      <c r="C156" s="203"/>
      <c r="D156" s="192" t="s">
        <v>157</v>
      </c>
      <c r="E156" s="204" t="s">
        <v>18</v>
      </c>
      <c r="F156" s="205" t="s">
        <v>161</v>
      </c>
      <c r="G156" s="203"/>
      <c r="H156" s="206">
        <v>28</v>
      </c>
      <c r="I156" s="207"/>
      <c r="J156" s="203"/>
      <c r="K156" s="203"/>
      <c r="L156" s="208"/>
      <c r="M156" s="209"/>
      <c r="N156" s="210"/>
      <c r="O156" s="210"/>
      <c r="P156" s="210"/>
      <c r="Q156" s="210"/>
      <c r="R156" s="210"/>
      <c r="S156" s="210"/>
      <c r="T156" s="211"/>
      <c r="AT156" s="212" t="s">
        <v>157</v>
      </c>
      <c r="AU156" s="212" t="s">
        <v>85</v>
      </c>
      <c r="AV156" s="14" t="s">
        <v>153</v>
      </c>
      <c r="AW156" s="14" t="s">
        <v>37</v>
      </c>
      <c r="AX156" s="14" t="s">
        <v>83</v>
      </c>
      <c r="AY156" s="212" t="s">
        <v>145</v>
      </c>
    </row>
    <row r="157" spans="1:65" s="2" customFormat="1" ht="37.9" customHeight="1" x14ac:dyDescent="0.2">
      <c r="A157" s="34"/>
      <c r="B157" s="35"/>
      <c r="C157" s="173" t="s">
        <v>225</v>
      </c>
      <c r="D157" s="173" t="s">
        <v>148</v>
      </c>
      <c r="E157" s="174" t="s">
        <v>226</v>
      </c>
      <c r="F157" s="175" t="s">
        <v>227</v>
      </c>
      <c r="G157" s="176" t="s">
        <v>151</v>
      </c>
      <c r="H157" s="177">
        <v>68</v>
      </c>
      <c r="I157" s="178"/>
      <c r="J157" s="177">
        <f>ROUND((ROUND(I157,2))*(ROUND(H157,2)),2)</f>
        <v>0</v>
      </c>
      <c r="K157" s="175" t="s">
        <v>152</v>
      </c>
      <c r="L157" s="39"/>
      <c r="M157" s="179" t="s">
        <v>18</v>
      </c>
      <c r="N157" s="180" t="s">
        <v>46</v>
      </c>
      <c r="O157" s="64"/>
      <c r="P157" s="181">
        <f>O157*H157</f>
        <v>0</v>
      </c>
      <c r="Q157" s="181">
        <v>5.5700000000000003E-3</v>
      </c>
      <c r="R157" s="181">
        <f>Q157*H157</f>
        <v>0.37876000000000004</v>
      </c>
      <c r="S157" s="181">
        <v>0</v>
      </c>
      <c r="T157" s="182">
        <f>S157*H157</f>
        <v>0</v>
      </c>
      <c r="U157" s="34"/>
      <c r="V157" s="34"/>
      <c r="W157" s="34"/>
      <c r="X157" s="34"/>
      <c r="Y157" s="34"/>
      <c r="Z157" s="34"/>
      <c r="AA157" s="34"/>
      <c r="AB157" s="34"/>
      <c r="AC157" s="34"/>
      <c r="AD157" s="34"/>
      <c r="AE157" s="34"/>
      <c r="AR157" s="183" t="s">
        <v>153</v>
      </c>
      <c r="AT157" s="183" t="s">
        <v>148</v>
      </c>
      <c r="AU157" s="183" t="s">
        <v>85</v>
      </c>
      <c r="AY157" s="17" t="s">
        <v>145</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153</v>
      </c>
      <c r="BM157" s="183" t="s">
        <v>228</v>
      </c>
    </row>
    <row r="158" spans="1:65" s="2" customFormat="1" x14ac:dyDescent="0.2">
      <c r="A158" s="34"/>
      <c r="B158" s="35"/>
      <c r="C158" s="36"/>
      <c r="D158" s="185" t="s">
        <v>155</v>
      </c>
      <c r="E158" s="36"/>
      <c r="F158" s="186" t="s">
        <v>229</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155</v>
      </c>
      <c r="AU158" s="17" t="s">
        <v>85</v>
      </c>
    </row>
    <row r="159" spans="1:65" s="13" customFormat="1" x14ac:dyDescent="0.2">
      <c r="B159" s="190"/>
      <c r="C159" s="191"/>
      <c r="D159" s="192" t="s">
        <v>157</v>
      </c>
      <c r="E159" s="193" t="s">
        <v>18</v>
      </c>
      <c r="F159" s="194" t="s">
        <v>230</v>
      </c>
      <c r="G159" s="191"/>
      <c r="H159" s="195">
        <v>12</v>
      </c>
      <c r="I159" s="196"/>
      <c r="J159" s="191"/>
      <c r="K159" s="191"/>
      <c r="L159" s="197"/>
      <c r="M159" s="198"/>
      <c r="N159" s="199"/>
      <c r="O159" s="199"/>
      <c r="P159" s="199"/>
      <c r="Q159" s="199"/>
      <c r="R159" s="199"/>
      <c r="S159" s="199"/>
      <c r="T159" s="200"/>
      <c r="AT159" s="201" t="s">
        <v>157</v>
      </c>
      <c r="AU159" s="201" t="s">
        <v>85</v>
      </c>
      <c r="AV159" s="13" t="s">
        <v>85</v>
      </c>
      <c r="AW159" s="13" t="s">
        <v>37</v>
      </c>
      <c r="AX159" s="13" t="s">
        <v>75</v>
      </c>
      <c r="AY159" s="201" t="s">
        <v>145</v>
      </c>
    </row>
    <row r="160" spans="1:65" s="13" customFormat="1" x14ac:dyDescent="0.2">
      <c r="B160" s="190"/>
      <c r="C160" s="191"/>
      <c r="D160" s="192" t="s">
        <v>157</v>
      </c>
      <c r="E160" s="193" t="s">
        <v>18</v>
      </c>
      <c r="F160" s="194" t="s">
        <v>231</v>
      </c>
      <c r="G160" s="191"/>
      <c r="H160" s="195">
        <v>12</v>
      </c>
      <c r="I160" s="196"/>
      <c r="J160" s="191"/>
      <c r="K160" s="191"/>
      <c r="L160" s="197"/>
      <c r="M160" s="198"/>
      <c r="N160" s="199"/>
      <c r="O160" s="199"/>
      <c r="P160" s="199"/>
      <c r="Q160" s="199"/>
      <c r="R160" s="199"/>
      <c r="S160" s="199"/>
      <c r="T160" s="200"/>
      <c r="AT160" s="201" t="s">
        <v>157</v>
      </c>
      <c r="AU160" s="201" t="s">
        <v>85</v>
      </c>
      <c r="AV160" s="13" t="s">
        <v>85</v>
      </c>
      <c r="AW160" s="13" t="s">
        <v>37</v>
      </c>
      <c r="AX160" s="13" t="s">
        <v>75</v>
      </c>
      <c r="AY160" s="201" t="s">
        <v>145</v>
      </c>
    </row>
    <row r="161" spans="1:65" s="13" customFormat="1" x14ac:dyDescent="0.2">
      <c r="B161" s="190"/>
      <c r="C161" s="191"/>
      <c r="D161" s="192" t="s">
        <v>157</v>
      </c>
      <c r="E161" s="193" t="s">
        <v>18</v>
      </c>
      <c r="F161" s="194" t="s">
        <v>232</v>
      </c>
      <c r="G161" s="191"/>
      <c r="H161" s="195">
        <v>18</v>
      </c>
      <c r="I161" s="196"/>
      <c r="J161" s="191"/>
      <c r="K161" s="191"/>
      <c r="L161" s="197"/>
      <c r="M161" s="198"/>
      <c r="N161" s="199"/>
      <c r="O161" s="199"/>
      <c r="P161" s="199"/>
      <c r="Q161" s="199"/>
      <c r="R161" s="199"/>
      <c r="S161" s="199"/>
      <c r="T161" s="200"/>
      <c r="AT161" s="201" t="s">
        <v>157</v>
      </c>
      <c r="AU161" s="201" t="s">
        <v>85</v>
      </c>
      <c r="AV161" s="13" t="s">
        <v>85</v>
      </c>
      <c r="AW161" s="13" t="s">
        <v>37</v>
      </c>
      <c r="AX161" s="13" t="s">
        <v>75</v>
      </c>
      <c r="AY161" s="201" t="s">
        <v>145</v>
      </c>
    </row>
    <row r="162" spans="1:65" s="13" customFormat="1" x14ac:dyDescent="0.2">
      <c r="B162" s="190"/>
      <c r="C162" s="191"/>
      <c r="D162" s="192" t="s">
        <v>157</v>
      </c>
      <c r="E162" s="193" t="s">
        <v>18</v>
      </c>
      <c r="F162" s="194" t="s">
        <v>233</v>
      </c>
      <c r="G162" s="191"/>
      <c r="H162" s="195">
        <v>26</v>
      </c>
      <c r="I162" s="196"/>
      <c r="J162" s="191"/>
      <c r="K162" s="191"/>
      <c r="L162" s="197"/>
      <c r="M162" s="198"/>
      <c r="N162" s="199"/>
      <c r="O162" s="199"/>
      <c r="P162" s="199"/>
      <c r="Q162" s="199"/>
      <c r="R162" s="199"/>
      <c r="S162" s="199"/>
      <c r="T162" s="200"/>
      <c r="AT162" s="201" t="s">
        <v>157</v>
      </c>
      <c r="AU162" s="201" t="s">
        <v>85</v>
      </c>
      <c r="AV162" s="13" t="s">
        <v>85</v>
      </c>
      <c r="AW162" s="13" t="s">
        <v>37</v>
      </c>
      <c r="AX162" s="13" t="s">
        <v>75</v>
      </c>
      <c r="AY162" s="201" t="s">
        <v>145</v>
      </c>
    </row>
    <row r="163" spans="1:65" s="14" customFormat="1" x14ac:dyDescent="0.2">
      <c r="B163" s="202"/>
      <c r="C163" s="203"/>
      <c r="D163" s="192" t="s">
        <v>157</v>
      </c>
      <c r="E163" s="204" t="s">
        <v>18</v>
      </c>
      <c r="F163" s="205" t="s">
        <v>161</v>
      </c>
      <c r="G163" s="203"/>
      <c r="H163" s="206">
        <v>68</v>
      </c>
      <c r="I163" s="207"/>
      <c r="J163" s="203"/>
      <c r="K163" s="203"/>
      <c r="L163" s="208"/>
      <c r="M163" s="209"/>
      <c r="N163" s="210"/>
      <c r="O163" s="210"/>
      <c r="P163" s="210"/>
      <c r="Q163" s="210"/>
      <c r="R163" s="210"/>
      <c r="S163" s="210"/>
      <c r="T163" s="211"/>
      <c r="AT163" s="212" t="s">
        <v>157</v>
      </c>
      <c r="AU163" s="212" t="s">
        <v>85</v>
      </c>
      <c r="AV163" s="14" t="s">
        <v>153</v>
      </c>
      <c r="AW163" s="14" t="s">
        <v>37</v>
      </c>
      <c r="AX163" s="14" t="s">
        <v>83</v>
      </c>
      <c r="AY163" s="212" t="s">
        <v>145</v>
      </c>
    </row>
    <row r="164" spans="1:65" s="2" customFormat="1" ht="37.9" customHeight="1" x14ac:dyDescent="0.2">
      <c r="A164" s="34"/>
      <c r="B164" s="35"/>
      <c r="C164" s="173" t="s">
        <v>234</v>
      </c>
      <c r="D164" s="173" t="s">
        <v>148</v>
      </c>
      <c r="E164" s="174" t="s">
        <v>235</v>
      </c>
      <c r="F164" s="175" t="s">
        <v>236</v>
      </c>
      <c r="G164" s="176" t="s">
        <v>151</v>
      </c>
      <c r="H164" s="177">
        <v>1</v>
      </c>
      <c r="I164" s="178"/>
      <c r="J164" s="177">
        <f>ROUND((ROUND(I164,2))*(ROUND(H164,2)),2)</f>
        <v>0</v>
      </c>
      <c r="K164" s="175" t="s">
        <v>152</v>
      </c>
      <c r="L164" s="39"/>
      <c r="M164" s="179" t="s">
        <v>18</v>
      </c>
      <c r="N164" s="180" t="s">
        <v>46</v>
      </c>
      <c r="O164" s="64"/>
      <c r="P164" s="181">
        <f>O164*H164</f>
        <v>0</v>
      </c>
      <c r="Q164" s="181">
        <v>2.2259999999999999E-2</v>
      </c>
      <c r="R164" s="181">
        <f>Q164*H164</f>
        <v>2.2259999999999999E-2</v>
      </c>
      <c r="S164" s="181">
        <v>0</v>
      </c>
      <c r="T164" s="182">
        <f>S164*H164</f>
        <v>0</v>
      </c>
      <c r="U164" s="34"/>
      <c r="V164" s="34"/>
      <c r="W164" s="34"/>
      <c r="X164" s="34"/>
      <c r="Y164" s="34"/>
      <c r="Z164" s="34"/>
      <c r="AA164" s="34"/>
      <c r="AB164" s="34"/>
      <c r="AC164" s="34"/>
      <c r="AD164" s="34"/>
      <c r="AE164" s="34"/>
      <c r="AR164" s="183" t="s">
        <v>153</v>
      </c>
      <c r="AT164" s="183" t="s">
        <v>148</v>
      </c>
      <c r="AU164" s="183" t="s">
        <v>85</v>
      </c>
      <c r="AY164" s="17" t="s">
        <v>145</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153</v>
      </c>
      <c r="BM164" s="183" t="s">
        <v>237</v>
      </c>
    </row>
    <row r="165" spans="1:65" s="2" customFormat="1" x14ac:dyDescent="0.2">
      <c r="A165" s="34"/>
      <c r="B165" s="35"/>
      <c r="C165" s="36"/>
      <c r="D165" s="185" t="s">
        <v>155</v>
      </c>
      <c r="E165" s="36"/>
      <c r="F165" s="186" t="s">
        <v>238</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155</v>
      </c>
      <c r="AU165" s="17" t="s">
        <v>85</v>
      </c>
    </row>
    <row r="166" spans="1:65" s="13" customFormat="1" x14ac:dyDescent="0.2">
      <c r="B166" s="190"/>
      <c r="C166" s="191"/>
      <c r="D166" s="192" t="s">
        <v>157</v>
      </c>
      <c r="E166" s="193" t="s">
        <v>18</v>
      </c>
      <c r="F166" s="194" t="s">
        <v>239</v>
      </c>
      <c r="G166" s="191"/>
      <c r="H166" s="195">
        <v>1</v>
      </c>
      <c r="I166" s="196"/>
      <c r="J166" s="191"/>
      <c r="K166" s="191"/>
      <c r="L166" s="197"/>
      <c r="M166" s="198"/>
      <c r="N166" s="199"/>
      <c r="O166" s="199"/>
      <c r="P166" s="199"/>
      <c r="Q166" s="199"/>
      <c r="R166" s="199"/>
      <c r="S166" s="199"/>
      <c r="T166" s="200"/>
      <c r="AT166" s="201" t="s">
        <v>157</v>
      </c>
      <c r="AU166" s="201" t="s">
        <v>85</v>
      </c>
      <c r="AV166" s="13" t="s">
        <v>85</v>
      </c>
      <c r="AW166" s="13" t="s">
        <v>37</v>
      </c>
      <c r="AX166" s="13" t="s">
        <v>83</v>
      </c>
      <c r="AY166" s="201" t="s">
        <v>145</v>
      </c>
    </row>
    <row r="167" spans="1:65" s="2" customFormat="1" ht="37.9" customHeight="1" x14ac:dyDescent="0.2">
      <c r="A167" s="34"/>
      <c r="B167" s="35"/>
      <c r="C167" s="173" t="s">
        <v>240</v>
      </c>
      <c r="D167" s="173" t="s">
        <v>148</v>
      </c>
      <c r="E167" s="174" t="s">
        <v>241</v>
      </c>
      <c r="F167" s="175" t="s">
        <v>242</v>
      </c>
      <c r="G167" s="176" t="s">
        <v>172</v>
      </c>
      <c r="H167" s="177">
        <v>517</v>
      </c>
      <c r="I167" s="178"/>
      <c r="J167" s="177">
        <f>ROUND((ROUND(I167,2))*(ROUND(H167,2)),2)</f>
        <v>0</v>
      </c>
      <c r="K167" s="175" t="s">
        <v>152</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153</v>
      </c>
      <c r="AT167" s="183" t="s">
        <v>148</v>
      </c>
      <c r="AU167" s="183" t="s">
        <v>85</v>
      </c>
      <c r="AY167" s="17" t="s">
        <v>145</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153</v>
      </c>
      <c r="BM167" s="183" t="s">
        <v>243</v>
      </c>
    </row>
    <row r="168" spans="1:65" s="2" customFormat="1" x14ac:dyDescent="0.2">
      <c r="A168" s="34"/>
      <c r="B168" s="35"/>
      <c r="C168" s="36"/>
      <c r="D168" s="185" t="s">
        <v>155</v>
      </c>
      <c r="E168" s="36"/>
      <c r="F168" s="186" t="s">
        <v>244</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155</v>
      </c>
      <c r="AU168" s="17" t="s">
        <v>85</v>
      </c>
    </row>
    <row r="169" spans="1:65" s="2" customFormat="1" ht="37.9" customHeight="1" x14ac:dyDescent="0.2">
      <c r="A169" s="34"/>
      <c r="B169" s="35"/>
      <c r="C169" s="173" t="s">
        <v>245</v>
      </c>
      <c r="D169" s="173" t="s">
        <v>148</v>
      </c>
      <c r="E169" s="174" t="s">
        <v>246</v>
      </c>
      <c r="F169" s="175" t="s">
        <v>247</v>
      </c>
      <c r="G169" s="176" t="s">
        <v>172</v>
      </c>
      <c r="H169" s="177">
        <v>344</v>
      </c>
      <c r="I169" s="178"/>
      <c r="J169" s="177">
        <f>ROUND((ROUND(I169,2))*(ROUND(H169,2)),2)</f>
        <v>0</v>
      </c>
      <c r="K169" s="175" t="s">
        <v>152</v>
      </c>
      <c r="L169" s="39"/>
      <c r="M169" s="179" t="s">
        <v>18</v>
      </c>
      <c r="N169" s="180" t="s">
        <v>46</v>
      </c>
      <c r="O169" s="64"/>
      <c r="P169" s="181">
        <f>O169*H169</f>
        <v>0</v>
      </c>
      <c r="Q169" s="181">
        <v>1.7639999999999999E-2</v>
      </c>
      <c r="R169" s="181">
        <f>Q169*H169</f>
        <v>6.0681599999999998</v>
      </c>
      <c r="S169" s="181">
        <v>0.02</v>
      </c>
      <c r="T169" s="182">
        <f>S169*H169</f>
        <v>6.88</v>
      </c>
      <c r="U169" s="34"/>
      <c r="V169" s="34"/>
      <c r="W169" s="34"/>
      <c r="X169" s="34"/>
      <c r="Y169" s="34"/>
      <c r="Z169" s="34"/>
      <c r="AA169" s="34"/>
      <c r="AB169" s="34"/>
      <c r="AC169" s="34"/>
      <c r="AD169" s="34"/>
      <c r="AE169" s="34"/>
      <c r="AR169" s="183" t="s">
        <v>153</v>
      </c>
      <c r="AT169" s="183" t="s">
        <v>148</v>
      </c>
      <c r="AU169" s="183" t="s">
        <v>85</v>
      </c>
      <c r="AY169" s="17" t="s">
        <v>145</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153</v>
      </c>
      <c r="BM169" s="183" t="s">
        <v>248</v>
      </c>
    </row>
    <row r="170" spans="1:65" s="2" customFormat="1" x14ac:dyDescent="0.2">
      <c r="A170" s="34"/>
      <c r="B170" s="35"/>
      <c r="C170" s="36"/>
      <c r="D170" s="185" t="s">
        <v>155</v>
      </c>
      <c r="E170" s="36"/>
      <c r="F170" s="186" t="s">
        <v>249</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155</v>
      </c>
      <c r="AU170" s="17" t="s">
        <v>85</v>
      </c>
    </row>
    <row r="171" spans="1:65" s="13" customFormat="1" x14ac:dyDescent="0.2">
      <c r="B171" s="190"/>
      <c r="C171" s="191"/>
      <c r="D171" s="192" t="s">
        <v>157</v>
      </c>
      <c r="E171" s="193" t="s">
        <v>18</v>
      </c>
      <c r="F171" s="194" t="s">
        <v>250</v>
      </c>
      <c r="G171" s="191"/>
      <c r="H171" s="195">
        <v>240</v>
      </c>
      <c r="I171" s="196"/>
      <c r="J171" s="191"/>
      <c r="K171" s="191"/>
      <c r="L171" s="197"/>
      <c r="M171" s="198"/>
      <c r="N171" s="199"/>
      <c r="O171" s="199"/>
      <c r="P171" s="199"/>
      <c r="Q171" s="199"/>
      <c r="R171" s="199"/>
      <c r="S171" s="199"/>
      <c r="T171" s="200"/>
      <c r="AT171" s="201" t="s">
        <v>157</v>
      </c>
      <c r="AU171" s="201" t="s">
        <v>85</v>
      </c>
      <c r="AV171" s="13" t="s">
        <v>85</v>
      </c>
      <c r="AW171" s="13" t="s">
        <v>37</v>
      </c>
      <c r="AX171" s="13" t="s">
        <v>75</v>
      </c>
      <c r="AY171" s="201" t="s">
        <v>145</v>
      </c>
    </row>
    <row r="172" spans="1:65" s="13" customFormat="1" x14ac:dyDescent="0.2">
      <c r="B172" s="190"/>
      <c r="C172" s="191"/>
      <c r="D172" s="192" t="s">
        <v>157</v>
      </c>
      <c r="E172" s="193" t="s">
        <v>18</v>
      </c>
      <c r="F172" s="194" t="s">
        <v>251</v>
      </c>
      <c r="G172" s="191"/>
      <c r="H172" s="195">
        <v>67</v>
      </c>
      <c r="I172" s="196"/>
      <c r="J172" s="191"/>
      <c r="K172" s="191"/>
      <c r="L172" s="197"/>
      <c r="M172" s="198"/>
      <c r="N172" s="199"/>
      <c r="O172" s="199"/>
      <c r="P172" s="199"/>
      <c r="Q172" s="199"/>
      <c r="R172" s="199"/>
      <c r="S172" s="199"/>
      <c r="T172" s="200"/>
      <c r="AT172" s="201" t="s">
        <v>157</v>
      </c>
      <c r="AU172" s="201" t="s">
        <v>85</v>
      </c>
      <c r="AV172" s="13" t="s">
        <v>85</v>
      </c>
      <c r="AW172" s="13" t="s">
        <v>37</v>
      </c>
      <c r="AX172" s="13" t="s">
        <v>75</v>
      </c>
      <c r="AY172" s="201" t="s">
        <v>145</v>
      </c>
    </row>
    <row r="173" spans="1:65" s="13" customFormat="1" x14ac:dyDescent="0.2">
      <c r="B173" s="190"/>
      <c r="C173" s="191"/>
      <c r="D173" s="192" t="s">
        <v>157</v>
      </c>
      <c r="E173" s="193" t="s">
        <v>18</v>
      </c>
      <c r="F173" s="194" t="s">
        <v>252</v>
      </c>
      <c r="G173" s="191"/>
      <c r="H173" s="195">
        <v>37</v>
      </c>
      <c r="I173" s="196"/>
      <c r="J173" s="191"/>
      <c r="K173" s="191"/>
      <c r="L173" s="197"/>
      <c r="M173" s="198"/>
      <c r="N173" s="199"/>
      <c r="O173" s="199"/>
      <c r="P173" s="199"/>
      <c r="Q173" s="199"/>
      <c r="R173" s="199"/>
      <c r="S173" s="199"/>
      <c r="T173" s="200"/>
      <c r="AT173" s="201" t="s">
        <v>157</v>
      </c>
      <c r="AU173" s="201" t="s">
        <v>85</v>
      </c>
      <c r="AV173" s="13" t="s">
        <v>85</v>
      </c>
      <c r="AW173" s="13" t="s">
        <v>37</v>
      </c>
      <c r="AX173" s="13" t="s">
        <v>75</v>
      </c>
      <c r="AY173" s="201" t="s">
        <v>145</v>
      </c>
    </row>
    <row r="174" spans="1:65" s="14" customFormat="1" x14ac:dyDescent="0.2">
      <c r="B174" s="202"/>
      <c r="C174" s="203"/>
      <c r="D174" s="192" t="s">
        <v>157</v>
      </c>
      <c r="E174" s="204" t="s">
        <v>18</v>
      </c>
      <c r="F174" s="205" t="s">
        <v>161</v>
      </c>
      <c r="G174" s="203"/>
      <c r="H174" s="206">
        <v>344</v>
      </c>
      <c r="I174" s="207"/>
      <c r="J174" s="203"/>
      <c r="K174" s="203"/>
      <c r="L174" s="208"/>
      <c r="M174" s="209"/>
      <c r="N174" s="210"/>
      <c r="O174" s="210"/>
      <c r="P174" s="210"/>
      <c r="Q174" s="210"/>
      <c r="R174" s="210"/>
      <c r="S174" s="210"/>
      <c r="T174" s="211"/>
      <c r="AT174" s="212" t="s">
        <v>157</v>
      </c>
      <c r="AU174" s="212" t="s">
        <v>85</v>
      </c>
      <c r="AV174" s="14" t="s">
        <v>153</v>
      </c>
      <c r="AW174" s="14" t="s">
        <v>37</v>
      </c>
      <c r="AX174" s="14" t="s">
        <v>83</v>
      </c>
      <c r="AY174" s="212" t="s">
        <v>145</v>
      </c>
    </row>
    <row r="175" spans="1:65" s="2" customFormat="1" ht="37.9" customHeight="1" x14ac:dyDescent="0.2">
      <c r="A175" s="34"/>
      <c r="B175" s="35"/>
      <c r="C175" s="173" t="s">
        <v>253</v>
      </c>
      <c r="D175" s="173" t="s">
        <v>148</v>
      </c>
      <c r="E175" s="174" t="s">
        <v>254</v>
      </c>
      <c r="F175" s="175" t="s">
        <v>255</v>
      </c>
      <c r="G175" s="176" t="s">
        <v>172</v>
      </c>
      <c r="H175" s="177">
        <v>5.52</v>
      </c>
      <c r="I175" s="178"/>
      <c r="J175" s="177">
        <f>ROUND((ROUND(I175,2))*(ROUND(H175,2)),2)</f>
        <v>0</v>
      </c>
      <c r="K175" s="175" t="s">
        <v>152</v>
      </c>
      <c r="L175" s="39"/>
      <c r="M175" s="179" t="s">
        <v>18</v>
      </c>
      <c r="N175" s="180" t="s">
        <v>46</v>
      </c>
      <c r="O175" s="64"/>
      <c r="P175" s="181">
        <f>O175*H175</f>
        <v>0</v>
      </c>
      <c r="Q175" s="181">
        <v>2.9770000000000001E-2</v>
      </c>
      <c r="R175" s="181">
        <f>Q175*H175</f>
        <v>0.16433039999999999</v>
      </c>
      <c r="S175" s="181">
        <v>2.5999999999999999E-2</v>
      </c>
      <c r="T175" s="182">
        <f>S175*H175</f>
        <v>0.14351999999999998</v>
      </c>
      <c r="U175" s="34"/>
      <c r="V175" s="34"/>
      <c r="W175" s="34"/>
      <c r="X175" s="34"/>
      <c r="Y175" s="34"/>
      <c r="Z175" s="34"/>
      <c r="AA175" s="34"/>
      <c r="AB175" s="34"/>
      <c r="AC175" s="34"/>
      <c r="AD175" s="34"/>
      <c r="AE175" s="34"/>
      <c r="AR175" s="183" t="s">
        <v>153</v>
      </c>
      <c r="AT175" s="183" t="s">
        <v>148</v>
      </c>
      <c r="AU175" s="183" t="s">
        <v>85</v>
      </c>
      <c r="AY175" s="17" t="s">
        <v>145</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153</v>
      </c>
      <c r="BM175" s="183" t="s">
        <v>256</v>
      </c>
    </row>
    <row r="176" spans="1:65" s="2" customFormat="1" x14ac:dyDescent="0.2">
      <c r="A176" s="34"/>
      <c r="B176" s="35"/>
      <c r="C176" s="36"/>
      <c r="D176" s="185" t="s">
        <v>155</v>
      </c>
      <c r="E176" s="36"/>
      <c r="F176" s="186" t="s">
        <v>257</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155</v>
      </c>
      <c r="AU176" s="17" t="s">
        <v>85</v>
      </c>
    </row>
    <row r="177" spans="1:65" s="13" customFormat="1" ht="22.5" x14ac:dyDescent="0.2">
      <c r="B177" s="190"/>
      <c r="C177" s="191"/>
      <c r="D177" s="192" t="s">
        <v>157</v>
      </c>
      <c r="E177" s="193" t="s">
        <v>18</v>
      </c>
      <c r="F177" s="194" t="s">
        <v>258</v>
      </c>
      <c r="G177" s="191"/>
      <c r="H177" s="195">
        <v>5.52</v>
      </c>
      <c r="I177" s="196"/>
      <c r="J177" s="191"/>
      <c r="K177" s="191"/>
      <c r="L177" s="197"/>
      <c r="M177" s="198"/>
      <c r="N177" s="199"/>
      <c r="O177" s="199"/>
      <c r="P177" s="199"/>
      <c r="Q177" s="199"/>
      <c r="R177" s="199"/>
      <c r="S177" s="199"/>
      <c r="T177" s="200"/>
      <c r="AT177" s="201" t="s">
        <v>157</v>
      </c>
      <c r="AU177" s="201" t="s">
        <v>85</v>
      </c>
      <c r="AV177" s="13" t="s">
        <v>85</v>
      </c>
      <c r="AW177" s="13" t="s">
        <v>37</v>
      </c>
      <c r="AX177" s="13" t="s">
        <v>83</v>
      </c>
      <c r="AY177" s="201" t="s">
        <v>145</v>
      </c>
    </row>
    <row r="178" spans="1:65" s="2" customFormat="1" ht="37.9" customHeight="1" x14ac:dyDescent="0.2">
      <c r="A178" s="34"/>
      <c r="B178" s="35"/>
      <c r="C178" s="173" t="s">
        <v>8</v>
      </c>
      <c r="D178" s="173" t="s">
        <v>148</v>
      </c>
      <c r="E178" s="174" t="s">
        <v>259</v>
      </c>
      <c r="F178" s="175" t="s">
        <v>260</v>
      </c>
      <c r="G178" s="176" t="s">
        <v>172</v>
      </c>
      <c r="H178" s="177">
        <v>861</v>
      </c>
      <c r="I178" s="178"/>
      <c r="J178" s="177">
        <f>ROUND((ROUND(I178,2))*(ROUND(H178,2)),2)</f>
        <v>0</v>
      </c>
      <c r="K178" s="175" t="s">
        <v>152</v>
      </c>
      <c r="L178" s="39"/>
      <c r="M178" s="179" t="s">
        <v>18</v>
      </c>
      <c r="N178" s="180" t="s">
        <v>46</v>
      </c>
      <c r="O178" s="64"/>
      <c r="P178" s="181">
        <f>O178*H178</f>
        <v>0</v>
      </c>
      <c r="Q178" s="181">
        <v>2.2000000000000001E-4</v>
      </c>
      <c r="R178" s="181">
        <f>Q178*H178</f>
        <v>0.18942000000000001</v>
      </c>
      <c r="S178" s="181">
        <v>2E-3</v>
      </c>
      <c r="T178" s="182">
        <f>S178*H178</f>
        <v>1.722</v>
      </c>
      <c r="U178" s="34"/>
      <c r="V178" s="34"/>
      <c r="W178" s="34"/>
      <c r="X178" s="34"/>
      <c r="Y178" s="34"/>
      <c r="Z178" s="34"/>
      <c r="AA178" s="34"/>
      <c r="AB178" s="34"/>
      <c r="AC178" s="34"/>
      <c r="AD178" s="34"/>
      <c r="AE178" s="34"/>
      <c r="AR178" s="183" t="s">
        <v>153</v>
      </c>
      <c r="AT178" s="183" t="s">
        <v>148</v>
      </c>
      <c r="AU178" s="183" t="s">
        <v>85</v>
      </c>
      <c r="AY178" s="17" t="s">
        <v>145</v>
      </c>
      <c r="BE178" s="184">
        <f>IF(N178="základní",J178,0)</f>
        <v>0</v>
      </c>
      <c r="BF178" s="184">
        <f>IF(N178="snížená",J178,0)</f>
        <v>0</v>
      </c>
      <c r="BG178" s="184">
        <f>IF(N178="zákl. přenesená",J178,0)</f>
        <v>0</v>
      </c>
      <c r="BH178" s="184">
        <f>IF(N178="sníž. přenesená",J178,0)</f>
        <v>0</v>
      </c>
      <c r="BI178" s="184">
        <f>IF(N178="nulová",J178,0)</f>
        <v>0</v>
      </c>
      <c r="BJ178" s="17" t="s">
        <v>83</v>
      </c>
      <c r="BK178" s="184">
        <f>ROUND((ROUND(I178,2))*(ROUND(H178,2)),2)</f>
        <v>0</v>
      </c>
      <c r="BL178" s="17" t="s">
        <v>153</v>
      </c>
      <c r="BM178" s="183" t="s">
        <v>261</v>
      </c>
    </row>
    <row r="179" spans="1:65" s="2" customFormat="1" x14ac:dyDescent="0.2">
      <c r="A179" s="34"/>
      <c r="B179" s="35"/>
      <c r="C179" s="36"/>
      <c r="D179" s="185" t="s">
        <v>155</v>
      </c>
      <c r="E179" s="36"/>
      <c r="F179" s="186" t="s">
        <v>262</v>
      </c>
      <c r="G179" s="36"/>
      <c r="H179" s="36"/>
      <c r="I179" s="187"/>
      <c r="J179" s="36"/>
      <c r="K179" s="36"/>
      <c r="L179" s="39"/>
      <c r="M179" s="188"/>
      <c r="N179" s="189"/>
      <c r="O179" s="64"/>
      <c r="P179" s="64"/>
      <c r="Q179" s="64"/>
      <c r="R179" s="64"/>
      <c r="S179" s="64"/>
      <c r="T179" s="65"/>
      <c r="U179" s="34"/>
      <c r="V179" s="34"/>
      <c r="W179" s="34"/>
      <c r="X179" s="34"/>
      <c r="Y179" s="34"/>
      <c r="Z179" s="34"/>
      <c r="AA179" s="34"/>
      <c r="AB179" s="34"/>
      <c r="AC179" s="34"/>
      <c r="AD179" s="34"/>
      <c r="AE179" s="34"/>
      <c r="AT179" s="17" t="s">
        <v>155</v>
      </c>
      <c r="AU179" s="17" t="s">
        <v>85</v>
      </c>
    </row>
    <row r="180" spans="1:65" s="13" customFormat="1" x14ac:dyDescent="0.2">
      <c r="B180" s="190"/>
      <c r="C180" s="191"/>
      <c r="D180" s="192" t="s">
        <v>157</v>
      </c>
      <c r="E180" s="193" t="s">
        <v>18</v>
      </c>
      <c r="F180" s="194" t="s">
        <v>263</v>
      </c>
      <c r="G180" s="191"/>
      <c r="H180" s="195">
        <v>192</v>
      </c>
      <c r="I180" s="196"/>
      <c r="J180" s="191"/>
      <c r="K180" s="191"/>
      <c r="L180" s="197"/>
      <c r="M180" s="198"/>
      <c r="N180" s="199"/>
      <c r="O180" s="199"/>
      <c r="P180" s="199"/>
      <c r="Q180" s="199"/>
      <c r="R180" s="199"/>
      <c r="S180" s="199"/>
      <c r="T180" s="200"/>
      <c r="AT180" s="201" t="s">
        <v>157</v>
      </c>
      <c r="AU180" s="201" t="s">
        <v>85</v>
      </c>
      <c r="AV180" s="13" t="s">
        <v>85</v>
      </c>
      <c r="AW180" s="13" t="s">
        <v>37</v>
      </c>
      <c r="AX180" s="13" t="s">
        <v>75</v>
      </c>
      <c r="AY180" s="201" t="s">
        <v>145</v>
      </c>
    </row>
    <row r="181" spans="1:65" s="13" customFormat="1" x14ac:dyDescent="0.2">
      <c r="B181" s="190"/>
      <c r="C181" s="191"/>
      <c r="D181" s="192" t="s">
        <v>157</v>
      </c>
      <c r="E181" s="193" t="s">
        <v>18</v>
      </c>
      <c r="F181" s="194" t="s">
        <v>264</v>
      </c>
      <c r="G181" s="191"/>
      <c r="H181" s="195">
        <v>52</v>
      </c>
      <c r="I181" s="196"/>
      <c r="J181" s="191"/>
      <c r="K181" s="191"/>
      <c r="L181" s="197"/>
      <c r="M181" s="198"/>
      <c r="N181" s="199"/>
      <c r="O181" s="199"/>
      <c r="P181" s="199"/>
      <c r="Q181" s="199"/>
      <c r="R181" s="199"/>
      <c r="S181" s="199"/>
      <c r="T181" s="200"/>
      <c r="AT181" s="201" t="s">
        <v>157</v>
      </c>
      <c r="AU181" s="201" t="s">
        <v>85</v>
      </c>
      <c r="AV181" s="13" t="s">
        <v>85</v>
      </c>
      <c r="AW181" s="13" t="s">
        <v>37</v>
      </c>
      <c r="AX181" s="13" t="s">
        <v>75</v>
      </c>
      <c r="AY181" s="201" t="s">
        <v>145</v>
      </c>
    </row>
    <row r="182" spans="1:65" s="13" customFormat="1" x14ac:dyDescent="0.2">
      <c r="B182" s="190"/>
      <c r="C182" s="191"/>
      <c r="D182" s="192" t="s">
        <v>157</v>
      </c>
      <c r="E182" s="193" t="s">
        <v>18</v>
      </c>
      <c r="F182" s="194" t="s">
        <v>265</v>
      </c>
      <c r="G182" s="191"/>
      <c r="H182" s="195">
        <v>115</v>
      </c>
      <c r="I182" s="196"/>
      <c r="J182" s="191"/>
      <c r="K182" s="191"/>
      <c r="L182" s="197"/>
      <c r="M182" s="198"/>
      <c r="N182" s="199"/>
      <c r="O182" s="199"/>
      <c r="P182" s="199"/>
      <c r="Q182" s="199"/>
      <c r="R182" s="199"/>
      <c r="S182" s="199"/>
      <c r="T182" s="200"/>
      <c r="AT182" s="201" t="s">
        <v>157</v>
      </c>
      <c r="AU182" s="201" t="s">
        <v>85</v>
      </c>
      <c r="AV182" s="13" t="s">
        <v>85</v>
      </c>
      <c r="AW182" s="13" t="s">
        <v>37</v>
      </c>
      <c r="AX182" s="13" t="s">
        <v>75</v>
      </c>
      <c r="AY182" s="201" t="s">
        <v>145</v>
      </c>
    </row>
    <row r="183" spans="1:65" s="13" customFormat="1" x14ac:dyDescent="0.2">
      <c r="B183" s="190"/>
      <c r="C183" s="191"/>
      <c r="D183" s="192" t="s">
        <v>157</v>
      </c>
      <c r="E183" s="193" t="s">
        <v>18</v>
      </c>
      <c r="F183" s="194" t="s">
        <v>266</v>
      </c>
      <c r="G183" s="191"/>
      <c r="H183" s="195">
        <v>105</v>
      </c>
      <c r="I183" s="196"/>
      <c r="J183" s="191"/>
      <c r="K183" s="191"/>
      <c r="L183" s="197"/>
      <c r="M183" s="198"/>
      <c r="N183" s="199"/>
      <c r="O183" s="199"/>
      <c r="P183" s="199"/>
      <c r="Q183" s="199"/>
      <c r="R183" s="199"/>
      <c r="S183" s="199"/>
      <c r="T183" s="200"/>
      <c r="AT183" s="201" t="s">
        <v>157</v>
      </c>
      <c r="AU183" s="201" t="s">
        <v>85</v>
      </c>
      <c r="AV183" s="13" t="s">
        <v>85</v>
      </c>
      <c r="AW183" s="13" t="s">
        <v>37</v>
      </c>
      <c r="AX183" s="13" t="s">
        <v>75</v>
      </c>
      <c r="AY183" s="201" t="s">
        <v>145</v>
      </c>
    </row>
    <row r="184" spans="1:65" s="13" customFormat="1" x14ac:dyDescent="0.2">
      <c r="B184" s="190"/>
      <c r="C184" s="191"/>
      <c r="D184" s="192" t="s">
        <v>157</v>
      </c>
      <c r="E184" s="193" t="s">
        <v>18</v>
      </c>
      <c r="F184" s="194" t="s">
        <v>267</v>
      </c>
      <c r="G184" s="191"/>
      <c r="H184" s="195">
        <v>53</v>
      </c>
      <c r="I184" s="196"/>
      <c r="J184" s="191"/>
      <c r="K184" s="191"/>
      <c r="L184" s="197"/>
      <c r="M184" s="198"/>
      <c r="N184" s="199"/>
      <c r="O184" s="199"/>
      <c r="P184" s="199"/>
      <c r="Q184" s="199"/>
      <c r="R184" s="199"/>
      <c r="S184" s="199"/>
      <c r="T184" s="200"/>
      <c r="AT184" s="201" t="s">
        <v>157</v>
      </c>
      <c r="AU184" s="201" t="s">
        <v>85</v>
      </c>
      <c r="AV184" s="13" t="s">
        <v>85</v>
      </c>
      <c r="AW184" s="13" t="s">
        <v>37</v>
      </c>
      <c r="AX184" s="13" t="s">
        <v>75</v>
      </c>
      <c r="AY184" s="201" t="s">
        <v>145</v>
      </c>
    </row>
    <row r="185" spans="1:65" s="15" customFormat="1" x14ac:dyDescent="0.2">
      <c r="B185" s="213"/>
      <c r="C185" s="214"/>
      <c r="D185" s="192" t="s">
        <v>157</v>
      </c>
      <c r="E185" s="215" t="s">
        <v>18</v>
      </c>
      <c r="F185" s="216" t="s">
        <v>268</v>
      </c>
      <c r="G185" s="214"/>
      <c r="H185" s="217">
        <v>517</v>
      </c>
      <c r="I185" s="218"/>
      <c r="J185" s="214"/>
      <c r="K185" s="214"/>
      <c r="L185" s="219"/>
      <c r="M185" s="220"/>
      <c r="N185" s="221"/>
      <c r="O185" s="221"/>
      <c r="P185" s="221"/>
      <c r="Q185" s="221"/>
      <c r="R185" s="221"/>
      <c r="S185" s="221"/>
      <c r="T185" s="222"/>
      <c r="AT185" s="223" t="s">
        <v>157</v>
      </c>
      <c r="AU185" s="223" t="s">
        <v>85</v>
      </c>
      <c r="AV185" s="15" t="s">
        <v>146</v>
      </c>
      <c r="AW185" s="15" t="s">
        <v>37</v>
      </c>
      <c r="AX185" s="15" t="s">
        <v>75</v>
      </c>
      <c r="AY185" s="223" t="s">
        <v>145</v>
      </c>
    </row>
    <row r="186" spans="1:65" s="13" customFormat="1" x14ac:dyDescent="0.2">
      <c r="B186" s="190"/>
      <c r="C186" s="191"/>
      <c r="D186" s="192" t="s">
        <v>157</v>
      </c>
      <c r="E186" s="193" t="s">
        <v>18</v>
      </c>
      <c r="F186" s="194" t="s">
        <v>269</v>
      </c>
      <c r="G186" s="191"/>
      <c r="H186" s="195">
        <v>344</v>
      </c>
      <c r="I186" s="196"/>
      <c r="J186" s="191"/>
      <c r="K186" s="191"/>
      <c r="L186" s="197"/>
      <c r="M186" s="198"/>
      <c r="N186" s="199"/>
      <c r="O186" s="199"/>
      <c r="P186" s="199"/>
      <c r="Q186" s="199"/>
      <c r="R186" s="199"/>
      <c r="S186" s="199"/>
      <c r="T186" s="200"/>
      <c r="AT186" s="201" t="s">
        <v>157</v>
      </c>
      <c r="AU186" s="201" t="s">
        <v>85</v>
      </c>
      <c r="AV186" s="13" t="s">
        <v>85</v>
      </c>
      <c r="AW186" s="13" t="s">
        <v>37</v>
      </c>
      <c r="AX186" s="13" t="s">
        <v>75</v>
      </c>
      <c r="AY186" s="201" t="s">
        <v>145</v>
      </c>
    </row>
    <row r="187" spans="1:65" s="14" customFormat="1" x14ac:dyDescent="0.2">
      <c r="B187" s="202"/>
      <c r="C187" s="203"/>
      <c r="D187" s="192" t="s">
        <v>157</v>
      </c>
      <c r="E187" s="204" t="s">
        <v>18</v>
      </c>
      <c r="F187" s="205" t="s">
        <v>161</v>
      </c>
      <c r="G187" s="203"/>
      <c r="H187" s="206">
        <v>861</v>
      </c>
      <c r="I187" s="207"/>
      <c r="J187" s="203"/>
      <c r="K187" s="203"/>
      <c r="L187" s="208"/>
      <c r="M187" s="209"/>
      <c r="N187" s="210"/>
      <c r="O187" s="210"/>
      <c r="P187" s="210"/>
      <c r="Q187" s="210"/>
      <c r="R187" s="210"/>
      <c r="S187" s="210"/>
      <c r="T187" s="211"/>
      <c r="AT187" s="212" t="s">
        <v>157</v>
      </c>
      <c r="AU187" s="212" t="s">
        <v>85</v>
      </c>
      <c r="AV187" s="14" t="s">
        <v>153</v>
      </c>
      <c r="AW187" s="14" t="s">
        <v>37</v>
      </c>
      <c r="AX187" s="14" t="s">
        <v>83</v>
      </c>
      <c r="AY187" s="212" t="s">
        <v>145</v>
      </c>
    </row>
    <row r="188" spans="1:65" s="2" customFormat="1" ht="37.9" customHeight="1" x14ac:dyDescent="0.2">
      <c r="A188" s="34"/>
      <c r="B188" s="35"/>
      <c r="C188" s="173" t="s">
        <v>270</v>
      </c>
      <c r="D188" s="173" t="s">
        <v>148</v>
      </c>
      <c r="E188" s="174" t="s">
        <v>271</v>
      </c>
      <c r="F188" s="175" t="s">
        <v>272</v>
      </c>
      <c r="G188" s="176" t="s">
        <v>151</v>
      </c>
      <c r="H188" s="177">
        <v>4</v>
      </c>
      <c r="I188" s="178"/>
      <c r="J188" s="177">
        <f>ROUND((ROUND(I188,2))*(ROUND(H188,2)),2)</f>
        <v>0</v>
      </c>
      <c r="K188" s="175" t="s">
        <v>152</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153</v>
      </c>
      <c r="AT188" s="183" t="s">
        <v>148</v>
      </c>
      <c r="AU188" s="183" t="s">
        <v>85</v>
      </c>
      <c r="AY188" s="17" t="s">
        <v>145</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153</v>
      </c>
      <c r="BM188" s="183" t="s">
        <v>273</v>
      </c>
    </row>
    <row r="189" spans="1:65" s="2" customFormat="1" x14ac:dyDescent="0.2">
      <c r="A189" s="34"/>
      <c r="B189" s="35"/>
      <c r="C189" s="36"/>
      <c r="D189" s="185" t="s">
        <v>155</v>
      </c>
      <c r="E189" s="36"/>
      <c r="F189" s="186" t="s">
        <v>274</v>
      </c>
      <c r="G189" s="36"/>
      <c r="H189" s="36"/>
      <c r="I189" s="187"/>
      <c r="J189" s="36"/>
      <c r="K189" s="36"/>
      <c r="L189" s="39"/>
      <c r="M189" s="188"/>
      <c r="N189" s="189"/>
      <c r="O189" s="64"/>
      <c r="P189" s="64"/>
      <c r="Q189" s="64"/>
      <c r="R189" s="64"/>
      <c r="S189" s="64"/>
      <c r="T189" s="65"/>
      <c r="U189" s="34"/>
      <c r="V189" s="34"/>
      <c r="W189" s="34"/>
      <c r="X189" s="34"/>
      <c r="Y189" s="34"/>
      <c r="Z189" s="34"/>
      <c r="AA189" s="34"/>
      <c r="AB189" s="34"/>
      <c r="AC189" s="34"/>
      <c r="AD189" s="34"/>
      <c r="AE189" s="34"/>
      <c r="AT189" s="17" t="s">
        <v>155</v>
      </c>
      <c r="AU189" s="17" t="s">
        <v>85</v>
      </c>
    </row>
    <row r="190" spans="1:65" s="13" customFormat="1" x14ac:dyDescent="0.2">
      <c r="B190" s="190"/>
      <c r="C190" s="191"/>
      <c r="D190" s="192" t="s">
        <v>157</v>
      </c>
      <c r="E190" s="193" t="s">
        <v>18</v>
      </c>
      <c r="F190" s="194" t="s">
        <v>275</v>
      </c>
      <c r="G190" s="191"/>
      <c r="H190" s="195">
        <v>1</v>
      </c>
      <c r="I190" s="196"/>
      <c r="J190" s="191"/>
      <c r="K190" s="191"/>
      <c r="L190" s="197"/>
      <c r="M190" s="198"/>
      <c r="N190" s="199"/>
      <c r="O190" s="199"/>
      <c r="P190" s="199"/>
      <c r="Q190" s="199"/>
      <c r="R190" s="199"/>
      <c r="S190" s="199"/>
      <c r="T190" s="200"/>
      <c r="AT190" s="201" t="s">
        <v>157</v>
      </c>
      <c r="AU190" s="201" t="s">
        <v>85</v>
      </c>
      <c r="AV190" s="13" t="s">
        <v>85</v>
      </c>
      <c r="AW190" s="13" t="s">
        <v>37</v>
      </c>
      <c r="AX190" s="13" t="s">
        <v>75</v>
      </c>
      <c r="AY190" s="201" t="s">
        <v>145</v>
      </c>
    </row>
    <row r="191" spans="1:65" s="13" customFormat="1" x14ac:dyDescent="0.2">
      <c r="B191" s="190"/>
      <c r="C191" s="191"/>
      <c r="D191" s="192" t="s">
        <v>157</v>
      </c>
      <c r="E191" s="193" t="s">
        <v>18</v>
      </c>
      <c r="F191" s="194" t="s">
        <v>276</v>
      </c>
      <c r="G191" s="191"/>
      <c r="H191" s="195">
        <v>1</v>
      </c>
      <c r="I191" s="196"/>
      <c r="J191" s="191"/>
      <c r="K191" s="191"/>
      <c r="L191" s="197"/>
      <c r="M191" s="198"/>
      <c r="N191" s="199"/>
      <c r="O191" s="199"/>
      <c r="P191" s="199"/>
      <c r="Q191" s="199"/>
      <c r="R191" s="199"/>
      <c r="S191" s="199"/>
      <c r="T191" s="200"/>
      <c r="AT191" s="201" t="s">
        <v>157</v>
      </c>
      <c r="AU191" s="201" t="s">
        <v>85</v>
      </c>
      <c r="AV191" s="13" t="s">
        <v>85</v>
      </c>
      <c r="AW191" s="13" t="s">
        <v>37</v>
      </c>
      <c r="AX191" s="13" t="s">
        <v>75</v>
      </c>
      <c r="AY191" s="201" t="s">
        <v>145</v>
      </c>
    </row>
    <row r="192" spans="1:65" s="13" customFormat="1" x14ac:dyDescent="0.2">
      <c r="B192" s="190"/>
      <c r="C192" s="191"/>
      <c r="D192" s="192" t="s">
        <v>157</v>
      </c>
      <c r="E192" s="193" t="s">
        <v>18</v>
      </c>
      <c r="F192" s="194" t="s">
        <v>277</v>
      </c>
      <c r="G192" s="191"/>
      <c r="H192" s="195">
        <v>1</v>
      </c>
      <c r="I192" s="196"/>
      <c r="J192" s="191"/>
      <c r="K192" s="191"/>
      <c r="L192" s="197"/>
      <c r="M192" s="198"/>
      <c r="N192" s="199"/>
      <c r="O192" s="199"/>
      <c r="P192" s="199"/>
      <c r="Q192" s="199"/>
      <c r="R192" s="199"/>
      <c r="S192" s="199"/>
      <c r="T192" s="200"/>
      <c r="AT192" s="201" t="s">
        <v>157</v>
      </c>
      <c r="AU192" s="201" t="s">
        <v>85</v>
      </c>
      <c r="AV192" s="13" t="s">
        <v>85</v>
      </c>
      <c r="AW192" s="13" t="s">
        <v>37</v>
      </c>
      <c r="AX192" s="13" t="s">
        <v>75</v>
      </c>
      <c r="AY192" s="201" t="s">
        <v>145</v>
      </c>
    </row>
    <row r="193" spans="1:65" s="13" customFormat="1" x14ac:dyDescent="0.2">
      <c r="B193" s="190"/>
      <c r="C193" s="191"/>
      <c r="D193" s="192" t="s">
        <v>157</v>
      </c>
      <c r="E193" s="193" t="s">
        <v>18</v>
      </c>
      <c r="F193" s="194" t="s">
        <v>278</v>
      </c>
      <c r="G193" s="191"/>
      <c r="H193" s="195">
        <v>1</v>
      </c>
      <c r="I193" s="196"/>
      <c r="J193" s="191"/>
      <c r="K193" s="191"/>
      <c r="L193" s="197"/>
      <c r="M193" s="198"/>
      <c r="N193" s="199"/>
      <c r="O193" s="199"/>
      <c r="P193" s="199"/>
      <c r="Q193" s="199"/>
      <c r="R193" s="199"/>
      <c r="S193" s="199"/>
      <c r="T193" s="200"/>
      <c r="AT193" s="201" t="s">
        <v>157</v>
      </c>
      <c r="AU193" s="201" t="s">
        <v>85</v>
      </c>
      <c r="AV193" s="13" t="s">
        <v>85</v>
      </c>
      <c r="AW193" s="13" t="s">
        <v>37</v>
      </c>
      <c r="AX193" s="13" t="s">
        <v>75</v>
      </c>
      <c r="AY193" s="201" t="s">
        <v>145</v>
      </c>
    </row>
    <row r="194" spans="1:65" s="14" customFormat="1" x14ac:dyDescent="0.2">
      <c r="B194" s="202"/>
      <c r="C194" s="203"/>
      <c r="D194" s="192" t="s">
        <v>157</v>
      </c>
      <c r="E194" s="204" t="s">
        <v>18</v>
      </c>
      <c r="F194" s="205" t="s">
        <v>161</v>
      </c>
      <c r="G194" s="203"/>
      <c r="H194" s="206">
        <v>4</v>
      </c>
      <c r="I194" s="207"/>
      <c r="J194" s="203"/>
      <c r="K194" s="203"/>
      <c r="L194" s="208"/>
      <c r="M194" s="209"/>
      <c r="N194" s="210"/>
      <c r="O194" s="210"/>
      <c r="P194" s="210"/>
      <c r="Q194" s="210"/>
      <c r="R194" s="210"/>
      <c r="S194" s="210"/>
      <c r="T194" s="211"/>
      <c r="AT194" s="212" t="s">
        <v>157</v>
      </c>
      <c r="AU194" s="212" t="s">
        <v>85</v>
      </c>
      <c r="AV194" s="14" t="s">
        <v>153</v>
      </c>
      <c r="AW194" s="14" t="s">
        <v>37</v>
      </c>
      <c r="AX194" s="14" t="s">
        <v>83</v>
      </c>
      <c r="AY194" s="212" t="s">
        <v>145</v>
      </c>
    </row>
    <row r="195" spans="1:65" s="2" customFormat="1" ht="37.9" customHeight="1" x14ac:dyDescent="0.2">
      <c r="A195" s="34"/>
      <c r="B195" s="35"/>
      <c r="C195" s="224" t="s">
        <v>279</v>
      </c>
      <c r="D195" s="224" t="s">
        <v>280</v>
      </c>
      <c r="E195" s="225" t="s">
        <v>281</v>
      </c>
      <c r="F195" s="226" t="s">
        <v>282</v>
      </c>
      <c r="G195" s="227" t="s">
        <v>151</v>
      </c>
      <c r="H195" s="228">
        <v>4</v>
      </c>
      <c r="I195" s="229"/>
      <c r="J195" s="228">
        <f>ROUND((ROUND(I195,2))*(ROUND(H195,2)),2)</f>
        <v>0</v>
      </c>
      <c r="K195" s="226" t="s">
        <v>152</v>
      </c>
      <c r="L195" s="230"/>
      <c r="M195" s="231" t="s">
        <v>18</v>
      </c>
      <c r="N195" s="232" t="s">
        <v>46</v>
      </c>
      <c r="O195" s="64"/>
      <c r="P195" s="181">
        <f>O195*H195</f>
        <v>0</v>
      </c>
      <c r="Q195" s="181">
        <v>0</v>
      </c>
      <c r="R195" s="181">
        <f>Q195*H195</f>
        <v>0</v>
      </c>
      <c r="S195" s="181">
        <v>0</v>
      </c>
      <c r="T195" s="182">
        <f>S195*H195</f>
        <v>0</v>
      </c>
      <c r="U195" s="34"/>
      <c r="V195" s="34"/>
      <c r="W195" s="34"/>
      <c r="X195" s="34"/>
      <c r="Y195" s="34"/>
      <c r="Z195" s="34"/>
      <c r="AA195" s="34"/>
      <c r="AB195" s="34"/>
      <c r="AC195" s="34"/>
      <c r="AD195" s="34"/>
      <c r="AE195" s="34"/>
      <c r="AR195" s="183" t="s">
        <v>212</v>
      </c>
      <c r="AT195" s="183" t="s">
        <v>280</v>
      </c>
      <c r="AU195" s="183" t="s">
        <v>85</v>
      </c>
      <c r="AY195" s="17" t="s">
        <v>145</v>
      </c>
      <c r="BE195" s="184">
        <f>IF(N195="základní",J195,0)</f>
        <v>0</v>
      </c>
      <c r="BF195" s="184">
        <f>IF(N195="snížená",J195,0)</f>
        <v>0</v>
      </c>
      <c r="BG195" s="184">
        <f>IF(N195="zákl. přenesená",J195,0)</f>
        <v>0</v>
      </c>
      <c r="BH195" s="184">
        <f>IF(N195="sníž. přenesená",J195,0)</f>
        <v>0</v>
      </c>
      <c r="BI195" s="184">
        <f>IF(N195="nulová",J195,0)</f>
        <v>0</v>
      </c>
      <c r="BJ195" s="17" t="s">
        <v>83</v>
      </c>
      <c r="BK195" s="184">
        <f>ROUND((ROUND(I195,2))*(ROUND(H195,2)),2)</f>
        <v>0</v>
      </c>
      <c r="BL195" s="17" t="s">
        <v>153</v>
      </c>
      <c r="BM195" s="183" t="s">
        <v>283</v>
      </c>
    </row>
    <row r="196" spans="1:65" s="12" customFormat="1" ht="22.9" customHeight="1" x14ac:dyDescent="0.2">
      <c r="B196" s="157"/>
      <c r="C196" s="158"/>
      <c r="D196" s="159" t="s">
        <v>74</v>
      </c>
      <c r="E196" s="171" t="s">
        <v>217</v>
      </c>
      <c r="F196" s="171" t="s">
        <v>284</v>
      </c>
      <c r="G196" s="158"/>
      <c r="H196" s="158"/>
      <c r="I196" s="161"/>
      <c r="J196" s="172">
        <f>BK196</f>
        <v>0</v>
      </c>
      <c r="K196" s="158"/>
      <c r="L196" s="163"/>
      <c r="M196" s="164"/>
      <c r="N196" s="165"/>
      <c r="O196" s="165"/>
      <c r="P196" s="166">
        <f>SUM(P197:P260)</f>
        <v>0</v>
      </c>
      <c r="Q196" s="165"/>
      <c r="R196" s="166">
        <f>SUM(R197:R260)</f>
        <v>2.2859999999999998E-2</v>
      </c>
      <c r="S196" s="165"/>
      <c r="T196" s="167">
        <f>SUM(T197:T260)</f>
        <v>8.40822</v>
      </c>
      <c r="AR196" s="168" t="s">
        <v>83</v>
      </c>
      <c r="AT196" s="169" t="s">
        <v>74</v>
      </c>
      <c r="AU196" s="169" t="s">
        <v>83</v>
      </c>
      <c r="AY196" s="168" t="s">
        <v>145</v>
      </c>
      <c r="BK196" s="170">
        <f>SUM(BK197:BK260)</f>
        <v>0</v>
      </c>
    </row>
    <row r="197" spans="1:65" s="2" customFormat="1" ht="24.2" customHeight="1" x14ac:dyDescent="0.2">
      <c r="A197" s="34"/>
      <c r="B197" s="35"/>
      <c r="C197" s="173" t="s">
        <v>285</v>
      </c>
      <c r="D197" s="173" t="s">
        <v>148</v>
      </c>
      <c r="E197" s="174" t="s">
        <v>286</v>
      </c>
      <c r="F197" s="175" t="s">
        <v>287</v>
      </c>
      <c r="G197" s="176" t="s">
        <v>288</v>
      </c>
      <c r="H197" s="177">
        <v>4.5</v>
      </c>
      <c r="I197" s="178"/>
      <c r="J197" s="177">
        <f>ROUND((ROUND(I197,2))*(ROUND(H197,2)),2)</f>
        <v>0</v>
      </c>
      <c r="K197" s="175" t="s">
        <v>289</v>
      </c>
      <c r="L197" s="39"/>
      <c r="M197" s="179" t="s">
        <v>18</v>
      </c>
      <c r="N197" s="180" t="s">
        <v>46</v>
      </c>
      <c r="O197" s="64"/>
      <c r="P197" s="181">
        <f>O197*H197</f>
        <v>0</v>
      </c>
      <c r="Q197" s="181">
        <v>5.5999999999999995E-4</v>
      </c>
      <c r="R197" s="181">
        <f>Q197*H197</f>
        <v>2.5199999999999997E-3</v>
      </c>
      <c r="S197" s="181">
        <v>0</v>
      </c>
      <c r="T197" s="182">
        <f>S197*H197</f>
        <v>0</v>
      </c>
      <c r="U197" s="34"/>
      <c r="V197" s="34"/>
      <c r="W197" s="34"/>
      <c r="X197" s="34"/>
      <c r="Y197" s="34"/>
      <c r="Z197" s="34"/>
      <c r="AA197" s="34"/>
      <c r="AB197" s="34"/>
      <c r="AC197" s="34"/>
      <c r="AD197" s="34"/>
      <c r="AE197" s="34"/>
      <c r="AR197" s="183" t="s">
        <v>153</v>
      </c>
      <c r="AT197" s="183" t="s">
        <v>148</v>
      </c>
      <c r="AU197" s="183" t="s">
        <v>85</v>
      </c>
      <c r="AY197" s="17" t="s">
        <v>145</v>
      </c>
      <c r="BE197" s="184">
        <f>IF(N197="základní",J197,0)</f>
        <v>0</v>
      </c>
      <c r="BF197" s="184">
        <f>IF(N197="snížená",J197,0)</f>
        <v>0</v>
      </c>
      <c r="BG197" s="184">
        <f>IF(N197="zákl. přenesená",J197,0)</f>
        <v>0</v>
      </c>
      <c r="BH197" s="184">
        <f>IF(N197="sníž. přenesená",J197,0)</f>
        <v>0</v>
      </c>
      <c r="BI197" s="184">
        <f>IF(N197="nulová",J197,0)</f>
        <v>0</v>
      </c>
      <c r="BJ197" s="17" t="s">
        <v>83</v>
      </c>
      <c r="BK197" s="184">
        <f>ROUND((ROUND(I197,2))*(ROUND(H197,2)),2)</f>
        <v>0</v>
      </c>
      <c r="BL197" s="17" t="s">
        <v>153</v>
      </c>
      <c r="BM197" s="183" t="s">
        <v>290</v>
      </c>
    </row>
    <row r="198" spans="1:65" s="2" customFormat="1" ht="24.2" customHeight="1" x14ac:dyDescent="0.2">
      <c r="A198" s="34"/>
      <c r="B198" s="35"/>
      <c r="C198" s="173" t="s">
        <v>291</v>
      </c>
      <c r="D198" s="173" t="s">
        <v>148</v>
      </c>
      <c r="E198" s="174" t="s">
        <v>292</v>
      </c>
      <c r="F198" s="175" t="s">
        <v>287</v>
      </c>
      <c r="G198" s="176" t="s">
        <v>288</v>
      </c>
      <c r="H198" s="177">
        <v>4.5</v>
      </c>
      <c r="I198" s="178"/>
      <c r="J198" s="177">
        <f>ROUND((ROUND(I198,2))*(ROUND(H198,2)),2)</f>
        <v>0</v>
      </c>
      <c r="K198" s="175" t="s">
        <v>289</v>
      </c>
      <c r="L198" s="39"/>
      <c r="M198" s="179" t="s">
        <v>18</v>
      </c>
      <c r="N198" s="180" t="s">
        <v>46</v>
      </c>
      <c r="O198" s="64"/>
      <c r="P198" s="181">
        <f>O198*H198</f>
        <v>0</v>
      </c>
      <c r="Q198" s="181">
        <v>0</v>
      </c>
      <c r="R198" s="181">
        <f>Q198*H198</f>
        <v>0</v>
      </c>
      <c r="S198" s="181">
        <v>0</v>
      </c>
      <c r="T198" s="182">
        <f>S198*H198</f>
        <v>0</v>
      </c>
      <c r="U198" s="34"/>
      <c r="V198" s="34"/>
      <c r="W198" s="34"/>
      <c r="X198" s="34"/>
      <c r="Y198" s="34"/>
      <c r="Z198" s="34"/>
      <c r="AA198" s="34"/>
      <c r="AB198" s="34"/>
      <c r="AC198" s="34"/>
      <c r="AD198" s="34"/>
      <c r="AE198" s="34"/>
      <c r="AR198" s="183" t="s">
        <v>153</v>
      </c>
      <c r="AT198" s="183" t="s">
        <v>148</v>
      </c>
      <c r="AU198" s="183" t="s">
        <v>85</v>
      </c>
      <c r="AY198" s="17" t="s">
        <v>145</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153</v>
      </c>
      <c r="BM198" s="183" t="s">
        <v>293</v>
      </c>
    </row>
    <row r="199" spans="1:65" s="2" customFormat="1" ht="37.9" customHeight="1" x14ac:dyDescent="0.2">
      <c r="A199" s="34"/>
      <c r="B199" s="35"/>
      <c r="C199" s="173" t="s">
        <v>294</v>
      </c>
      <c r="D199" s="173" t="s">
        <v>148</v>
      </c>
      <c r="E199" s="174" t="s">
        <v>295</v>
      </c>
      <c r="F199" s="175" t="s">
        <v>296</v>
      </c>
      <c r="G199" s="176" t="s">
        <v>288</v>
      </c>
      <c r="H199" s="177">
        <v>4.5</v>
      </c>
      <c r="I199" s="178"/>
      <c r="J199" s="177">
        <f>ROUND((ROUND(I199,2))*(ROUND(H199,2)),2)</f>
        <v>0</v>
      </c>
      <c r="K199" s="175" t="s">
        <v>289</v>
      </c>
      <c r="L199" s="39"/>
      <c r="M199" s="179" t="s">
        <v>18</v>
      </c>
      <c r="N199" s="180" t="s">
        <v>46</v>
      </c>
      <c r="O199" s="64"/>
      <c r="P199" s="181">
        <f>O199*H199</f>
        <v>0</v>
      </c>
      <c r="Q199" s="181">
        <v>2.9999999999999997E-4</v>
      </c>
      <c r="R199" s="181">
        <f>Q199*H199</f>
        <v>1.3499999999999999E-3</v>
      </c>
      <c r="S199" s="181">
        <v>0</v>
      </c>
      <c r="T199" s="182">
        <f>S199*H199</f>
        <v>0</v>
      </c>
      <c r="U199" s="34"/>
      <c r="V199" s="34"/>
      <c r="W199" s="34"/>
      <c r="X199" s="34"/>
      <c r="Y199" s="34"/>
      <c r="Z199" s="34"/>
      <c r="AA199" s="34"/>
      <c r="AB199" s="34"/>
      <c r="AC199" s="34"/>
      <c r="AD199" s="34"/>
      <c r="AE199" s="34"/>
      <c r="AR199" s="183" t="s">
        <v>153</v>
      </c>
      <c r="AT199" s="183" t="s">
        <v>148</v>
      </c>
      <c r="AU199" s="183" t="s">
        <v>85</v>
      </c>
      <c r="AY199" s="17" t="s">
        <v>145</v>
      </c>
      <c r="BE199" s="184">
        <f>IF(N199="základní",J199,0)</f>
        <v>0</v>
      </c>
      <c r="BF199" s="184">
        <f>IF(N199="snížená",J199,0)</f>
        <v>0</v>
      </c>
      <c r="BG199" s="184">
        <f>IF(N199="zákl. přenesená",J199,0)</f>
        <v>0</v>
      </c>
      <c r="BH199" s="184">
        <f>IF(N199="sníž. přenesená",J199,0)</f>
        <v>0</v>
      </c>
      <c r="BI199" s="184">
        <f>IF(N199="nulová",J199,0)</f>
        <v>0</v>
      </c>
      <c r="BJ199" s="17" t="s">
        <v>83</v>
      </c>
      <c r="BK199" s="184">
        <f>ROUND((ROUND(I199,2))*(ROUND(H199,2)),2)</f>
        <v>0</v>
      </c>
      <c r="BL199" s="17" t="s">
        <v>153</v>
      </c>
      <c r="BM199" s="183" t="s">
        <v>297</v>
      </c>
    </row>
    <row r="200" spans="1:65" s="13" customFormat="1" x14ac:dyDescent="0.2">
      <c r="B200" s="190"/>
      <c r="C200" s="191"/>
      <c r="D200" s="192" t="s">
        <v>157</v>
      </c>
      <c r="E200" s="193" t="s">
        <v>18</v>
      </c>
      <c r="F200" s="194" t="s">
        <v>298</v>
      </c>
      <c r="G200" s="191"/>
      <c r="H200" s="195">
        <v>1</v>
      </c>
      <c r="I200" s="196"/>
      <c r="J200" s="191"/>
      <c r="K200" s="191"/>
      <c r="L200" s="197"/>
      <c r="M200" s="198"/>
      <c r="N200" s="199"/>
      <c r="O200" s="199"/>
      <c r="P200" s="199"/>
      <c r="Q200" s="199"/>
      <c r="R200" s="199"/>
      <c r="S200" s="199"/>
      <c r="T200" s="200"/>
      <c r="AT200" s="201" t="s">
        <v>157</v>
      </c>
      <c r="AU200" s="201" t="s">
        <v>85</v>
      </c>
      <c r="AV200" s="13" t="s">
        <v>85</v>
      </c>
      <c r="AW200" s="13" t="s">
        <v>37</v>
      </c>
      <c r="AX200" s="13" t="s">
        <v>75</v>
      </c>
      <c r="AY200" s="201" t="s">
        <v>145</v>
      </c>
    </row>
    <row r="201" spans="1:65" s="13" customFormat="1" x14ac:dyDescent="0.2">
      <c r="B201" s="190"/>
      <c r="C201" s="191"/>
      <c r="D201" s="192" t="s">
        <v>157</v>
      </c>
      <c r="E201" s="193" t="s">
        <v>18</v>
      </c>
      <c r="F201" s="194" t="s">
        <v>299</v>
      </c>
      <c r="G201" s="191"/>
      <c r="H201" s="195">
        <v>1</v>
      </c>
      <c r="I201" s="196"/>
      <c r="J201" s="191"/>
      <c r="K201" s="191"/>
      <c r="L201" s="197"/>
      <c r="M201" s="198"/>
      <c r="N201" s="199"/>
      <c r="O201" s="199"/>
      <c r="P201" s="199"/>
      <c r="Q201" s="199"/>
      <c r="R201" s="199"/>
      <c r="S201" s="199"/>
      <c r="T201" s="200"/>
      <c r="AT201" s="201" t="s">
        <v>157</v>
      </c>
      <c r="AU201" s="201" t="s">
        <v>85</v>
      </c>
      <c r="AV201" s="13" t="s">
        <v>85</v>
      </c>
      <c r="AW201" s="13" t="s">
        <v>37</v>
      </c>
      <c r="AX201" s="13" t="s">
        <v>75</v>
      </c>
      <c r="AY201" s="201" t="s">
        <v>145</v>
      </c>
    </row>
    <row r="202" spans="1:65" s="13" customFormat="1" x14ac:dyDescent="0.2">
      <c r="B202" s="190"/>
      <c r="C202" s="191"/>
      <c r="D202" s="192" t="s">
        <v>157</v>
      </c>
      <c r="E202" s="193" t="s">
        <v>18</v>
      </c>
      <c r="F202" s="194" t="s">
        <v>300</v>
      </c>
      <c r="G202" s="191"/>
      <c r="H202" s="195">
        <v>1</v>
      </c>
      <c r="I202" s="196"/>
      <c r="J202" s="191"/>
      <c r="K202" s="191"/>
      <c r="L202" s="197"/>
      <c r="M202" s="198"/>
      <c r="N202" s="199"/>
      <c r="O202" s="199"/>
      <c r="P202" s="199"/>
      <c r="Q202" s="199"/>
      <c r="R202" s="199"/>
      <c r="S202" s="199"/>
      <c r="T202" s="200"/>
      <c r="AT202" s="201" t="s">
        <v>157</v>
      </c>
      <c r="AU202" s="201" t="s">
        <v>85</v>
      </c>
      <c r="AV202" s="13" t="s">
        <v>85</v>
      </c>
      <c r="AW202" s="13" t="s">
        <v>37</v>
      </c>
      <c r="AX202" s="13" t="s">
        <v>75</v>
      </c>
      <c r="AY202" s="201" t="s">
        <v>145</v>
      </c>
    </row>
    <row r="203" spans="1:65" s="13" customFormat="1" x14ac:dyDescent="0.2">
      <c r="B203" s="190"/>
      <c r="C203" s="191"/>
      <c r="D203" s="192" t="s">
        <v>157</v>
      </c>
      <c r="E203" s="193" t="s">
        <v>18</v>
      </c>
      <c r="F203" s="194" t="s">
        <v>301</v>
      </c>
      <c r="G203" s="191"/>
      <c r="H203" s="195">
        <v>1.5</v>
      </c>
      <c r="I203" s="196"/>
      <c r="J203" s="191"/>
      <c r="K203" s="191"/>
      <c r="L203" s="197"/>
      <c r="M203" s="198"/>
      <c r="N203" s="199"/>
      <c r="O203" s="199"/>
      <c r="P203" s="199"/>
      <c r="Q203" s="199"/>
      <c r="R203" s="199"/>
      <c r="S203" s="199"/>
      <c r="T203" s="200"/>
      <c r="AT203" s="201" t="s">
        <v>157</v>
      </c>
      <c r="AU203" s="201" t="s">
        <v>85</v>
      </c>
      <c r="AV203" s="13" t="s">
        <v>85</v>
      </c>
      <c r="AW203" s="13" t="s">
        <v>37</v>
      </c>
      <c r="AX203" s="13" t="s">
        <v>75</v>
      </c>
      <c r="AY203" s="201" t="s">
        <v>145</v>
      </c>
    </row>
    <row r="204" spans="1:65" s="14" customFormat="1" x14ac:dyDescent="0.2">
      <c r="B204" s="202"/>
      <c r="C204" s="203"/>
      <c r="D204" s="192" t="s">
        <v>157</v>
      </c>
      <c r="E204" s="204" t="s">
        <v>18</v>
      </c>
      <c r="F204" s="205" t="s">
        <v>161</v>
      </c>
      <c r="G204" s="203"/>
      <c r="H204" s="206">
        <v>4.5</v>
      </c>
      <c r="I204" s="207"/>
      <c r="J204" s="203"/>
      <c r="K204" s="203"/>
      <c r="L204" s="208"/>
      <c r="M204" s="209"/>
      <c r="N204" s="210"/>
      <c r="O204" s="210"/>
      <c r="P204" s="210"/>
      <c r="Q204" s="210"/>
      <c r="R204" s="210"/>
      <c r="S204" s="210"/>
      <c r="T204" s="211"/>
      <c r="AT204" s="212" t="s">
        <v>157</v>
      </c>
      <c r="AU204" s="212" t="s">
        <v>85</v>
      </c>
      <c r="AV204" s="14" t="s">
        <v>153</v>
      </c>
      <c r="AW204" s="14" t="s">
        <v>37</v>
      </c>
      <c r="AX204" s="14" t="s">
        <v>83</v>
      </c>
      <c r="AY204" s="212" t="s">
        <v>145</v>
      </c>
    </row>
    <row r="205" spans="1:65" s="2" customFormat="1" ht="37.9" customHeight="1" x14ac:dyDescent="0.2">
      <c r="A205" s="34"/>
      <c r="B205" s="35"/>
      <c r="C205" s="173" t="s">
        <v>7</v>
      </c>
      <c r="D205" s="173" t="s">
        <v>148</v>
      </c>
      <c r="E205" s="174" t="s">
        <v>302</v>
      </c>
      <c r="F205" s="175" t="s">
        <v>296</v>
      </c>
      <c r="G205" s="176" t="s">
        <v>288</v>
      </c>
      <c r="H205" s="177">
        <v>4.5</v>
      </c>
      <c r="I205" s="178"/>
      <c r="J205" s="177">
        <f>ROUND((ROUND(I205,2))*(ROUND(H205,2)),2)</f>
        <v>0</v>
      </c>
      <c r="K205" s="175" t="s">
        <v>289</v>
      </c>
      <c r="L205" s="39"/>
      <c r="M205" s="179" t="s">
        <v>18</v>
      </c>
      <c r="N205" s="180" t="s">
        <v>46</v>
      </c>
      <c r="O205" s="64"/>
      <c r="P205" s="181">
        <f>O205*H205</f>
        <v>0</v>
      </c>
      <c r="Q205" s="181">
        <v>0</v>
      </c>
      <c r="R205" s="181">
        <f>Q205*H205</f>
        <v>0</v>
      </c>
      <c r="S205" s="181">
        <v>0</v>
      </c>
      <c r="T205" s="182">
        <f>S205*H205</f>
        <v>0</v>
      </c>
      <c r="U205" s="34"/>
      <c r="V205" s="34"/>
      <c r="W205" s="34"/>
      <c r="X205" s="34"/>
      <c r="Y205" s="34"/>
      <c r="Z205" s="34"/>
      <c r="AA205" s="34"/>
      <c r="AB205" s="34"/>
      <c r="AC205" s="34"/>
      <c r="AD205" s="34"/>
      <c r="AE205" s="34"/>
      <c r="AR205" s="183" t="s">
        <v>153</v>
      </c>
      <c r="AT205" s="183" t="s">
        <v>148</v>
      </c>
      <c r="AU205" s="183" t="s">
        <v>85</v>
      </c>
      <c r="AY205" s="17" t="s">
        <v>145</v>
      </c>
      <c r="BE205" s="184">
        <f>IF(N205="základní",J205,0)</f>
        <v>0</v>
      </c>
      <c r="BF205" s="184">
        <f>IF(N205="snížená",J205,0)</f>
        <v>0</v>
      </c>
      <c r="BG205" s="184">
        <f>IF(N205="zákl. přenesená",J205,0)</f>
        <v>0</v>
      </c>
      <c r="BH205" s="184">
        <f>IF(N205="sníž. přenesená",J205,0)</f>
        <v>0</v>
      </c>
      <c r="BI205" s="184">
        <f>IF(N205="nulová",J205,0)</f>
        <v>0</v>
      </c>
      <c r="BJ205" s="17" t="s">
        <v>83</v>
      </c>
      <c r="BK205" s="184">
        <f>ROUND((ROUND(I205,2))*(ROUND(H205,2)),2)</f>
        <v>0</v>
      </c>
      <c r="BL205" s="17" t="s">
        <v>153</v>
      </c>
      <c r="BM205" s="183" t="s">
        <v>303</v>
      </c>
    </row>
    <row r="206" spans="1:65" s="2" customFormat="1" ht="33" customHeight="1" x14ac:dyDescent="0.2">
      <c r="A206" s="34"/>
      <c r="B206" s="35"/>
      <c r="C206" s="173" t="s">
        <v>304</v>
      </c>
      <c r="D206" s="173" t="s">
        <v>148</v>
      </c>
      <c r="E206" s="174" t="s">
        <v>305</v>
      </c>
      <c r="F206" s="175" t="s">
        <v>306</v>
      </c>
      <c r="G206" s="176" t="s">
        <v>307</v>
      </c>
      <c r="H206" s="177">
        <v>1</v>
      </c>
      <c r="I206" s="178"/>
      <c r="J206" s="177">
        <f>ROUND((ROUND(I206,2))*(ROUND(H206,2)),2)</f>
        <v>0</v>
      </c>
      <c r="K206" s="175" t="s">
        <v>289</v>
      </c>
      <c r="L206" s="39"/>
      <c r="M206" s="179" t="s">
        <v>18</v>
      </c>
      <c r="N206" s="180" t="s">
        <v>46</v>
      </c>
      <c r="O206" s="64"/>
      <c r="P206" s="181">
        <f>O206*H206</f>
        <v>0</v>
      </c>
      <c r="Q206" s="181">
        <v>0</v>
      </c>
      <c r="R206" s="181">
        <f>Q206*H206</f>
        <v>0</v>
      </c>
      <c r="S206" s="181">
        <v>0</v>
      </c>
      <c r="T206" s="182">
        <f>S206*H206</f>
        <v>0</v>
      </c>
      <c r="U206" s="34"/>
      <c r="V206" s="34"/>
      <c r="W206" s="34"/>
      <c r="X206" s="34"/>
      <c r="Y206" s="34"/>
      <c r="Z206" s="34"/>
      <c r="AA206" s="34"/>
      <c r="AB206" s="34"/>
      <c r="AC206" s="34"/>
      <c r="AD206" s="34"/>
      <c r="AE206" s="34"/>
      <c r="AR206" s="183" t="s">
        <v>153</v>
      </c>
      <c r="AT206" s="183" t="s">
        <v>148</v>
      </c>
      <c r="AU206" s="183" t="s">
        <v>85</v>
      </c>
      <c r="AY206" s="17" t="s">
        <v>145</v>
      </c>
      <c r="BE206" s="184">
        <f>IF(N206="základní",J206,0)</f>
        <v>0</v>
      </c>
      <c r="BF206" s="184">
        <f>IF(N206="snížená",J206,0)</f>
        <v>0</v>
      </c>
      <c r="BG206" s="184">
        <f>IF(N206="zákl. přenesená",J206,0)</f>
        <v>0</v>
      </c>
      <c r="BH206" s="184">
        <f>IF(N206="sníž. přenesená",J206,0)</f>
        <v>0</v>
      </c>
      <c r="BI206" s="184">
        <f>IF(N206="nulová",J206,0)</f>
        <v>0</v>
      </c>
      <c r="BJ206" s="17" t="s">
        <v>83</v>
      </c>
      <c r="BK206" s="184">
        <f>ROUND((ROUND(I206,2))*(ROUND(H206,2)),2)</f>
        <v>0</v>
      </c>
      <c r="BL206" s="17" t="s">
        <v>153</v>
      </c>
      <c r="BM206" s="183" t="s">
        <v>308</v>
      </c>
    </row>
    <row r="207" spans="1:65" s="2" customFormat="1" ht="37.9" customHeight="1" x14ac:dyDescent="0.2">
      <c r="A207" s="34"/>
      <c r="B207" s="35"/>
      <c r="C207" s="173" t="s">
        <v>309</v>
      </c>
      <c r="D207" s="173" t="s">
        <v>148</v>
      </c>
      <c r="E207" s="174" t="s">
        <v>310</v>
      </c>
      <c r="F207" s="175" t="s">
        <v>311</v>
      </c>
      <c r="G207" s="176" t="s">
        <v>172</v>
      </c>
      <c r="H207" s="177">
        <v>108</v>
      </c>
      <c r="I207" s="178"/>
      <c r="J207" s="177">
        <f>ROUND((ROUND(I207,2))*(ROUND(H207,2)),2)</f>
        <v>0</v>
      </c>
      <c r="K207" s="175" t="s">
        <v>152</v>
      </c>
      <c r="L207" s="39"/>
      <c r="M207" s="179" t="s">
        <v>18</v>
      </c>
      <c r="N207" s="180" t="s">
        <v>46</v>
      </c>
      <c r="O207" s="64"/>
      <c r="P207" s="181">
        <f>O207*H207</f>
        <v>0</v>
      </c>
      <c r="Q207" s="181">
        <v>1.2999999999999999E-4</v>
      </c>
      <c r="R207" s="181">
        <f>Q207*H207</f>
        <v>1.4039999999999999E-2</v>
      </c>
      <c r="S207" s="181">
        <v>0</v>
      </c>
      <c r="T207" s="182">
        <f>S207*H207</f>
        <v>0</v>
      </c>
      <c r="U207" s="34"/>
      <c r="V207" s="34"/>
      <c r="W207" s="34"/>
      <c r="X207" s="34"/>
      <c r="Y207" s="34"/>
      <c r="Z207" s="34"/>
      <c r="AA207" s="34"/>
      <c r="AB207" s="34"/>
      <c r="AC207" s="34"/>
      <c r="AD207" s="34"/>
      <c r="AE207" s="34"/>
      <c r="AR207" s="183" t="s">
        <v>153</v>
      </c>
      <c r="AT207" s="183" t="s">
        <v>148</v>
      </c>
      <c r="AU207" s="183" t="s">
        <v>85</v>
      </c>
      <c r="AY207" s="17" t="s">
        <v>145</v>
      </c>
      <c r="BE207" s="184">
        <f>IF(N207="základní",J207,0)</f>
        <v>0</v>
      </c>
      <c r="BF207" s="184">
        <f>IF(N207="snížená",J207,0)</f>
        <v>0</v>
      </c>
      <c r="BG207" s="184">
        <f>IF(N207="zákl. přenesená",J207,0)</f>
        <v>0</v>
      </c>
      <c r="BH207" s="184">
        <f>IF(N207="sníž. přenesená",J207,0)</f>
        <v>0</v>
      </c>
      <c r="BI207" s="184">
        <f>IF(N207="nulová",J207,0)</f>
        <v>0</v>
      </c>
      <c r="BJ207" s="17" t="s">
        <v>83</v>
      </c>
      <c r="BK207" s="184">
        <f>ROUND((ROUND(I207,2))*(ROUND(H207,2)),2)</f>
        <v>0</v>
      </c>
      <c r="BL207" s="17" t="s">
        <v>153</v>
      </c>
      <c r="BM207" s="183" t="s">
        <v>312</v>
      </c>
    </row>
    <row r="208" spans="1:65" s="2" customFormat="1" x14ac:dyDescent="0.2">
      <c r="A208" s="34"/>
      <c r="B208" s="35"/>
      <c r="C208" s="36"/>
      <c r="D208" s="185" t="s">
        <v>155</v>
      </c>
      <c r="E208" s="36"/>
      <c r="F208" s="186" t="s">
        <v>313</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155</v>
      </c>
      <c r="AU208" s="17" t="s">
        <v>85</v>
      </c>
    </row>
    <row r="209" spans="1:65" s="13" customFormat="1" x14ac:dyDescent="0.2">
      <c r="B209" s="190"/>
      <c r="C209" s="191"/>
      <c r="D209" s="192" t="s">
        <v>157</v>
      </c>
      <c r="E209" s="193" t="s">
        <v>18</v>
      </c>
      <c r="F209" s="194" t="s">
        <v>314</v>
      </c>
      <c r="G209" s="191"/>
      <c r="H209" s="195">
        <v>50</v>
      </c>
      <c r="I209" s="196"/>
      <c r="J209" s="191"/>
      <c r="K209" s="191"/>
      <c r="L209" s="197"/>
      <c r="M209" s="198"/>
      <c r="N209" s="199"/>
      <c r="O209" s="199"/>
      <c r="P209" s="199"/>
      <c r="Q209" s="199"/>
      <c r="R209" s="199"/>
      <c r="S209" s="199"/>
      <c r="T209" s="200"/>
      <c r="AT209" s="201" t="s">
        <v>157</v>
      </c>
      <c r="AU209" s="201" t="s">
        <v>85</v>
      </c>
      <c r="AV209" s="13" t="s">
        <v>85</v>
      </c>
      <c r="AW209" s="13" t="s">
        <v>37</v>
      </c>
      <c r="AX209" s="13" t="s">
        <v>75</v>
      </c>
      <c r="AY209" s="201" t="s">
        <v>145</v>
      </c>
    </row>
    <row r="210" spans="1:65" s="13" customFormat="1" x14ac:dyDescent="0.2">
      <c r="B210" s="190"/>
      <c r="C210" s="191"/>
      <c r="D210" s="192" t="s">
        <v>157</v>
      </c>
      <c r="E210" s="193" t="s">
        <v>18</v>
      </c>
      <c r="F210" s="194" t="s">
        <v>315</v>
      </c>
      <c r="G210" s="191"/>
      <c r="H210" s="195">
        <v>2</v>
      </c>
      <c r="I210" s="196"/>
      <c r="J210" s="191"/>
      <c r="K210" s="191"/>
      <c r="L210" s="197"/>
      <c r="M210" s="198"/>
      <c r="N210" s="199"/>
      <c r="O210" s="199"/>
      <c r="P210" s="199"/>
      <c r="Q210" s="199"/>
      <c r="R210" s="199"/>
      <c r="S210" s="199"/>
      <c r="T210" s="200"/>
      <c r="AT210" s="201" t="s">
        <v>157</v>
      </c>
      <c r="AU210" s="201" t="s">
        <v>85</v>
      </c>
      <c r="AV210" s="13" t="s">
        <v>85</v>
      </c>
      <c r="AW210" s="13" t="s">
        <v>37</v>
      </c>
      <c r="AX210" s="13" t="s">
        <v>75</v>
      </c>
      <c r="AY210" s="201" t="s">
        <v>145</v>
      </c>
    </row>
    <row r="211" spans="1:65" s="13" customFormat="1" x14ac:dyDescent="0.2">
      <c r="B211" s="190"/>
      <c r="C211" s="191"/>
      <c r="D211" s="192" t="s">
        <v>157</v>
      </c>
      <c r="E211" s="193" t="s">
        <v>18</v>
      </c>
      <c r="F211" s="194" t="s">
        <v>316</v>
      </c>
      <c r="G211" s="191"/>
      <c r="H211" s="195">
        <v>40</v>
      </c>
      <c r="I211" s="196"/>
      <c r="J211" s="191"/>
      <c r="K211" s="191"/>
      <c r="L211" s="197"/>
      <c r="M211" s="198"/>
      <c r="N211" s="199"/>
      <c r="O211" s="199"/>
      <c r="P211" s="199"/>
      <c r="Q211" s="199"/>
      <c r="R211" s="199"/>
      <c r="S211" s="199"/>
      <c r="T211" s="200"/>
      <c r="AT211" s="201" t="s">
        <v>157</v>
      </c>
      <c r="AU211" s="201" t="s">
        <v>85</v>
      </c>
      <c r="AV211" s="13" t="s">
        <v>85</v>
      </c>
      <c r="AW211" s="13" t="s">
        <v>37</v>
      </c>
      <c r="AX211" s="13" t="s">
        <v>75</v>
      </c>
      <c r="AY211" s="201" t="s">
        <v>145</v>
      </c>
    </row>
    <row r="212" spans="1:65" s="13" customFormat="1" x14ac:dyDescent="0.2">
      <c r="B212" s="190"/>
      <c r="C212" s="191"/>
      <c r="D212" s="192" t="s">
        <v>157</v>
      </c>
      <c r="E212" s="193" t="s">
        <v>18</v>
      </c>
      <c r="F212" s="194" t="s">
        <v>317</v>
      </c>
      <c r="G212" s="191"/>
      <c r="H212" s="195">
        <v>16</v>
      </c>
      <c r="I212" s="196"/>
      <c r="J212" s="191"/>
      <c r="K212" s="191"/>
      <c r="L212" s="197"/>
      <c r="M212" s="198"/>
      <c r="N212" s="199"/>
      <c r="O212" s="199"/>
      <c r="P212" s="199"/>
      <c r="Q212" s="199"/>
      <c r="R212" s="199"/>
      <c r="S212" s="199"/>
      <c r="T212" s="200"/>
      <c r="AT212" s="201" t="s">
        <v>157</v>
      </c>
      <c r="AU212" s="201" t="s">
        <v>85</v>
      </c>
      <c r="AV212" s="13" t="s">
        <v>85</v>
      </c>
      <c r="AW212" s="13" t="s">
        <v>37</v>
      </c>
      <c r="AX212" s="13" t="s">
        <v>75</v>
      </c>
      <c r="AY212" s="201" t="s">
        <v>145</v>
      </c>
    </row>
    <row r="213" spans="1:65" s="14" customFormat="1" x14ac:dyDescent="0.2">
      <c r="B213" s="202"/>
      <c r="C213" s="203"/>
      <c r="D213" s="192" t="s">
        <v>157</v>
      </c>
      <c r="E213" s="204" t="s">
        <v>18</v>
      </c>
      <c r="F213" s="205" t="s">
        <v>161</v>
      </c>
      <c r="G213" s="203"/>
      <c r="H213" s="206">
        <v>108</v>
      </c>
      <c r="I213" s="207"/>
      <c r="J213" s="203"/>
      <c r="K213" s="203"/>
      <c r="L213" s="208"/>
      <c r="M213" s="209"/>
      <c r="N213" s="210"/>
      <c r="O213" s="210"/>
      <c r="P213" s="210"/>
      <c r="Q213" s="210"/>
      <c r="R213" s="210"/>
      <c r="S213" s="210"/>
      <c r="T213" s="211"/>
      <c r="AT213" s="212" t="s">
        <v>157</v>
      </c>
      <c r="AU213" s="212" t="s">
        <v>85</v>
      </c>
      <c r="AV213" s="14" t="s">
        <v>153</v>
      </c>
      <c r="AW213" s="14" t="s">
        <v>37</v>
      </c>
      <c r="AX213" s="14" t="s">
        <v>83</v>
      </c>
      <c r="AY213" s="212" t="s">
        <v>145</v>
      </c>
    </row>
    <row r="214" spans="1:65" s="2" customFormat="1" ht="37.9" customHeight="1" x14ac:dyDescent="0.2">
      <c r="A214" s="34"/>
      <c r="B214" s="35"/>
      <c r="C214" s="173" t="s">
        <v>318</v>
      </c>
      <c r="D214" s="173" t="s">
        <v>148</v>
      </c>
      <c r="E214" s="174" t="s">
        <v>319</v>
      </c>
      <c r="F214" s="175" t="s">
        <v>320</v>
      </c>
      <c r="G214" s="176" t="s">
        <v>172</v>
      </c>
      <c r="H214" s="177">
        <v>108</v>
      </c>
      <c r="I214" s="178"/>
      <c r="J214" s="177">
        <f>ROUND((ROUND(I214,2))*(ROUND(H214,2)),2)</f>
        <v>0</v>
      </c>
      <c r="K214" s="175" t="s">
        <v>152</v>
      </c>
      <c r="L214" s="39"/>
      <c r="M214" s="179" t="s">
        <v>18</v>
      </c>
      <c r="N214" s="180" t="s">
        <v>46</v>
      </c>
      <c r="O214" s="64"/>
      <c r="P214" s="181">
        <f>O214*H214</f>
        <v>0</v>
      </c>
      <c r="Q214" s="181">
        <v>4.0000000000000003E-5</v>
      </c>
      <c r="R214" s="181">
        <f>Q214*H214</f>
        <v>4.3200000000000001E-3</v>
      </c>
      <c r="S214" s="181">
        <v>0</v>
      </c>
      <c r="T214" s="182">
        <f>S214*H214</f>
        <v>0</v>
      </c>
      <c r="U214" s="34"/>
      <c r="V214" s="34"/>
      <c r="W214" s="34"/>
      <c r="X214" s="34"/>
      <c r="Y214" s="34"/>
      <c r="Z214" s="34"/>
      <c r="AA214" s="34"/>
      <c r="AB214" s="34"/>
      <c r="AC214" s="34"/>
      <c r="AD214" s="34"/>
      <c r="AE214" s="34"/>
      <c r="AR214" s="183" t="s">
        <v>153</v>
      </c>
      <c r="AT214" s="183" t="s">
        <v>148</v>
      </c>
      <c r="AU214" s="183" t="s">
        <v>85</v>
      </c>
      <c r="AY214" s="17" t="s">
        <v>145</v>
      </c>
      <c r="BE214" s="184">
        <f>IF(N214="základní",J214,0)</f>
        <v>0</v>
      </c>
      <c r="BF214" s="184">
        <f>IF(N214="snížená",J214,0)</f>
        <v>0</v>
      </c>
      <c r="BG214" s="184">
        <f>IF(N214="zákl. přenesená",J214,0)</f>
        <v>0</v>
      </c>
      <c r="BH214" s="184">
        <f>IF(N214="sníž. přenesená",J214,0)</f>
        <v>0</v>
      </c>
      <c r="BI214" s="184">
        <f>IF(N214="nulová",J214,0)</f>
        <v>0</v>
      </c>
      <c r="BJ214" s="17" t="s">
        <v>83</v>
      </c>
      <c r="BK214" s="184">
        <f>ROUND((ROUND(I214,2))*(ROUND(H214,2)),2)</f>
        <v>0</v>
      </c>
      <c r="BL214" s="17" t="s">
        <v>153</v>
      </c>
      <c r="BM214" s="183" t="s">
        <v>321</v>
      </c>
    </row>
    <row r="215" spans="1:65" s="2" customFormat="1" x14ac:dyDescent="0.2">
      <c r="A215" s="34"/>
      <c r="B215" s="35"/>
      <c r="C215" s="36"/>
      <c r="D215" s="185" t="s">
        <v>155</v>
      </c>
      <c r="E215" s="36"/>
      <c r="F215" s="186" t="s">
        <v>322</v>
      </c>
      <c r="G215" s="36"/>
      <c r="H215" s="36"/>
      <c r="I215" s="187"/>
      <c r="J215" s="36"/>
      <c r="K215" s="36"/>
      <c r="L215" s="39"/>
      <c r="M215" s="188"/>
      <c r="N215" s="189"/>
      <c r="O215" s="64"/>
      <c r="P215" s="64"/>
      <c r="Q215" s="64"/>
      <c r="R215" s="64"/>
      <c r="S215" s="64"/>
      <c r="T215" s="65"/>
      <c r="U215" s="34"/>
      <c r="V215" s="34"/>
      <c r="W215" s="34"/>
      <c r="X215" s="34"/>
      <c r="Y215" s="34"/>
      <c r="Z215" s="34"/>
      <c r="AA215" s="34"/>
      <c r="AB215" s="34"/>
      <c r="AC215" s="34"/>
      <c r="AD215" s="34"/>
      <c r="AE215" s="34"/>
      <c r="AT215" s="17" t="s">
        <v>155</v>
      </c>
      <c r="AU215" s="17" t="s">
        <v>85</v>
      </c>
    </row>
    <row r="216" spans="1:65" s="2" customFormat="1" ht="55.5" customHeight="1" x14ac:dyDescent="0.2">
      <c r="A216" s="34"/>
      <c r="B216" s="35"/>
      <c r="C216" s="173" t="s">
        <v>323</v>
      </c>
      <c r="D216" s="173" t="s">
        <v>148</v>
      </c>
      <c r="E216" s="174" t="s">
        <v>324</v>
      </c>
      <c r="F216" s="175" t="s">
        <v>325</v>
      </c>
      <c r="G216" s="176" t="s">
        <v>151</v>
      </c>
      <c r="H216" s="177">
        <v>4</v>
      </c>
      <c r="I216" s="178"/>
      <c r="J216" s="177">
        <f>ROUND((ROUND(I216,2))*(ROUND(H216,2)),2)</f>
        <v>0</v>
      </c>
      <c r="K216" s="175" t="s">
        <v>152</v>
      </c>
      <c r="L216" s="39"/>
      <c r="M216" s="179" t="s">
        <v>18</v>
      </c>
      <c r="N216" s="180" t="s">
        <v>46</v>
      </c>
      <c r="O216" s="64"/>
      <c r="P216" s="181">
        <f>O216*H216</f>
        <v>0</v>
      </c>
      <c r="Q216" s="181">
        <v>0</v>
      </c>
      <c r="R216" s="181">
        <f>Q216*H216</f>
        <v>0</v>
      </c>
      <c r="S216" s="181">
        <v>2.5000000000000001E-2</v>
      </c>
      <c r="T216" s="182">
        <f>S216*H216</f>
        <v>0.1</v>
      </c>
      <c r="U216" s="34"/>
      <c r="V216" s="34"/>
      <c r="W216" s="34"/>
      <c r="X216" s="34"/>
      <c r="Y216" s="34"/>
      <c r="Z216" s="34"/>
      <c r="AA216" s="34"/>
      <c r="AB216" s="34"/>
      <c r="AC216" s="34"/>
      <c r="AD216" s="34"/>
      <c r="AE216" s="34"/>
      <c r="AR216" s="183" t="s">
        <v>153</v>
      </c>
      <c r="AT216" s="183" t="s">
        <v>148</v>
      </c>
      <c r="AU216" s="183" t="s">
        <v>85</v>
      </c>
      <c r="AY216" s="17" t="s">
        <v>145</v>
      </c>
      <c r="BE216" s="184">
        <f>IF(N216="základní",J216,0)</f>
        <v>0</v>
      </c>
      <c r="BF216" s="184">
        <f>IF(N216="snížená",J216,0)</f>
        <v>0</v>
      </c>
      <c r="BG216" s="184">
        <f>IF(N216="zákl. přenesená",J216,0)</f>
        <v>0</v>
      </c>
      <c r="BH216" s="184">
        <f>IF(N216="sníž. přenesená",J216,0)</f>
        <v>0</v>
      </c>
      <c r="BI216" s="184">
        <f>IF(N216="nulová",J216,0)</f>
        <v>0</v>
      </c>
      <c r="BJ216" s="17" t="s">
        <v>83</v>
      </c>
      <c r="BK216" s="184">
        <f>ROUND((ROUND(I216,2))*(ROUND(H216,2)),2)</f>
        <v>0</v>
      </c>
      <c r="BL216" s="17" t="s">
        <v>153</v>
      </c>
      <c r="BM216" s="183" t="s">
        <v>326</v>
      </c>
    </row>
    <row r="217" spans="1:65" s="2" customFormat="1" x14ac:dyDescent="0.2">
      <c r="A217" s="34"/>
      <c r="B217" s="35"/>
      <c r="C217" s="36"/>
      <c r="D217" s="185" t="s">
        <v>155</v>
      </c>
      <c r="E217" s="36"/>
      <c r="F217" s="186" t="s">
        <v>327</v>
      </c>
      <c r="G217" s="36"/>
      <c r="H217" s="36"/>
      <c r="I217" s="187"/>
      <c r="J217" s="36"/>
      <c r="K217" s="36"/>
      <c r="L217" s="39"/>
      <c r="M217" s="188"/>
      <c r="N217" s="189"/>
      <c r="O217" s="64"/>
      <c r="P217" s="64"/>
      <c r="Q217" s="64"/>
      <c r="R217" s="64"/>
      <c r="S217" s="64"/>
      <c r="T217" s="65"/>
      <c r="U217" s="34"/>
      <c r="V217" s="34"/>
      <c r="W217" s="34"/>
      <c r="X217" s="34"/>
      <c r="Y217" s="34"/>
      <c r="Z217" s="34"/>
      <c r="AA217" s="34"/>
      <c r="AB217" s="34"/>
      <c r="AC217" s="34"/>
      <c r="AD217" s="34"/>
      <c r="AE217" s="34"/>
      <c r="AT217" s="17" t="s">
        <v>155</v>
      </c>
      <c r="AU217" s="17" t="s">
        <v>85</v>
      </c>
    </row>
    <row r="218" spans="1:65" s="13" customFormat="1" x14ac:dyDescent="0.2">
      <c r="B218" s="190"/>
      <c r="C218" s="191"/>
      <c r="D218" s="192" t="s">
        <v>157</v>
      </c>
      <c r="E218" s="193" t="s">
        <v>18</v>
      </c>
      <c r="F218" s="194" t="s">
        <v>159</v>
      </c>
      <c r="G218" s="191"/>
      <c r="H218" s="195">
        <v>3</v>
      </c>
      <c r="I218" s="196"/>
      <c r="J218" s="191"/>
      <c r="K218" s="191"/>
      <c r="L218" s="197"/>
      <c r="M218" s="198"/>
      <c r="N218" s="199"/>
      <c r="O218" s="199"/>
      <c r="P218" s="199"/>
      <c r="Q218" s="199"/>
      <c r="R218" s="199"/>
      <c r="S218" s="199"/>
      <c r="T218" s="200"/>
      <c r="AT218" s="201" t="s">
        <v>157</v>
      </c>
      <c r="AU218" s="201" t="s">
        <v>85</v>
      </c>
      <c r="AV218" s="13" t="s">
        <v>85</v>
      </c>
      <c r="AW218" s="13" t="s">
        <v>37</v>
      </c>
      <c r="AX218" s="13" t="s">
        <v>75</v>
      </c>
      <c r="AY218" s="201" t="s">
        <v>145</v>
      </c>
    </row>
    <row r="219" spans="1:65" s="13" customFormat="1" x14ac:dyDescent="0.2">
      <c r="B219" s="190"/>
      <c r="C219" s="191"/>
      <c r="D219" s="192" t="s">
        <v>157</v>
      </c>
      <c r="E219" s="193" t="s">
        <v>18</v>
      </c>
      <c r="F219" s="194" t="s">
        <v>328</v>
      </c>
      <c r="G219" s="191"/>
      <c r="H219" s="195">
        <v>1</v>
      </c>
      <c r="I219" s="196"/>
      <c r="J219" s="191"/>
      <c r="K219" s="191"/>
      <c r="L219" s="197"/>
      <c r="M219" s="198"/>
      <c r="N219" s="199"/>
      <c r="O219" s="199"/>
      <c r="P219" s="199"/>
      <c r="Q219" s="199"/>
      <c r="R219" s="199"/>
      <c r="S219" s="199"/>
      <c r="T219" s="200"/>
      <c r="AT219" s="201" t="s">
        <v>157</v>
      </c>
      <c r="AU219" s="201" t="s">
        <v>85</v>
      </c>
      <c r="AV219" s="13" t="s">
        <v>85</v>
      </c>
      <c r="AW219" s="13" t="s">
        <v>37</v>
      </c>
      <c r="AX219" s="13" t="s">
        <v>75</v>
      </c>
      <c r="AY219" s="201" t="s">
        <v>145</v>
      </c>
    </row>
    <row r="220" spans="1:65" s="14" customFormat="1" x14ac:dyDescent="0.2">
      <c r="B220" s="202"/>
      <c r="C220" s="203"/>
      <c r="D220" s="192" t="s">
        <v>157</v>
      </c>
      <c r="E220" s="204" t="s">
        <v>18</v>
      </c>
      <c r="F220" s="205" t="s">
        <v>161</v>
      </c>
      <c r="G220" s="203"/>
      <c r="H220" s="206">
        <v>4</v>
      </c>
      <c r="I220" s="207"/>
      <c r="J220" s="203"/>
      <c r="K220" s="203"/>
      <c r="L220" s="208"/>
      <c r="M220" s="209"/>
      <c r="N220" s="210"/>
      <c r="O220" s="210"/>
      <c r="P220" s="210"/>
      <c r="Q220" s="210"/>
      <c r="R220" s="210"/>
      <c r="S220" s="210"/>
      <c r="T220" s="211"/>
      <c r="AT220" s="212" t="s">
        <v>157</v>
      </c>
      <c r="AU220" s="212" t="s">
        <v>85</v>
      </c>
      <c r="AV220" s="14" t="s">
        <v>153</v>
      </c>
      <c r="AW220" s="14" t="s">
        <v>37</v>
      </c>
      <c r="AX220" s="14" t="s">
        <v>83</v>
      </c>
      <c r="AY220" s="212" t="s">
        <v>145</v>
      </c>
    </row>
    <row r="221" spans="1:65" s="2" customFormat="1" ht="55.5" customHeight="1" x14ac:dyDescent="0.2">
      <c r="A221" s="34"/>
      <c r="B221" s="35"/>
      <c r="C221" s="173" t="s">
        <v>329</v>
      </c>
      <c r="D221" s="173" t="s">
        <v>148</v>
      </c>
      <c r="E221" s="174" t="s">
        <v>330</v>
      </c>
      <c r="F221" s="175" t="s">
        <v>331</v>
      </c>
      <c r="G221" s="176" t="s">
        <v>151</v>
      </c>
      <c r="H221" s="177">
        <v>9</v>
      </c>
      <c r="I221" s="178"/>
      <c r="J221" s="177">
        <f>ROUND((ROUND(I221,2))*(ROUND(H221,2)),2)</f>
        <v>0</v>
      </c>
      <c r="K221" s="175" t="s">
        <v>152</v>
      </c>
      <c r="L221" s="39"/>
      <c r="M221" s="179" t="s">
        <v>18</v>
      </c>
      <c r="N221" s="180" t="s">
        <v>46</v>
      </c>
      <c r="O221" s="64"/>
      <c r="P221" s="181">
        <f>O221*H221</f>
        <v>0</v>
      </c>
      <c r="Q221" s="181">
        <v>0</v>
      </c>
      <c r="R221" s="181">
        <f>Q221*H221</f>
        <v>0</v>
      </c>
      <c r="S221" s="181">
        <v>5.3999999999999999E-2</v>
      </c>
      <c r="T221" s="182">
        <f>S221*H221</f>
        <v>0.48599999999999999</v>
      </c>
      <c r="U221" s="34"/>
      <c r="V221" s="34"/>
      <c r="W221" s="34"/>
      <c r="X221" s="34"/>
      <c r="Y221" s="34"/>
      <c r="Z221" s="34"/>
      <c r="AA221" s="34"/>
      <c r="AB221" s="34"/>
      <c r="AC221" s="34"/>
      <c r="AD221" s="34"/>
      <c r="AE221" s="34"/>
      <c r="AR221" s="183" t="s">
        <v>153</v>
      </c>
      <c r="AT221" s="183" t="s">
        <v>148</v>
      </c>
      <c r="AU221" s="183" t="s">
        <v>85</v>
      </c>
      <c r="AY221" s="17" t="s">
        <v>145</v>
      </c>
      <c r="BE221" s="184">
        <f>IF(N221="základní",J221,0)</f>
        <v>0</v>
      </c>
      <c r="BF221" s="184">
        <f>IF(N221="snížená",J221,0)</f>
        <v>0</v>
      </c>
      <c r="BG221" s="184">
        <f>IF(N221="zákl. přenesená",J221,0)</f>
        <v>0</v>
      </c>
      <c r="BH221" s="184">
        <f>IF(N221="sníž. přenesená",J221,0)</f>
        <v>0</v>
      </c>
      <c r="BI221" s="184">
        <f>IF(N221="nulová",J221,0)</f>
        <v>0</v>
      </c>
      <c r="BJ221" s="17" t="s">
        <v>83</v>
      </c>
      <c r="BK221" s="184">
        <f>ROUND((ROUND(I221,2))*(ROUND(H221,2)),2)</f>
        <v>0</v>
      </c>
      <c r="BL221" s="17" t="s">
        <v>153</v>
      </c>
      <c r="BM221" s="183" t="s">
        <v>332</v>
      </c>
    </row>
    <row r="222" spans="1:65" s="2" customFormat="1" x14ac:dyDescent="0.2">
      <c r="A222" s="34"/>
      <c r="B222" s="35"/>
      <c r="C222" s="36"/>
      <c r="D222" s="185" t="s">
        <v>155</v>
      </c>
      <c r="E222" s="36"/>
      <c r="F222" s="186" t="s">
        <v>333</v>
      </c>
      <c r="G222" s="36"/>
      <c r="H222" s="36"/>
      <c r="I222" s="187"/>
      <c r="J222" s="36"/>
      <c r="K222" s="36"/>
      <c r="L222" s="39"/>
      <c r="M222" s="188"/>
      <c r="N222" s="189"/>
      <c r="O222" s="64"/>
      <c r="P222" s="64"/>
      <c r="Q222" s="64"/>
      <c r="R222" s="64"/>
      <c r="S222" s="64"/>
      <c r="T222" s="65"/>
      <c r="U222" s="34"/>
      <c r="V222" s="34"/>
      <c r="W222" s="34"/>
      <c r="X222" s="34"/>
      <c r="Y222" s="34"/>
      <c r="Z222" s="34"/>
      <c r="AA222" s="34"/>
      <c r="AB222" s="34"/>
      <c r="AC222" s="34"/>
      <c r="AD222" s="34"/>
      <c r="AE222" s="34"/>
      <c r="AT222" s="17" t="s">
        <v>155</v>
      </c>
      <c r="AU222" s="17" t="s">
        <v>85</v>
      </c>
    </row>
    <row r="223" spans="1:65" s="13" customFormat="1" x14ac:dyDescent="0.2">
      <c r="B223" s="190"/>
      <c r="C223" s="191"/>
      <c r="D223" s="192" t="s">
        <v>157</v>
      </c>
      <c r="E223" s="193" t="s">
        <v>18</v>
      </c>
      <c r="F223" s="194" t="s">
        <v>334</v>
      </c>
      <c r="G223" s="191"/>
      <c r="H223" s="195">
        <v>5</v>
      </c>
      <c r="I223" s="196"/>
      <c r="J223" s="191"/>
      <c r="K223" s="191"/>
      <c r="L223" s="197"/>
      <c r="M223" s="198"/>
      <c r="N223" s="199"/>
      <c r="O223" s="199"/>
      <c r="P223" s="199"/>
      <c r="Q223" s="199"/>
      <c r="R223" s="199"/>
      <c r="S223" s="199"/>
      <c r="T223" s="200"/>
      <c r="AT223" s="201" t="s">
        <v>157</v>
      </c>
      <c r="AU223" s="201" t="s">
        <v>85</v>
      </c>
      <c r="AV223" s="13" t="s">
        <v>85</v>
      </c>
      <c r="AW223" s="13" t="s">
        <v>37</v>
      </c>
      <c r="AX223" s="13" t="s">
        <v>75</v>
      </c>
      <c r="AY223" s="201" t="s">
        <v>145</v>
      </c>
    </row>
    <row r="224" spans="1:65" s="13" customFormat="1" x14ac:dyDescent="0.2">
      <c r="B224" s="190"/>
      <c r="C224" s="191"/>
      <c r="D224" s="192" t="s">
        <v>157</v>
      </c>
      <c r="E224" s="193" t="s">
        <v>18</v>
      </c>
      <c r="F224" s="194" t="s">
        <v>335</v>
      </c>
      <c r="G224" s="191"/>
      <c r="H224" s="195">
        <v>4</v>
      </c>
      <c r="I224" s="196"/>
      <c r="J224" s="191"/>
      <c r="K224" s="191"/>
      <c r="L224" s="197"/>
      <c r="M224" s="198"/>
      <c r="N224" s="199"/>
      <c r="O224" s="199"/>
      <c r="P224" s="199"/>
      <c r="Q224" s="199"/>
      <c r="R224" s="199"/>
      <c r="S224" s="199"/>
      <c r="T224" s="200"/>
      <c r="AT224" s="201" t="s">
        <v>157</v>
      </c>
      <c r="AU224" s="201" t="s">
        <v>85</v>
      </c>
      <c r="AV224" s="13" t="s">
        <v>85</v>
      </c>
      <c r="AW224" s="13" t="s">
        <v>37</v>
      </c>
      <c r="AX224" s="13" t="s">
        <v>75</v>
      </c>
      <c r="AY224" s="201" t="s">
        <v>145</v>
      </c>
    </row>
    <row r="225" spans="1:65" s="14" customFormat="1" x14ac:dyDescent="0.2">
      <c r="B225" s="202"/>
      <c r="C225" s="203"/>
      <c r="D225" s="192" t="s">
        <v>157</v>
      </c>
      <c r="E225" s="204" t="s">
        <v>18</v>
      </c>
      <c r="F225" s="205" t="s">
        <v>161</v>
      </c>
      <c r="G225" s="203"/>
      <c r="H225" s="206">
        <v>9</v>
      </c>
      <c r="I225" s="207"/>
      <c r="J225" s="203"/>
      <c r="K225" s="203"/>
      <c r="L225" s="208"/>
      <c r="M225" s="209"/>
      <c r="N225" s="210"/>
      <c r="O225" s="210"/>
      <c r="P225" s="210"/>
      <c r="Q225" s="210"/>
      <c r="R225" s="210"/>
      <c r="S225" s="210"/>
      <c r="T225" s="211"/>
      <c r="AT225" s="212" t="s">
        <v>157</v>
      </c>
      <c r="AU225" s="212" t="s">
        <v>85</v>
      </c>
      <c r="AV225" s="14" t="s">
        <v>153</v>
      </c>
      <c r="AW225" s="14" t="s">
        <v>37</v>
      </c>
      <c r="AX225" s="14" t="s">
        <v>83</v>
      </c>
      <c r="AY225" s="212" t="s">
        <v>145</v>
      </c>
    </row>
    <row r="226" spans="1:65" s="2" customFormat="1" ht="55.5" customHeight="1" x14ac:dyDescent="0.2">
      <c r="A226" s="34"/>
      <c r="B226" s="35"/>
      <c r="C226" s="173" t="s">
        <v>336</v>
      </c>
      <c r="D226" s="173" t="s">
        <v>148</v>
      </c>
      <c r="E226" s="174" t="s">
        <v>337</v>
      </c>
      <c r="F226" s="175" t="s">
        <v>338</v>
      </c>
      <c r="G226" s="176" t="s">
        <v>151</v>
      </c>
      <c r="H226" s="177">
        <v>1</v>
      </c>
      <c r="I226" s="178"/>
      <c r="J226" s="177">
        <f>ROUND((ROUND(I226,2))*(ROUND(H226,2)),2)</f>
        <v>0</v>
      </c>
      <c r="K226" s="175" t="s">
        <v>152</v>
      </c>
      <c r="L226" s="39"/>
      <c r="M226" s="179" t="s">
        <v>18</v>
      </c>
      <c r="N226" s="180" t="s">
        <v>46</v>
      </c>
      <c r="O226" s="64"/>
      <c r="P226" s="181">
        <f>O226*H226</f>
        <v>0</v>
      </c>
      <c r="Q226" s="181">
        <v>0</v>
      </c>
      <c r="R226" s="181">
        <f>Q226*H226</f>
        <v>0</v>
      </c>
      <c r="S226" s="181">
        <v>7.3999999999999996E-2</v>
      </c>
      <c r="T226" s="182">
        <f>S226*H226</f>
        <v>7.3999999999999996E-2</v>
      </c>
      <c r="U226" s="34"/>
      <c r="V226" s="34"/>
      <c r="W226" s="34"/>
      <c r="X226" s="34"/>
      <c r="Y226" s="34"/>
      <c r="Z226" s="34"/>
      <c r="AA226" s="34"/>
      <c r="AB226" s="34"/>
      <c r="AC226" s="34"/>
      <c r="AD226" s="34"/>
      <c r="AE226" s="34"/>
      <c r="AR226" s="183" t="s">
        <v>153</v>
      </c>
      <c r="AT226" s="183" t="s">
        <v>148</v>
      </c>
      <c r="AU226" s="183" t="s">
        <v>85</v>
      </c>
      <c r="AY226" s="17" t="s">
        <v>145</v>
      </c>
      <c r="BE226" s="184">
        <f>IF(N226="základní",J226,0)</f>
        <v>0</v>
      </c>
      <c r="BF226" s="184">
        <f>IF(N226="snížená",J226,0)</f>
        <v>0</v>
      </c>
      <c r="BG226" s="184">
        <f>IF(N226="zákl. přenesená",J226,0)</f>
        <v>0</v>
      </c>
      <c r="BH226" s="184">
        <f>IF(N226="sníž. přenesená",J226,0)</f>
        <v>0</v>
      </c>
      <c r="BI226" s="184">
        <f>IF(N226="nulová",J226,0)</f>
        <v>0</v>
      </c>
      <c r="BJ226" s="17" t="s">
        <v>83</v>
      </c>
      <c r="BK226" s="184">
        <f>ROUND((ROUND(I226,2))*(ROUND(H226,2)),2)</f>
        <v>0</v>
      </c>
      <c r="BL226" s="17" t="s">
        <v>153</v>
      </c>
      <c r="BM226" s="183" t="s">
        <v>339</v>
      </c>
    </row>
    <row r="227" spans="1:65" s="2" customFormat="1" x14ac:dyDescent="0.2">
      <c r="A227" s="34"/>
      <c r="B227" s="35"/>
      <c r="C227" s="36"/>
      <c r="D227" s="185" t="s">
        <v>155</v>
      </c>
      <c r="E227" s="36"/>
      <c r="F227" s="186" t="s">
        <v>340</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155</v>
      </c>
      <c r="AU227" s="17" t="s">
        <v>85</v>
      </c>
    </row>
    <row r="228" spans="1:65" s="13" customFormat="1" x14ac:dyDescent="0.2">
      <c r="B228" s="190"/>
      <c r="C228" s="191"/>
      <c r="D228" s="192" t="s">
        <v>157</v>
      </c>
      <c r="E228" s="193" t="s">
        <v>18</v>
      </c>
      <c r="F228" s="194" t="s">
        <v>239</v>
      </c>
      <c r="G228" s="191"/>
      <c r="H228" s="195">
        <v>1</v>
      </c>
      <c r="I228" s="196"/>
      <c r="J228" s="191"/>
      <c r="K228" s="191"/>
      <c r="L228" s="197"/>
      <c r="M228" s="198"/>
      <c r="N228" s="199"/>
      <c r="O228" s="199"/>
      <c r="P228" s="199"/>
      <c r="Q228" s="199"/>
      <c r="R228" s="199"/>
      <c r="S228" s="199"/>
      <c r="T228" s="200"/>
      <c r="AT228" s="201" t="s">
        <v>157</v>
      </c>
      <c r="AU228" s="201" t="s">
        <v>85</v>
      </c>
      <c r="AV228" s="13" t="s">
        <v>85</v>
      </c>
      <c r="AW228" s="13" t="s">
        <v>37</v>
      </c>
      <c r="AX228" s="13" t="s">
        <v>83</v>
      </c>
      <c r="AY228" s="201" t="s">
        <v>145</v>
      </c>
    </row>
    <row r="229" spans="1:65" s="2" customFormat="1" ht="55.5" customHeight="1" x14ac:dyDescent="0.2">
      <c r="A229" s="34"/>
      <c r="B229" s="35"/>
      <c r="C229" s="173" t="s">
        <v>341</v>
      </c>
      <c r="D229" s="173" t="s">
        <v>148</v>
      </c>
      <c r="E229" s="174" t="s">
        <v>342</v>
      </c>
      <c r="F229" s="175" t="s">
        <v>343</v>
      </c>
      <c r="G229" s="176" t="s">
        <v>151</v>
      </c>
      <c r="H229" s="177">
        <v>4</v>
      </c>
      <c r="I229" s="178"/>
      <c r="J229" s="177">
        <f>ROUND((ROUND(I229,2))*(ROUND(H229,2)),2)</f>
        <v>0</v>
      </c>
      <c r="K229" s="175" t="s">
        <v>152</v>
      </c>
      <c r="L229" s="39"/>
      <c r="M229" s="179" t="s">
        <v>18</v>
      </c>
      <c r="N229" s="180" t="s">
        <v>46</v>
      </c>
      <c r="O229" s="64"/>
      <c r="P229" s="181">
        <f>O229*H229</f>
        <v>0</v>
      </c>
      <c r="Q229" s="181">
        <v>0</v>
      </c>
      <c r="R229" s="181">
        <f>Q229*H229</f>
        <v>0</v>
      </c>
      <c r="S229" s="181">
        <v>6.9000000000000006E-2</v>
      </c>
      <c r="T229" s="182">
        <f>S229*H229</f>
        <v>0.27600000000000002</v>
      </c>
      <c r="U229" s="34"/>
      <c r="V229" s="34"/>
      <c r="W229" s="34"/>
      <c r="X229" s="34"/>
      <c r="Y229" s="34"/>
      <c r="Z229" s="34"/>
      <c r="AA229" s="34"/>
      <c r="AB229" s="34"/>
      <c r="AC229" s="34"/>
      <c r="AD229" s="34"/>
      <c r="AE229" s="34"/>
      <c r="AR229" s="183" t="s">
        <v>153</v>
      </c>
      <c r="AT229" s="183" t="s">
        <v>148</v>
      </c>
      <c r="AU229" s="183" t="s">
        <v>85</v>
      </c>
      <c r="AY229" s="17" t="s">
        <v>145</v>
      </c>
      <c r="BE229" s="184">
        <f>IF(N229="základní",J229,0)</f>
        <v>0</v>
      </c>
      <c r="BF229" s="184">
        <f>IF(N229="snížená",J229,0)</f>
        <v>0</v>
      </c>
      <c r="BG229" s="184">
        <f>IF(N229="zákl. přenesená",J229,0)</f>
        <v>0</v>
      </c>
      <c r="BH229" s="184">
        <f>IF(N229="sníž. přenesená",J229,0)</f>
        <v>0</v>
      </c>
      <c r="BI229" s="184">
        <f>IF(N229="nulová",J229,0)</f>
        <v>0</v>
      </c>
      <c r="BJ229" s="17" t="s">
        <v>83</v>
      </c>
      <c r="BK229" s="184">
        <f>ROUND((ROUND(I229,2))*(ROUND(H229,2)),2)</f>
        <v>0</v>
      </c>
      <c r="BL229" s="17" t="s">
        <v>153</v>
      </c>
      <c r="BM229" s="183" t="s">
        <v>344</v>
      </c>
    </row>
    <row r="230" spans="1:65" s="2" customFormat="1" x14ac:dyDescent="0.2">
      <c r="A230" s="34"/>
      <c r="B230" s="35"/>
      <c r="C230" s="36"/>
      <c r="D230" s="185" t="s">
        <v>155</v>
      </c>
      <c r="E230" s="36"/>
      <c r="F230" s="186" t="s">
        <v>345</v>
      </c>
      <c r="G230" s="36"/>
      <c r="H230" s="36"/>
      <c r="I230" s="187"/>
      <c r="J230" s="36"/>
      <c r="K230" s="36"/>
      <c r="L230" s="39"/>
      <c r="M230" s="188"/>
      <c r="N230" s="189"/>
      <c r="O230" s="64"/>
      <c r="P230" s="64"/>
      <c r="Q230" s="64"/>
      <c r="R230" s="64"/>
      <c r="S230" s="64"/>
      <c r="T230" s="65"/>
      <c r="U230" s="34"/>
      <c r="V230" s="34"/>
      <c r="W230" s="34"/>
      <c r="X230" s="34"/>
      <c r="Y230" s="34"/>
      <c r="Z230" s="34"/>
      <c r="AA230" s="34"/>
      <c r="AB230" s="34"/>
      <c r="AC230" s="34"/>
      <c r="AD230" s="34"/>
      <c r="AE230" s="34"/>
      <c r="AT230" s="17" t="s">
        <v>155</v>
      </c>
      <c r="AU230" s="17" t="s">
        <v>85</v>
      </c>
    </row>
    <row r="231" spans="1:65" s="13" customFormat="1" x14ac:dyDescent="0.2">
      <c r="B231" s="190"/>
      <c r="C231" s="191"/>
      <c r="D231" s="192" t="s">
        <v>157</v>
      </c>
      <c r="E231" s="193" t="s">
        <v>18</v>
      </c>
      <c r="F231" s="194" t="s">
        <v>346</v>
      </c>
      <c r="G231" s="191"/>
      <c r="H231" s="195">
        <v>4</v>
      </c>
      <c r="I231" s="196"/>
      <c r="J231" s="191"/>
      <c r="K231" s="191"/>
      <c r="L231" s="197"/>
      <c r="M231" s="198"/>
      <c r="N231" s="199"/>
      <c r="O231" s="199"/>
      <c r="P231" s="199"/>
      <c r="Q231" s="199"/>
      <c r="R231" s="199"/>
      <c r="S231" s="199"/>
      <c r="T231" s="200"/>
      <c r="AT231" s="201" t="s">
        <v>157</v>
      </c>
      <c r="AU231" s="201" t="s">
        <v>85</v>
      </c>
      <c r="AV231" s="13" t="s">
        <v>85</v>
      </c>
      <c r="AW231" s="13" t="s">
        <v>37</v>
      </c>
      <c r="AX231" s="13" t="s">
        <v>83</v>
      </c>
      <c r="AY231" s="201" t="s">
        <v>145</v>
      </c>
    </row>
    <row r="232" spans="1:65" s="2" customFormat="1" ht="55.5" customHeight="1" x14ac:dyDescent="0.2">
      <c r="A232" s="34"/>
      <c r="B232" s="35"/>
      <c r="C232" s="173" t="s">
        <v>347</v>
      </c>
      <c r="D232" s="173" t="s">
        <v>148</v>
      </c>
      <c r="E232" s="174" t="s">
        <v>348</v>
      </c>
      <c r="F232" s="175" t="s">
        <v>349</v>
      </c>
      <c r="G232" s="176" t="s">
        <v>151</v>
      </c>
      <c r="H232" s="177">
        <v>28</v>
      </c>
      <c r="I232" s="178"/>
      <c r="J232" s="177">
        <f>ROUND((ROUND(I232,2))*(ROUND(H232,2)),2)</f>
        <v>0</v>
      </c>
      <c r="K232" s="175" t="s">
        <v>152</v>
      </c>
      <c r="L232" s="39"/>
      <c r="M232" s="179" t="s">
        <v>18</v>
      </c>
      <c r="N232" s="180" t="s">
        <v>46</v>
      </c>
      <c r="O232" s="64"/>
      <c r="P232" s="181">
        <f>O232*H232</f>
        <v>0</v>
      </c>
      <c r="Q232" s="181">
        <v>0</v>
      </c>
      <c r="R232" s="181">
        <f>Q232*H232</f>
        <v>0</v>
      </c>
      <c r="S232" s="181">
        <v>0.13800000000000001</v>
      </c>
      <c r="T232" s="182">
        <f>S232*H232</f>
        <v>3.8640000000000003</v>
      </c>
      <c r="U232" s="34"/>
      <c r="V232" s="34"/>
      <c r="W232" s="34"/>
      <c r="X232" s="34"/>
      <c r="Y232" s="34"/>
      <c r="Z232" s="34"/>
      <c r="AA232" s="34"/>
      <c r="AB232" s="34"/>
      <c r="AC232" s="34"/>
      <c r="AD232" s="34"/>
      <c r="AE232" s="34"/>
      <c r="AR232" s="183" t="s">
        <v>153</v>
      </c>
      <c r="AT232" s="183" t="s">
        <v>148</v>
      </c>
      <c r="AU232" s="183" t="s">
        <v>85</v>
      </c>
      <c r="AY232" s="17" t="s">
        <v>145</v>
      </c>
      <c r="BE232" s="184">
        <f>IF(N232="základní",J232,0)</f>
        <v>0</v>
      </c>
      <c r="BF232" s="184">
        <f>IF(N232="snížená",J232,0)</f>
        <v>0</v>
      </c>
      <c r="BG232" s="184">
        <f>IF(N232="zákl. přenesená",J232,0)</f>
        <v>0</v>
      </c>
      <c r="BH232" s="184">
        <f>IF(N232="sníž. přenesená",J232,0)</f>
        <v>0</v>
      </c>
      <c r="BI232" s="184">
        <f>IF(N232="nulová",J232,0)</f>
        <v>0</v>
      </c>
      <c r="BJ232" s="17" t="s">
        <v>83</v>
      </c>
      <c r="BK232" s="184">
        <f>ROUND((ROUND(I232,2))*(ROUND(H232,2)),2)</f>
        <v>0</v>
      </c>
      <c r="BL232" s="17" t="s">
        <v>153</v>
      </c>
      <c r="BM232" s="183" t="s">
        <v>350</v>
      </c>
    </row>
    <row r="233" spans="1:65" s="2" customFormat="1" x14ac:dyDescent="0.2">
      <c r="A233" s="34"/>
      <c r="B233" s="35"/>
      <c r="C233" s="36"/>
      <c r="D233" s="185" t="s">
        <v>155</v>
      </c>
      <c r="E233" s="36"/>
      <c r="F233" s="186" t="s">
        <v>351</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155</v>
      </c>
      <c r="AU233" s="17" t="s">
        <v>85</v>
      </c>
    </row>
    <row r="234" spans="1:65" s="13" customFormat="1" x14ac:dyDescent="0.2">
      <c r="B234" s="190"/>
      <c r="C234" s="191"/>
      <c r="D234" s="192" t="s">
        <v>157</v>
      </c>
      <c r="E234" s="193" t="s">
        <v>18</v>
      </c>
      <c r="F234" s="194" t="s">
        <v>166</v>
      </c>
      <c r="G234" s="191"/>
      <c r="H234" s="195">
        <v>6</v>
      </c>
      <c r="I234" s="196"/>
      <c r="J234" s="191"/>
      <c r="K234" s="191"/>
      <c r="L234" s="197"/>
      <c r="M234" s="198"/>
      <c r="N234" s="199"/>
      <c r="O234" s="199"/>
      <c r="P234" s="199"/>
      <c r="Q234" s="199"/>
      <c r="R234" s="199"/>
      <c r="S234" s="199"/>
      <c r="T234" s="200"/>
      <c r="AT234" s="201" t="s">
        <v>157</v>
      </c>
      <c r="AU234" s="201" t="s">
        <v>85</v>
      </c>
      <c r="AV234" s="13" t="s">
        <v>85</v>
      </c>
      <c r="AW234" s="13" t="s">
        <v>37</v>
      </c>
      <c r="AX234" s="13" t="s">
        <v>75</v>
      </c>
      <c r="AY234" s="201" t="s">
        <v>145</v>
      </c>
    </row>
    <row r="235" spans="1:65" s="13" customFormat="1" x14ac:dyDescent="0.2">
      <c r="B235" s="190"/>
      <c r="C235" s="191"/>
      <c r="D235" s="192" t="s">
        <v>157</v>
      </c>
      <c r="E235" s="193" t="s">
        <v>18</v>
      </c>
      <c r="F235" s="194" t="s">
        <v>352</v>
      </c>
      <c r="G235" s="191"/>
      <c r="H235" s="195">
        <v>5</v>
      </c>
      <c r="I235" s="196"/>
      <c r="J235" s="191"/>
      <c r="K235" s="191"/>
      <c r="L235" s="197"/>
      <c r="M235" s="198"/>
      <c r="N235" s="199"/>
      <c r="O235" s="199"/>
      <c r="P235" s="199"/>
      <c r="Q235" s="199"/>
      <c r="R235" s="199"/>
      <c r="S235" s="199"/>
      <c r="T235" s="200"/>
      <c r="AT235" s="201" t="s">
        <v>157</v>
      </c>
      <c r="AU235" s="201" t="s">
        <v>85</v>
      </c>
      <c r="AV235" s="13" t="s">
        <v>85</v>
      </c>
      <c r="AW235" s="13" t="s">
        <v>37</v>
      </c>
      <c r="AX235" s="13" t="s">
        <v>75</v>
      </c>
      <c r="AY235" s="201" t="s">
        <v>145</v>
      </c>
    </row>
    <row r="236" spans="1:65" s="13" customFormat="1" x14ac:dyDescent="0.2">
      <c r="B236" s="190"/>
      <c r="C236" s="191"/>
      <c r="D236" s="192" t="s">
        <v>157</v>
      </c>
      <c r="E236" s="193" t="s">
        <v>18</v>
      </c>
      <c r="F236" s="194" t="s">
        <v>353</v>
      </c>
      <c r="G236" s="191"/>
      <c r="H236" s="195">
        <v>8</v>
      </c>
      <c r="I236" s="196"/>
      <c r="J236" s="191"/>
      <c r="K236" s="191"/>
      <c r="L236" s="197"/>
      <c r="M236" s="198"/>
      <c r="N236" s="199"/>
      <c r="O236" s="199"/>
      <c r="P236" s="199"/>
      <c r="Q236" s="199"/>
      <c r="R236" s="199"/>
      <c r="S236" s="199"/>
      <c r="T236" s="200"/>
      <c r="AT236" s="201" t="s">
        <v>157</v>
      </c>
      <c r="AU236" s="201" t="s">
        <v>85</v>
      </c>
      <c r="AV236" s="13" t="s">
        <v>85</v>
      </c>
      <c r="AW236" s="13" t="s">
        <v>37</v>
      </c>
      <c r="AX236" s="13" t="s">
        <v>75</v>
      </c>
      <c r="AY236" s="201" t="s">
        <v>145</v>
      </c>
    </row>
    <row r="237" spans="1:65" s="13" customFormat="1" x14ac:dyDescent="0.2">
      <c r="B237" s="190"/>
      <c r="C237" s="191"/>
      <c r="D237" s="192" t="s">
        <v>157</v>
      </c>
      <c r="E237" s="193" t="s">
        <v>18</v>
      </c>
      <c r="F237" s="194" t="s">
        <v>354</v>
      </c>
      <c r="G237" s="191"/>
      <c r="H237" s="195">
        <v>9</v>
      </c>
      <c r="I237" s="196"/>
      <c r="J237" s="191"/>
      <c r="K237" s="191"/>
      <c r="L237" s="197"/>
      <c r="M237" s="198"/>
      <c r="N237" s="199"/>
      <c r="O237" s="199"/>
      <c r="P237" s="199"/>
      <c r="Q237" s="199"/>
      <c r="R237" s="199"/>
      <c r="S237" s="199"/>
      <c r="T237" s="200"/>
      <c r="AT237" s="201" t="s">
        <v>157</v>
      </c>
      <c r="AU237" s="201" t="s">
        <v>85</v>
      </c>
      <c r="AV237" s="13" t="s">
        <v>85</v>
      </c>
      <c r="AW237" s="13" t="s">
        <v>37</v>
      </c>
      <c r="AX237" s="13" t="s">
        <v>75</v>
      </c>
      <c r="AY237" s="201" t="s">
        <v>145</v>
      </c>
    </row>
    <row r="238" spans="1:65" s="14" customFormat="1" x14ac:dyDescent="0.2">
      <c r="B238" s="202"/>
      <c r="C238" s="203"/>
      <c r="D238" s="192" t="s">
        <v>157</v>
      </c>
      <c r="E238" s="204" t="s">
        <v>18</v>
      </c>
      <c r="F238" s="205" t="s">
        <v>161</v>
      </c>
      <c r="G238" s="203"/>
      <c r="H238" s="206">
        <v>28</v>
      </c>
      <c r="I238" s="207"/>
      <c r="J238" s="203"/>
      <c r="K238" s="203"/>
      <c r="L238" s="208"/>
      <c r="M238" s="209"/>
      <c r="N238" s="210"/>
      <c r="O238" s="210"/>
      <c r="P238" s="210"/>
      <c r="Q238" s="210"/>
      <c r="R238" s="210"/>
      <c r="S238" s="210"/>
      <c r="T238" s="211"/>
      <c r="AT238" s="212" t="s">
        <v>157</v>
      </c>
      <c r="AU238" s="212" t="s">
        <v>85</v>
      </c>
      <c r="AV238" s="14" t="s">
        <v>153</v>
      </c>
      <c r="AW238" s="14" t="s">
        <v>37</v>
      </c>
      <c r="AX238" s="14" t="s">
        <v>83</v>
      </c>
      <c r="AY238" s="212" t="s">
        <v>145</v>
      </c>
    </row>
    <row r="239" spans="1:65" s="2" customFormat="1" ht="55.5" customHeight="1" x14ac:dyDescent="0.2">
      <c r="A239" s="34"/>
      <c r="B239" s="35"/>
      <c r="C239" s="173" t="s">
        <v>355</v>
      </c>
      <c r="D239" s="173" t="s">
        <v>148</v>
      </c>
      <c r="E239" s="174" t="s">
        <v>356</v>
      </c>
      <c r="F239" s="175" t="s">
        <v>357</v>
      </c>
      <c r="G239" s="176" t="s">
        <v>151</v>
      </c>
      <c r="H239" s="177">
        <v>2</v>
      </c>
      <c r="I239" s="178"/>
      <c r="J239" s="177">
        <f>ROUND((ROUND(I239,2))*(ROUND(H239,2)),2)</f>
        <v>0</v>
      </c>
      <c r="K239" s="175" t="s">
        <v>152</v>
      </c>
      <c r="L239" s="39"/>
      <c r="M239" s="179" t="s">
        <v>18</v>
      </c>
      <c r="N239" s="180" t="s">
        <v>46</v>
      </c>
      <c r="O239" s="64"/>
      <c r="P239" s="181">
        <f>O239*H239</f>
        <v>0</v>
      </c>
      <c r="Q239" s="181">
        <v>0</v>
      </c>
      <c r="R239" s="181">
        <f>Q239*H239</f>
        <v>0</v>
      </c>
      <c r="S239" s="181">
        <v>0.20699999999999999</v>
      </c>
      <c r="T239" s="182">
        <f>S239*H239</f>
        <v>0.41399999999999998</v>
      </c>
      <c r="U239" s="34"/>
      <c r="V239" s="34"/>
      <c r="W239" s="34"/>
      <c r="X239" s="34"/>
      <c r="Y239" s="34"/>
      <c r="Z239" s="34"/>
      <c r="AA239" s="34"/>
      <c r="AB239" s="34"/>
      <c r="AC239" s="34"/>
      <c r="AD239" s="34"/>
      <c r="AE239" s="34"/>
      <c r="AR239" s="183" t="s">
        <v>153</v>
      </c>
      <c r="AT239" s="183" t="s">
        <v>148</v>
      </c>
      <c r="AU239" s="183" t="s">
        <v>85</v>
      </c>
      <c r="AY239" s="17" t="s">
        <v>145</v>
      </c>
      <c r="BE239" s="184">
        <f>IF(N239="základní",J239,0)</f>
        <v>0</v>
      </c>
      <c r="BF239" s="184">
        <f>IF(N239="snížená",J239,0)</f>
        <v>0</v>
      </c>
      <c r="BG239" s="184">
        <f>IF(N239="zákl. přenesená",J239,0)</f>
        <v>0</v>
      </c>
      <c r="BH239" s="184">
        <f>IF(N239="sníž. přenesená",J239,0)</f>
        <v>0</v>
      </c>
      <c r="BI239" s="184">
        <f>IF(N239="nulová",J239,0)</f>
        <v>0</v>
      </c>
      <c r="BJ239" s="17" t="s">
        <v>83</v>
      </c>
      <c r="BK239" s="184">
        <f>ROUND((ROUND(I239,2))*(ROUND(H239,2)),2)</f>
        <v>0</v>
      </c>
      <c r="BL239" s="17" t="s">
        <v>153</v>
      </c>
      <c r="BM239" s="183" t="s">
        <v>358</v>
      </c>
    </row>
    <row r="240" spans="1:65" s="2" customFormat="1" x14ac:dyDescent="0.2">
      <c r="A240" s="34"/>
      <c r="B240" s="35"/>
      <c r="C240" s="36"/>
      <c r="D240" s="185" t="s">
        <v>155</v>
      </c>
      <c r="E240" s="36"/>
      <c r="F240" s="186" t="s">
        <v>359</v>
      </c>
      <c r="G240" s="36"/>
      <c r="H240" s="36"/>
      <c r="I240" s="187"/>
      <c r="J240" s="36"/>
      <c r="K240" s="36"/>
      <c r="L240" s="39"/>
      <c r="M240" s="188"/>
      <c r="N240" s="189"/>
      <c r="O240" s="64"/>
      <c r="P240" s="64"/>
      <c r="Q240" s="64"/>
      <c r="R240" s="64"/>
      <c r="S240" s="64"/>
      <c r="T240" s="65"/>
      <c r="U240" s="34"/>
      <c r="V240" s="34"/>
      <c r="W240" s="34"/>
      <c r="X240" s="34"/>
      <c r="Y240" s="34"/>
      <c r="Z240" s="34"/>
      <c r="AA240" s="34"/>
      <c r="AB240" s="34"/>
      <c r="AC240" s="34"/>
      <c r="AD240" s="34"/>
      <c r="AE240" s="34"/>
      <c r="AT240" s="17" t="s">
        <v>155</v>
      </c>
      <c r="AU240" s="17" t="s">
        <v>85</v>
      </c>
    </row>
    <row r="241" spans="1:65" s="13" customFormat="1" x14ac:dyDescent="0.2">
      <c r="B241" s="190"/>
      <c r="C241" s="191"/>
      <c r="D241" s="192" t="s">
        <v>157</v>
      </c>
      <c r="E241" s="193" t="s">
        <v>18</v>
      </c>
      <c r="F241" s="194" t="s">
        <v>360</v>
      </c>
      <c r="G241" s="191"/>
      <c r="H241" s="195">
        <v>1</v>
      </c>
      <c r="I241" s="196"/>
      <c r="J241" s="191"/>
      <c r="K241" s="191"/>
      <c r="L241" s="197"/>
      <c r="M241" s="198"/>
      <c r="N241" s="199"/>
      <c r="O241" s="199"/>
      <c r="P241" s="199"/>
      <c r="Q241" s="199"/>
      <c r="R241" s="199"/>
      <c r="S241" s="199"/>
      <c r="T241" s="200"/>
      <c r="AT241" s="201" t="s">
        <v>157</v>
      </c>
      <c r="AU241" s="201" t="s">
        <v>85</v>
      </c>
      <c r="AV241" s="13" t="s">
        <v>85</v>
      </c>
      <c r="AW241" s="13" t="s">
        <v>37</v>
      </c>
      <c r="AX241" s="13" t="s">
        <v>75</v>
      </c>
      <c r="AY241" s="201" t="s">
        <v>145</v>
      </c>
    </row>
    <row r="242" spans="1:65" s="13" customFormat="1" x14ac:dyDescent="0.2">
      <c r="B242" s="190"/>
      <c r="C242" s="191"/>
      <c r="D242" s="192" t="s">
        <v>157</v>
      </c>
      <c r="E242" s="193" t="s">
        <v>18</v>
      </c>
      <c r="F242" s="194" t="s">
        <v>361</v>
      </c>
      <c r="G242" s="191"/>
      <c r="H242" s="195">
        <v>1</v>
      </c>
      <c r="I242" s="196"/>
      <c r="J242" s="191"/>
      <c r="K242" s="191"/>
      <c r="L242" s="197"/>
      <c r="M242" s="198"/>
      <c r="N242" s="199"/>
      <c r="O242" s="199"/>
      <c r="P242" s="199"/>
      <c r="Q242" s="199"/>
      <c r="R242" s="199"/>
      <c r="S242" s="199"/>
      <c r="T242" s="200"/>
      <c r="AT242" s="201" t="s">
        <v>157</v>
      </c>
      <c r="AU242" s="201" t="s">
        <v>85</v>
      </c>
      <c r="AV242" s="13" t="s">
        <v>85</v>
      </c>
      <c r="AW242" s="13" t="s">
        <v>37</v>
      </c>
      <c r="AX242" s="13" t="s">
        <v>75</v>
      </c>
      <c r="AY242" s="201" t="s">
        <v>145</v>
      </c>
    </row>
    <row r="243" spans="1:65" s="14" customFormat="1" x14ac:dyDescent="0.2">
      <c r="B243" s="202"/>
      <c r="C243" s="203"/>
      <c r="D243" s="192" t="s">
        <v>157</v>
      </c>
      <c r="E243" s="204" t="s">
        <v>18</v>
      </c>
      <c r="F243" s="205" t="s">
        <v>161</v>
      </c>
      <c r="G243" s="203"/>
      <c r="H243" s="206">
        <v>2</v>
      </c>
      <c r="I243" s="207"/>
      <c r="J243" s="203"/>
      <c r="K243" s="203"/>
      <c r="L243" s="208"/>
      <c r="M243" s="209"/>
      <c r="N243" s="210"/>
      <c r="O243" s="210"/>
      <c r="P243" s="210"/>
      <c r="Q243" s="210"/>
      <c r="R243" s="210"/>
      <c r="S243" s="210"/>
      <c r="T243" s="211"/>
      <c r="AT243" s="212" t="s">
        <v>157</v>
      </c>
      <c r="AU243" s="212" t="s">
        <v>85</v>
      </c>
      <c r="AV243" s="14" t="s">
        <v>153</v>
      </c>
      <c r="AW243" s="14" t="s">
        <v>37</v>
      </c>
      <c r="AX243" s="14" t="s">
        <v>83</v>
      </c>
      <c r="AY243" s="212" t="s">
        <v>145</v>
      </c>
    </row>
    <row r="244" spans="1:65" s="2" customFormat="1" ht="55.5" customHeight="1" x14ac:dyDescent="0.2">
      <c r="A244" s="34"/>
      <c r="B244" s="35"/>
      <c r="C244" s="173" t="s">
        <v>362</v>
      </c>
      <c r="D244" s="173" t="s">
        <v>148</v>
      </c>
      <c r="E244" s="174" t="s">
        <v>363</v>
      </c>
      <c r="F244" s="175" t="s">
        <v>364</v>
      </c>
      <c r="G244" s="176" t="s">
        <v>172</v>
      </c>
      <c r="H244" s="177">
        <v>1</v>
      </c>
      <c r="I244" s="178"/>
      <c r="J244" s="177">
        <f>ROUND((ROUND(I244,2))*(ROUND(H244,2)),2)</f>
        <v>0</v>
      </c>
      <c r="K244" s="175" t="s">
        <v>152</v>
      </c>
      <c r="L244" s="39"/>
      <c r="M244" s="179" t="s">
        <v>18</v>
      </c>
      <c r="N244" s="180" t="s">
        <v>46</v>
      </c>
      <c r="O244" s="64"/>
      <c r="P244" s="181">
        <f>O244*H244</f>
        <v>0</v>
      </c>
      <c r="Q244" s="181">
        <v>0</v>
      </c>
      <c r="R244" s="181">
        <f>Q244*H244</f>
        <v>0</v>
      </c>
      <c r="S244" s="181">
        <v>0.27</v>
      </c>
      <c r="T244" s="182">
        <f>S244*H244</f>
        <v>0.27</v>
      </c>
      <c r="U244" s="34"/>
      <c r="V244" s="34"/>
      <c r="W244" s="34"/>
      <c r="X244" s="34"/>
      <c r="Y244" s="34"/>
      <c r="Z244" s="34"/>
      <c r="AA244" s="34"/>
      <c r="AB244" s="34"/>
      <c r="AC244" s="34"/>
      <c r="AD244" s="34"/>
      <c r="AE244" s="34"/>
      <c r="AR244" s="183" t="s">
        <v>153</v>
      </c>
      <c r="AT244" s="183" t="s">
        <v>148</v>
      </c>
      <c r="AU244" s="183" t="s">
        <v>85</v>
      </c>
      <c r="AY244" s="17" t="s">
        <v>145</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153</v>
      </c>
      <c r="BM244" s="183" t="s">
        <v>365</v>
      </c>
    </row>
    <row r="245" spans="1:65" s="2" customFormat="1" x14ac:dyDescent="0.2">
      <c r="A245" s="34"/>
      <c r="B245" s="35"/>
      <c r="C245" s="36"/>
      <c r="D245" s="185" t="s">
        <v>155</v>
      </c>
      <c r="E245" s="36"/>
      <c r="F245" s="186" t="s">
        <v>366</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155</v>
      </c>
      <c r="AU245" s="17" t="s">
        <v>85</v>
      </c>
    </row>
    <row r="246" spans="1:65" s="13" customFormat="1" x14ac:dyDescent="0.2">
      <c r="B246" s="190"/>
      <c r="C246" s="191"/>
      <c r="D246" s="192" t="s">
        <v>157</v>
      </c>
      <c r="E246" s="193" t="s">
        <v>18</v>
      </c>
      <c r="F246" s="194" t="s">
        <v>175</v>
      </c>
      <c r="G246" s="191"/>
      <c r="H246" s="195">
        <v>1</v>
      </c>
      <c r="I246" s="196"/>
      <c r="J246" s="191"/>
      <c r="K246" s="191"/>
      <c r="L246" s="197"/>
      <c r="M246" s="198"/>
      <c r="N246" s="199"/>
      <c r="O246" s="199"/>
      <c r="P246" s="199"/>
      <c r="Q246" s="199"/>
      <c r="R246" s="199"/>
      <c r="S246" s="199"/>
      <c r="T246" s="200"/>
      <c r="AT246" s="201" t="s">
        <v>157</v>
      </c>
      <c r="AU246" s="201" t="s">
        <v>85</v>
      </c>
      <c r="AV246" s="13" t="s">
        <v>85</v>
      </c>
      <c r="AW246" s="13" t="s">
        <v>37</v>
      </c>
      <c r="AX246" s="13" t="s">
        <v>83</v>
      </c>
      <c r="AY246" s="201" t="s">
        <v>145</v>
      </c>
    </row>
    <row r="247" spans="1:65" s="2" customFormat="1" ht="55.5" customHeight="1" x14ac:dyDescent="0.2">
      <c r="A247" s="34"/>
      <c r="B247" s="35"/>
      <c r="C247" s="173" t="s">
        <v>367</v>
      </c>
      <c r="D247" s="173" t="s">
        <v>148</v>
      </c>
      <c r="E247" s="174" t="s">
        <v>368</v>
      </c>
      <c r="F247" s="175" t="s">
        <v>369</v>
      </c>
      <c r="G247" s="176" t="s">
        <v>172</v>
      </c>
      <c r="H247" s="177">
        <v>11.02</v>
      </c>
      <c r="I247" s="178"/>
      <c r="J247" s="177">
        <f>ROUND((ROUND(I247,2))*(ROUND(H247,2)),2)</f>
        <v>0</v>
      </c>
      <c r="K247" s="175" t="s">
        <v>152</v>
      </c>
      <c r="L247" s="39"/>
      <c r="M247" s="179" t="s">
        <v>18</v>
      </c>
      <c r="N247" s="180" t="s">
        <v>46</v>
      </c>
      <c r="O247" s="64"/>
      <c r="P247" s="181">
        <f>O247*H247</f>
        <v>0</v>
      </c>
      <c r="Q247" s="181">
        <v>0</v>
      </c>
      <c r="R247" s="181">
        <f>Q247*H247</f>
        <v>0</v>
      </c>
      <c r="S247" s="181">
        <v>0.18</v>
      </c>
      <c r="T247" s="182">
        <f>S247*H247</f>
        <v>1.9835999999999998</v>
      </c>
      <c r="U247" s="34"/>
      <c r="V247" s="34"/>
      <c r="W247" s="34"/>
      <c r="X247" s="34"/>
      <c r="Y247" s="34"/>
      <c r="Z247" s="34"/>
      <c r="AA247" s="34"/>
      <c r="AB247" s="34"/>
      <c r="AC247" s="34"/>
      <c r="AD247" s="34"/>
      <c r="AE247" s="34"/>
      <c r="AR247" s="183" t="s">
        <v>153</v>
      </c>
      <c r="AT247" s="183" t="s">
        <v>148</v>
      </c>
      <c r="AU247" s="183" t="s">
        <v>85</v>
      </c>
      <c r="AY247" s="17" t="s">
        <v>145</v>
      </c>
      <c r="BE247" s="184">
        <f>IF(N247="základní",J247,0)</f>
        <v>0</v>
      </c>
      <c r="BF247" s="184">
        <f>IF(N247="snížená",J247,0)</f>
        <v>0</v>
      </c>
      <c r="BG247" s="184">
        <f>IF(N247="zákl. přenesená",J247,0)</f>
        <v>0</v>
      </c>
      <c r="BH247" s="184">
        <f>IF(N247="sníž. přenesená",J247,0)</f>
        <v>0</v>
      </c>
      <c r="BI247" s="184">
        <f>IF(N247="nulová",J247,0)</f>
        <v>0</v>
      </c>
      <c r="BJ247" s="17" t="s">
        <v>83</v>
      </c>
      <c r="BK247" s="184">
        <f>ROUND((ROUND(I247,2))*(ROUND(H247,2)),2)</f>
        <v>0</v>
      </c>
      <c r="BL247" s="17" t="s">
        <v>153</v>
      </c>
      <c r="BM247" s="183" t="s">
        <v>370</v>
      </c>
    </row>
    <row r="248" spans="1:65" s="2" customFormat="1" x14ac:dyDescent="0.2">
      <c r="A248" s="34"/>
      <c r="B248" s="35"/>
      <c r="C248" s="36"/>
      <c r="D248" s="185" t="s">
        <v>155</v>
      </c>
      <c r="E248" s="36"/>
      <c r="F248" s="186" t="s">
        <v>371</v>
      </c>
      <c r="G248" s="36"/>
      <c r="H248" s="36"/>
      <c r="I248" s="187"/>
      <c r="J248" s="36"/>
      <c r="K248" s="36"/>
      <c r="L248" s="39"/>
      <c r="M248" s="188"/>
      <c r="N248" s="189"/>
      <c r="O248" s="64"/>
      <c r="P248" s="64"/>
      <c r="Q248" s="64"/>
      <c r="R248" s="64"/>
      <c r="S248" s="64"/>
      <c r="T248" s="65"/>
      <c r="U248" s="34"/>
      <c r="V248" s="34"/>
      <c r="W248" s="34"/>
      <c r="X248" s="34"/>
      <c r="Y248" s="34"/>
      <c r="Z248" s="34"/>
      <c r="AA248" s="34"/>
      <c r="AB248" s="34"/>
      <c r="AC248" s="34"/>
      <c r="AD248" s="34"/>
      <c r="AE248" s="34"/>
      <c r="AT248" s="17" t="s">
        <v>155</v>
      </c>
      <c r="AU248" s="17" t="s">
        <v>85</v>
      </c>
    </row>
    <row r="249" spans="1:65" s="13" customFormat="1" x14ac:dyDescent="0.2">
      <c r="B249" s="190"/>
      <c r="C249" s="191"/>
      <c r="D249" s="192" t="s">
        <v>157</v>
      </c>
      <c r="E249" s="193" t="s">
        <v>18</v>
      </c>
      <c r="F249" s="194" t="s">
        <v>372</v>
      </c>
      <c r="G249" s="191"/>
      <c r="H249" s="195">
        <v>5.5</v>
      </c>
      <c r="I249" s="196"/>
      <c r="J249" s="191"/>
      <c r="K249" s="191"/>
      <c r="L249" s="197"/>
      <c r="M249" s="198"/>
      <c r="N249" s="199"/>
      <c r="O249" s="199"/>
      <c r="P249" s="199"/>
      <c r="Q249" s="199"/>
      <c r="R249" s="199"/>
      <c r="S249" s="199"/>
      <c r="T249" s="200"/>
      <c r="AT249" s="201" t="s">
        <v>157</v>
      </c>
      <c r="AU249" s="201" t="s">
        <v>85</v>
      </c>
      <c r="AV249" s="13" t="s">
        <v>85</v>
      </c>
      <c r="AW249" s="13" t="s">
        <v>37</v>
      </c>
      <c r="AX249" s="13" t="s">
        <v>75</v>
      </c>
      <c r="AY249" s="201" t="s">
        <v>145</v>
      </c>
    </row>
    <row r="250" spans="1:65" s="13" customFormat="1" x14ac:dyDescent="0.2">
      <c r="B250" s="190"/>
      <c r="C250" s="191"/>
      <c r="D250" s="192" t="s">
        <v>157</v>
      </c>
      <c r="E250" s="193" t="s">
        <v>18</v>
      </c>
      <c r="F250" s="194" t="s">
        <v>373</v>
      </c>
      <c r="G250" s="191"/>
      <c r="H250" s="195">
        <v>5.52</v>
      </c>
      <c r="I250" s="196"/>
      <c r="J250" s="191"/>
      <c r="K250" s="191"/>
      <c r="L250" s="197"/>
      <c r="M250" s="198"/>
      <c r="N250" s="199"/>
      <c r="O250" s="199"/>
      <c r="P250" s="199"/>
      <c r="Q250" s="199"/>
      <c r="R250" s="199"/>
      <c r="S250" s="199"/>
      <c r="T250" s="200"/>
      <c r="AT250" s="201" t="s">
        <v>157</v>
      </c>
      <c r="AU250" s="201" t="s">
        <v>85</v>
      </c>
      <c r="AV250" s="13" t="s">
        <v>85</v>
      </c>
      <c r="AW250" s="13" t="s">
        <v>37</v>
      </c>
      <c r="AX250" s="13" t="s">
        <v>75</v>
      </c>
      <c r="AY250" s="201" t="s">
        <v>145</v>
      </c>
    </row>
    <row r="251" spans="1:65" s="14" customFormat="1" x14ac:dyDescent="0.2">
      <c r="B251" s="202"/>
      <c r="C251" s="203"/>
      <c r="D251" s="192" t="s">
        <v>157</v>
      </c>
      <c r="E251" s="204" t="s">
        <v>18</v>
      </c>
      <c r="F251" s="205" t="s">
        <v>161</v>
      </c>
      <c r="G251" s="203"/>
      <c r="H251" s="206">
        <v>11.02</v>
      </c>
      <c r="I251" s="207"/>
      <c r="J251" s="203"/>
      <c r="K251" s="203"/>
      <c r="L251" s="208"/>
      <c r="M251" s="209"/>
      <c r="N251" s="210"/>
      <c r="O251" s="210"/>
      <c r="P251" s="210"/>
      <c r="Q251" s="210"/>
      <c r="R251" s="210"/>
      <c r="S251" s="210"/>
      <c r="T251" s="211"/>
      <c r="AT251" s="212" t="s">
        <v>157</v>
      </c>
      <c r="AU251" s="212" t="s">
        <v>85</v>
      </c>
      <c r="AV251" s="14" t="s">
        <v>153</v>
      </c>
      <c r="AW251" s="14" t="s">
        <v>37</v>
      </c>
      <c r="AX251" s="14" t="s">
        <v>83</v>
      </c>
      <c r="AY251" s="212" t="s">
        <v>145</v>
      </c>
    </row>
    <row r="252" spans="1:65" s="2" customFormat="1" ht="55.5" customHeight="1" x14ac:dyDescent="0.2">
      <c r="A252" s="34"/>
      <c r="B252" s="35"/>
      <c r="C252" s="173" t="s">
        <v>374</v>
      </c>
      <c r="D252" s="173" t="s">
        <v>148</v>
      </c>
      <c r="E252" s="174" t="s">
        <v>375</v>
      </c>
      <c r="F252" s="175" t="s">
        <v>376</v>
      </c>
      <c r="G252" s="176" t="s">
        <v>172</v>
      </c>
      <c r="H252" s="177">
        <v>3.47</v>
      </c>
      <c r="I252" s="178"/>
      <c r="J252" s="177">
        <f>ROUND((ROUND(I252,2))*(ROUND(H252,2)),2)</f>
        <v>0</v>
      </c>
      <c r="K252" s="175" t="s">
        <v>152</v>
      </c>
      <c r="L252" s="39"/>
      <c r="M252" s="179" t="s">
        <v>18</v>
      </c>
      <c r="N252" s="180" t="s">
        <v>46</v>
      </c>
      <c r="O252" s="64"/>
      <c r="P252" s="181">
        <f>O252*H252</f>
        <v>0</v>
      </c>
      <c r="Q252" s="181">
        <v>0</v>
      </c>
      <c r="R252" s="181">
        <f>Q252*H252</f>
        <v>0</v>
      </c>
      <c r="S252" s="181">
        <v>0.27</v>
      </c>
      <c r="T252" s="182">
        <f>S252*H252</f>
        <v>0.93690000000000007</v>
      </c>
      <c r="U252" s="34"/>
      <c r="V252" s="34"/>
      <c r="W252" s="34"/>
      <c r="X252" s="34"/>
      <c r="Y252" s="34"/>
      <c r="Z252" s="34"/>
      <c r="AA252" s="34"/>
      <c r="AB252" s="34"/>
      <c r="AC252" s="34"/>
      <c r="AD252" s="34"/>
      <c r="AE252" s="34"/>
      <c r="AR252" s="183" t="s">
        <v>153</v>
      </c>
      <c r="AT252" s="183" t="s">
        <v>148</v>
      </c>
      <c r="AU252" s="183" t="s">
        <v>85</v>
      </c>
      <c r="AY252" s="17" t="s">
        <v>145</v>
      </c>
      <c r="BE252" s="184">
        <f>IF(N252="základní",J252,0)</f>
        <v>0</v>
      </c>
      <c r="BF252" s="184">
        <f>IF(N252="snížená",J252,0)</f>
        <v>0</v>
      </c>
      <c r="BG252" s="184">
        <f>IF(N252="zákl. přenesená",J252,0)</f>
        <v>0</v>
      </c>
      <c r="BH252" s="184">
        <f>IF(N252="sníž. přenesená",J252,0)</f>
        <v>0</v>
      </c>
      <c r="BI252" s="184">
        <f>IF(N252="nulová",J252,0)</f>
        <v>0</v>
      </c>
      <c r="BJ252" s="17" t="s">
        <v>83</v>
      </c>
      <c r="BK252" s="184">
        <f>ROUND((ROUND(I252,2))*(ROUND(H252,2)),2)</f>
        <v>0</v>
      </c>
      <c r="BL252" s="17" t="s">
        <v>153</v>
      </c>
      <c r="BM252" s="183" t="s">
        <v>377</v>
      </c>
    </row>
    <row r="253" spans="1:65" s="2" customFormat="1" x14ac:dyDescent="0.2">
      <c r="A253" s="34"/>
      <c r="B253" s="35"/>
      <c r="C253" s="36"/>
      <c r="D253" s="185" t="s">
        <v>155</v>
      </c>
      <c r="E253" s="36"/>
      <c r="F253" s="186" t="s">
        <v>378</v>
      </c>
      <c r="G253" s="36"/>
      <c r="H253" s="36"/>
      <c r="I253" s="187"/>
      <c r="J253" s="36"/>
      <c r="K253" s="36"/>
      <c r="L253" s="39"/>
      <c r="M253" s="188"/>
      <c r="N253" s="189"/>
      <c r="O253" s="64"/>
      <c r="P253" s="64"/>
      <c r="Q253" s="64"/>
      <c r="R253" s="64"/>
      <c r="S253" s="64"/>
      <c r="T253" s="65"/>
      <c r="U253" s="34"/>
      <c r="V253" s="34"/>
      <c r="W253" s="34"/>
      <c r="X253" s="34"/>
      <c r="Y253" s="34"/>
      <c r="Z253" s="34"/>
      <c r="AA253" s="34"/>
      <c r="AB253" s="34"/>
      <c r="AC253" s="34"/>
      <c r="AD253" s="34"/>
      <c r="AE253" s="34"/>
      <c r="AT253" s="17" t="s">
        <v>155</v>
      </c>
      <c r="AU253" s="17" t="s">
        <v>85</v>
      </c>
    </row>
    <row r="254" spans="1:65" s="13" customFormat="1" x14ac:dyDescent="0.2">
      <c r="B254" s="190"/>
      <c r="C254" s="191"/>
      <c r="D254" s="192" t="s">
        <v>157</v>
      </c>
      <c r="E254" s="193" t="s">
        <v>18</v>
      </c>
      <c r="F254" s="194" t="s">
        <v>180</v>
      </c>
      <c r="G254" s="191"/>
      <c r="H254" s="195">
        <v>3.47</v>
      </c>
      <c r="I254" s="196"/>
      <c r="J254" s="191"/>
      <c r="K254" s="191"/>
      <c r="L254" s="197"/>
      <c r="M254" s="198"/>
      <c r="N254" s="199"/>
      <c r="O254" s="199"/>
      <c r="P254" s="199"/>
      <c r="Q254" s="199"/>
      <c r="R254" s="199"/>
      <c r="S254" s="199"/>
      <c r="T254" s="200"/>
      <c r="AT254" s="201" t="s">
        <v>157</v>
      </c>
      <c r="AU254" s="201" t="s">
        <v>85</v>
      </c>
      <c r="AV254" s="13" t="s">
        <v>85</v>
      </c>
      <c r="AW254" s="13" t="s">
        <v>37</v>
      </c>
      <c r="AX254" s="13" t="s">
        <v>83</v>
      </c>
      <c r="AY254" s="201" t="s">
        <v>145</v>
      </c>
    </row>
    <row r="255" spans="1:65" s="2" customFormat="1" ht="44.25" customHeight="1" x14ac:dyDescent="0.2">
      <c r="A255" s="34"/>
      <c r="B255" s="35"/>
      <c r="C255" s="173" t="s">
        <v>379</v>
      </c>
      <c r="D255" s="173" t="s">
        <v>148</v>
      </c>
      <c r="E255" s="174" t="s">
        <v>380</v>
      </c>
      <c r="F255" s="175" t="s">
        <v>381</v>
      </c>
      <c r="G255" s="176" t="s">
        <v>288</v>
      </c>
      <c r="H255" s="177">
        <v>0.6</v>
      </c>
      <c r="I255" s="178"/>
      <c r="J255" s="177">
        <f>ROUND((ROUND(I255,2))*(ROUND(H255,2)),2)</f>
        <v>0</v>
      </c>
      <c r="K255" s="175" t="s">
        <v>152</v>
      </c>
      <c r="L255" s="39"/>
      <c r="M255" s="179" t="s">
        <v>18</v>
      </c>
      <c r="N255" s="180" t="s">
        <v>46</v>
      </c>
      <c r="O255" s="64"/>
      <c r="P255" s="181">
        <f>O255*H255</f>
        <v>0</v>
      </c>
      <c r="Q255" s="181">
        <v>1.0499999999999999E-3</v>
      </c>
      <c r="R255" s="181">
        <f>Q255*H255</f>
        <v>6.2999999999999992E-4</v>
      </c>
      <c r="S255" s="181">
        <v>6.1999999999999998E-3</v>
      </c>
      <c r="T255" s="182">
        <f>S255*H255</f>
        <v>3.7199999999999998E-3</v>
      </c>
      <c r="U255" s="34"/>
      <c r="V255" s="34"/>
      <c r="W255" s="34"/>
      <c r="X255" s="34"/>
      <c r="Y255" s="34"/>
      <c r="Z255" s="34"/>
      <c r="AA255" s="34"/>
      <c r="AB255" s="34"/>
      <c r="AC255" s="34"/>
      <c r="AD255" s="34"/>
      <c r="AE255" s="34"/>
      <c r="AR255" s="183" t="s">
        <v>153</v>
      </c>
      <c r="AT255" s="183" t="s">
        <v>148</v>
      </c>
      <c r="AU255" s="183" t="s">
        <v>85</v>
      </c>
      <c r="AY255" s="17" t="s">
        <v>145</v>
      </c>
      <c r="BE255" s="184">
        <f>IF(N255="základní",J255,0)</f>
        <v>0</v>
      </c>
      <c r="BF255" s="184">
        <f>IF(N255="snížená",J255,0)</f>
        <v>0</v>
      </c>
      <c r="BG255" s="184">
        <f>IF(N255="zákl. přenesená",J255,0)</f>
        <v>0</v>
      </c>
      <c r="BH255" s="184">
        <f>IF(N255="sníž. přenesená",J255,0)</f>
        <v>0</v>
      </c>
      <c r="BI255" s="184">
        <f>IF(N255="nulová",J255,0)</f>
        <v>0</v>
      </c>
      <c r="BJ255" s="17" t="s">
        <v>83</v>
      </c>
      <c r="BK255" s="184">
        <f>ROUND((ROUND(I255,2))*(ROUND(H255,2)),2)</f>
        <v>0</v>
      </c>
      <c r="BL255" s="17" t="s">
        <v>153</v>
      </c>
      <c r="BM255" s="183" t="s">
        <v>382</v>
      </c>
    </row>
    <row r="256" spans="1:65" s="2" customFormat="1" x14ac:dyDescent="0.2">
      <c r="A256" s="34"/>
      <c r="B256" s="35"/>
      <c r="C256" s="36"/>
      <c r="D256" s="185" t="s">
        <v>155</v>
      </c>
      <c r="E256" s="36"/>
      <c r="F256" s="186" t="s">
        <v>383</v>
      </c>
      <c r="G256" s="36"/>
      <c r="H256" s="36"/>
      <c r="I256" s="187"/>
      <c r="J256" s="36"/>
      <c r="K256" s="36"/>
      <c r="L256" s="39"/>
      <c r="M256" s="188"/>
      <c r="N256" s="189"/>
      <c r="O256" s="64"/>
      <c r="P256" s="64"/>
      <c r="Q256" s="64"/>
      <c r="R256" s="64"/>
      <c r="S256" s="64"/>
      <c r="T256" s="65"/>
      <c r="U256" s="34"/>
      <c r="V256" s="34"/>
      <c r="W256" s="34"/>
      <c r="X256" s="34"/>
      <c r="Y256" s="34"/>
      <c r="Z256" s="34"/>
      <c r="AA256" s="34"/>
      <c r="AB256" s="34"/>
      <c r="AC256" s="34"/>
      <c r="AD256" s="34"/>
      <c r="AE256" s="34"/>
      <c r="AT256" s="17" t="s">
        <v>155</v>
      </c>
      <c r="AU256" s="17" t="s">
        <v>85</v>
      </c>
    </row>
    <row r="257" spans="1:65" s="13" customFormat="1" x14ac:dyDescent="0.2">
      <c r="B257" s="190"/>
      <c r="C257" s="191"/>
      <c r="D257" s="192" t="s">
        <v>157</v>
      </c>
      <c r="E257" s="193" t="s">
        <v>18</v>
      </c>
      <c r="F257" s="194" t="s">
        <v>384</v>
      </c>
      <c r="G257" s="191"/>
      <c r="H257" s="195">
        <v>0.3</v>
      </c>
      <c r="I257" s="196"/>
      <c r="J257" s="191"/>
      <c r="K257" s="191"/>
      <c r="L257" s="197"/>
      <c r="M257" s="198"/>
      <c r="N257" s="199"/>
      <c r="O257" s="199"/>
      <c r="P257" s="199"/>
      <c r="Q257" s="199"/>
      <c r="R257" s="199"/>
      <c r="S257" s="199"/>
      <c r="T257" s="200"/>
      <c r="AT257" s="201" t="s">
        <v>157</v>
      </c>
      <c r="AU257" s="201" t="s">
        <v>85</v>
      </c>
      <c r="AV257" s="13" t="s">
        <v>85</v>
      </c>
      <c r="AW257" s="13" t="s">
        <v>37</v>
      </c>
      <c r="AX257" s="13" t="s">
        <v>75</v>
      </c>
      <c r="AY257" s="201" t="s">
        <v>145</v>
      </c>
    </row>
    <row r="258" spans="1:65" s="13" customFormat="1" x14ac:dyDescent="0.2">
      <c r="B258" s="190"/>
      <c r="C258" s="191"/>
      <c r="D258" s="192" t="s">
        <v>157</v>
      </c>
      <c r="E258" s="193" t="s">
        <v>18</v>
      </c>
      <c r="F258" s="194" t="s">
        <v>385</v>
      </c>
      <c r="G258" s="191"/>
      <c r="H258" s="195">
        <v>0.15</v>
      </c>
      <c r="I258" s="196"/>
      <c r="J258" s="191"/>
      <c r="K258" s="191"/>
      <c r="L258" s="197"/>
      <c r="M258" s="198"/>
      <c r="N258" s="199"/>
      <c r="O258" s="199"/>
      <c r="P258" s="199"/>
      <c r="Q258" s="199"/>
      <c r="R258" s="199"/>
      <c r="S258" s="199"/>
      <c r="T258" s="200"/>
      <c r="AT258" s="201" t="s">
        <v>157</v>
      </c>
      <c r="AU258" s="201" t="s">
        <v>85</v>
      </c>
      <c r="AV258" s="13" t="s">
        <v>85</v>
      </c>
      <c r="AW258" s="13" t="s">
        <v>37</v>
      </c>
      <c r="AX258" s="13" t="s">
        <v>75</v>
      </c>
      <c r="AY258" s="201" t="s">
        <v>145</v>
      </c>
    </row>
    <row r="259" spans="1:65" s="13" customFormat="1" x14ac:dyDescent="0.2">
      <c r="B259" s="190"/>
      <c r="C259" s="191"/>
      <c r="D259" s="192" t="s">
        <v>157</v>
      </c>
      <c r="E259" s="193" t="s">
        <v>18</v>
      </c>
      <c r="F259" s="194" t="s">
        <v>386</v>
      </c>
      <c r="G259" s="191"/>
      <c r="H259" s="195">
        <v>0.15</v>
      </c>
      <c r="I259" s="196"/>
      <c r="J259" s="191"/>
      <c r="K259" s="191"/>
      <c r="L259" s="197"/>
      <c r="M259" s="198"/>
      <c r="N259" s="199"/>
      <c r="O259" s="199"/>
      <c r="P259" s="199"/>
      <c r="Q259" s="199"/>
      <c r="R259" s="199"/>
      <c r="S259" s="199"/>
      <c r="T259" s="200"/>
      <c r="AT259" s="201" t="s">
        <v>157</v>
      </c>
      <c r="AU259" s="201" t="s">
        <v>85</v>
      </c>
      <c r="AV259" s="13" t="s">
        <v>85</v>
      </c>
      <c r="AW259" s="13" t="s">
        <v>37</v>
      </c>
      <c r="AX259" s="13" t="s">
        <v>75</v>
      </c>
      <c r="AY259" s="201" t="s">
        <v>145</v>
      </c>
    </row>
    <row r="260" spans="1:65" s="14" customFormat="1" x14ac:dyDescent="0.2">
      <c r="B260" s="202"/>
      <c r="C260" s="203"/>
      <c r="D260" s="192" t="s">
        <v>157</v>
      </c>
      <c r="E260" s="204" t="s">
        <v>18</v>
      </c>
      <c r="F260" s="205" t="s">
        <v>161</v>
      </c>
      <c r="G260" s="203"/>
      <c r="H260" s="206">
        <v>0.6</v>
      </c>
      <c r="I260" s="207"/>
      <c r="J260" s="203"/>
      <c r="K260" s="203"/>
      <c r="L260" s="208"/>
      <c r="M260" s="209"/>
      <c r="N260" s="210"/>
      <c r="O260" s="210"/>
      <c r="P260" s="210"/>
      <c r="Q260" s="210"/>
      <c r="R260" s="210"/>
      <c r="S260" s="210"/>
      <c r="T260" s="211"/>
      <c r="AT260" s="212" t="s">
        <v>157</v>
      </c>
      <c r="AU260" s="212" t="s">
        <v>85</v>
      </c>
      <c r="AV260" s="14" t="s">
        <v>153</v>
      </c>
      <c r="AW260" s="14" t="s">
        <v>37</v>
      </c>
      <c r="AX260" s="14" t="s">
        <v>83</v>
      </c>
      <c r="AY260" s="212" t="s">
        <v>145</v>
      </c>
    </row>
    <row r="261" spans="1:65" s="12" customFormat="1" ht="22.9" customHeight="1" x14ac:dyDescent="0.2">
      <c r="B261" s="157"/>
      <c r="C261" s="158"/>
      <c r="D261" s="159" t="s">
        <v>74</v>
      </c>
      <c r="E261" s="171" t="s">
        <v>387</v>
      </c>
      <c r="F261" s="171" t="s">
        <v>388</v>
      </c>
      <c r="G261" s="158"/>
      <c r="H261" s="158"/>
      <c r="I261" s="161"/>
      <c r="J261" s="172">
        <f>BK261</f>
        <v>0</v>
      </c>
      <c r="K261" s="158"/>
      <c r="L261" s="163"/>
      <c r="M261" s="164"/>
      <c r="N261" s="165"/>
      <c r="O261" s="165"/>
      <c r="P261" s="166">
        <f>SUM(P262:P272)</f>
        <v>0</v>
      </c>
      <c r="Q261" s="165"/>
      <c r="R261" s="166">
        <f>SUM(R262:R272)</f>
        <v>0</v>
      </c>
      <c r="S261" s="165"/>
      <c r="T261" s="167">
        <f>SUM(T262:T272)</f>
        <v>0</v>
      </c>
      <c r="AR261" s="168" t="s">
        <v>83</v>
      </c>
      <c r="AT261" s="169" t="s">
        <v>74</v>
      </c>
      <c r="AU261" s="169" t="s">
        <v>83</v>
      </c>
      <c r="AY261" s="168" t="s">
        <v>145</v>
      </c>
      <c r="BK261" s="170">
        <f>SUM(BK262:BK272)</f>
        <v>0</v>
      </c>
    </row>
    <row r="262" spans="1:65" s="2" customFormat="1" ht="37.9" customHeight="1" x14ac:dyDescent="0.2">
      <c r="A262" s="34"/>
      <c r="B262" s="35"/>
      <c r="C262" s="173" t="s">
        <v>389</v>
      </c>
      <c r="D262" s="173" t="s">
        <v>148</v>
      </c>
      <c r="E262" s="174" t="s">
        <v>390</v>
      </c>
      <c r="F262" s="175" t="s">
        <v>391</v>
      </c>
      <c r="G262" s="176" t="s">
        <v>392</v>
      </c>
      <c r="H262" s="177">
        <v>23.88</v>
      </c>
      <c r="I262" s="178"/>
      <c r="J262" s="177">
        <f>ROUND((ROUND(I262,2))*(ROUND(H262,2)),2)</f>
        <v>0</v>
      </c>
      <c r="K262" s="175" t="s">
        <v>152</v>
      </c>
      <c r="L262" s="39"/>
      <c r="M262" s="179" t="s">
        <v>18</v>
      </c>
      <c r="N262" s="180" t="s">
        <v>46</v>
      </c>
      <c r="O262" s="64"/>
      <c r="P262" s="181">
        <f>O262*H262</f>
        <v>0</v>
      </c>
      <c r="Q262" s="181">
        <v>0</v>
      </c>
      <c r="R262" s="181">
        <f>Q262*H262</f>
        <v>0</v>
      </c>
      <c r="S262" s="181">
        <v>0</v>
      </c>
      <c r="T262" s="182">
        <f>S262*H262</f>
        <v>0</v>
      </c>
      <c r="U262" s="34"/>
      <c r="V262" s="34"/>
      <c r="W262" s="34"/>
      <c r="X262" s="34"/>
      <c r="Y262" s="34"/>
      <c r="Z262" s="34"/>
      <c r="AA262" s="34"/>
      <c r="AB262" s="34"/>
      <c r="AC262" s="34"/>
      <c r="AD262" s="34"/>
      <c r="AE262" s="34"/>
      <c r="AR262" s="183" t="s">
        <v>153</v>
      </c>
      <c r="AT262" s="183" t="s">
        <v>148</v>
      </c>
      <c r="AU262" s="183" t="s">
        <v>85</v>
      </c>
      <c r="AY262" s="17" t="s">
        <v>145</v>
      </c>
      <c r="BE262" s="184">
        <f>IF(N262="základní",J262,0)</f>
        <v>0</v>
      </c>
      <c r="BF262" s="184">
        <f>IF(N262="snížená",J262,0)</f>
        <v>0</v>
      </c>
      <c r="BG262" s="184">
        <f>IF(N262="zákl. přenesená",J262,0)</f>
        <v>0</v>
      </c>
      <c r="BH262" s="184">
        <f>IF(N262="sníž. přenesená",J262,0)</f>
        <v>0</v>
      </c>
      <c r="BI262" s="184">
        <f>IF(N262="nulová",J262,0)</f>
        <v>0</v>
      </c>
      <c r="BJ262" s="17" t="s">
        <v>83</v>
      </c>
      <c r="BK262" s="184">
        <f>ROUND((ROUND(I262,2))*(ROUND(H262,2)),2)</f>
        <v>0</v>
      </c>
      <c r="BL262" s="17" t="s">
        <v>153</v>
      </c>
      <c r="BM262" s="183" t="s">
        <v>393</v>
      </c>
    </row>
    <row r="263" spans="1:65" s="2" customFormat="1" x14ac:dyDescent="0.2">
      <c r="A263" s="34"/>
      <c r="B263" s="35"/>
      <c r="C263" s="36"/>
      <c r="D263" s="185" t="s">
        <v>155</v>
      </c>
      <c r="E263" s="36"/>
      <c r="F263" s="186" t="s">
        <v>394</v>
      </c>
      <c r="G263" s="36"/>
      <c r="H263" s="36"/>
      <c r="I263" s="187"/>
      <c r="J263" s="36"/>
      <c r="K263" s="36"/>
      <c r="L263" s="39"/>
      <c r="M263" s="188"/>
      <c r="N263" s="189"/>
      <c r="O263" s="64"/>
      <c r="P263" s="64"/>
      <c r="Q263" s="64"/>
      <c r="R263" s="64"/>
      <c r="S263" s="64"/>
      <c r="T263" s="65"/>
      <c r="U263" s="34"/>
      <c r="V263" s="34"/>
      <c r="W263" s="34"/>
      <c r="X263" s="34"/>
      <c r="Y263" s="34"/>
      <c r="Z263" s="34"/>
      <c r="AA263" s="34"/>
      <c r="AB263" s="34"/>
      <c r="AC263" s="34"/>
      <c r="AD263" s="34"/>
      <c r="AE263" s="34"/>
      <c r="AT263" s="17" t="s">
        <v>155</v>
      </c>
      <c r="AU263" s="17" t="s">
        <v>85</v>
      </c>
    </row>
    <row r="264" spans="1:65" s="2" customFormat="1" ht="62.65" customHeight="1" x14ac:dyDescent="0.2">
      <c r="A264" s="34"/>
      <c r="B264" s="35"/>
      <c r="C264" s="173" t="s">
        <v>395</v>
      </c>
      <c r="D264" s="173" t="s">
        <v>148</v>
      </c>
      <c r="E264" s="174" t="s">
        <v>396</v>
      </c>
      <c r="F264" s="175" t="s">
        <v>397</v>
      </c>
      <c r="G264" s="176" t="s">
        <v>392</v>
      </c>
      <c r="H264" s="177">
        <v>23.88</v>
      </c>
      <c r="I264" s="178"/>
      <c r="J264" s="177">
        <f>ROUND((ROUND(I264,2))*(ROUND(H264,2)),2)</f>
        <v>0</v>
      </c>
      <c r="K264" s="175" t="s">
        <v>152</v>
      </c>
      <c r="L264" s="39"/>
      <c r="M264" s="179" t="s">
        <v>18</v>
      </c>
      <c r="N264" s="180" t="s">
        <v>46</v>
      </c>
      <c r="O264" s="64"/>
      <c r="P264" s="181">
        <f>O264*H264</f>
        <v>0</v>
      </c>
      <c r="Q264" s="181">
        <v>0</v>
      </c>
      <c r="R264" s="181">
        <f>Q264*H264</f>
        <v>0</v>
      </c>
      <c r="S264" s="181">
        <v>0</v>
      </c>
      <c r="T264" s="182">
        <f>S264*H264</f>
        <v>0</v>
      </c>
      <c r="U264" s="34"/>
      <c r="V264" s="34"/>
      <c r="W264" s="34"/>
      <c r="X264" s="34"/>
      <c r="Y264" s="34"/>
      <c r="Z264" s="34"/>
      <c r="AA264" s="34"/>
      <c r="AB264" s="34"/>
      <c r="AC264" s="34"/>
      <c r="AD264" s="34"/>
      <c r="AE264" s="34"/>
      <c r="AR264" s="183" t="s">
        <v>153</v>
      </c>
      <c r="AT264" s="183" t="s">
        <v>148</v>
      </c>
      <c r="AU264" s="183" t="s">
        <v>85</v>
      </c>
      <c r="AY264" s="17" t="s">
        <v>145</v>
      </c>
      <c r="BE264" s="184">
        <f>IF(N264="základní",J264,0)</f>
        <v>0</v>
      </c>
      <c r="BF264" s="184">
        <f>IF(N264="snížená",J264,0)</f>
        <v>0</v>
      </c>
      <c r="BG264" s="184">
        <f>IF(N264="zákl. přenesená",J264,0)</f>
        <v>0</v>
      </c>
      <c r="BH264" s="184">
        <f>IF(N264="sníž. přenesená",J264,0)</f>
        <v>0</v>
      </c>
      <c r="BI264" s="184">
        <f>IF(N264="nulová",J264,0)</f>
        <v>0</v>
      </c>
      <c r="BJ264" s="17" t="s">
        <v>83</v>
      </c>
      <c r="BK264" s="184">
        <f>ROUND((ROUND(I264,2))*(ROUND(H264,2)),2)</f>
        <v>0</v>
      </c>
      <c r="BL264" s="17" t="s">
        <v>153</v>
      </c>
      <c r="BM264" s="183" t="s">
        <v>398</v>
      </c>
    </row>
    <row r="265" spans="1:65" s="2" customFormat="1" x14ac:dyDescent="0.2">
      <c r="A265" s="34"/>
      <c r="B265" s="35"/>
      <c r="C265" s="36"/>
      <c r="D265" s="185" t="s">
        <v>155</v>
      </c>
      <c r="E265" s="36"/>
      <c r="F265" s="186" t="s">
        <v>399</v>
      </c>
      <c r="G265" s="36"/>
      <c r="H265" s="36"/>
      <c r="I265" s="187"/>
      <c r="J265" s="36"/>
      <c r="K265" s="36"/>
      <c r="L265" s="39"/>
      <c r="M265" s="188"/>
      <c r="N265" s="189"/>
      <c r="O265" s="64"/>
      <c r="P265" s="64"/>
      <c r="Q265" s="64"/>
      <c r="R265" s="64"/>
      <c r="S265" s="64"/>
      <c r="T265" s="65"/>
      <c r="U265" s="34"/>
      <c r="V265" s="34"/>
      <c r="W265" s="34"/>
      <c r="X265" s="34"/>
      <c r="Y265" s="34"/>
      <c r="Z265" s="34"/>
      <c r="AA265" s="34"/>
      <c r="AB265" s="34"/>
      <c r="AC265" s="34"/>
      <c r="AD265" s="34"/>
      <c r="AE265" s="34"/>
      <c r="AT265" s="17" t="s">
        <v>155</v>
      </c>
      <c r="AU265" s="17" t="s">
        <v>85</v>
      </c>
    </row>
    <row r="266" spans="1:65" s="2" customFormat="1" ht="44.25" customHeight="1" x14ac:dyDescent="0.2">
      <c r="A266" s="34"/>
      <c r="B266" s="35"/>
      <c r="C266" s="173" t="s">
        <v>400</v>
      </c>
      <c r="D266" s="173" t="s">
        <v>148</v>
      </c>
      <c r="E266" s="174" t="s">
        <v>401</v>
      </c>
      <c r="F266" s="175" t="s">
        <v>402</v>
      </c>
      <c r="G266" s="176" t="s">
        <v>392</v>
      </c>
      <c r="H266" s="177">
        <v>358.2</v>
      </c>
      <c r="I266" s="178"/>
      <c r="J266" s="177">
        <f>ROUND((ROUND(I266,2))*(ROUND(H266,2)),2)</f>
        <v>0</v>
      </c>
      <c r="K266" s="175" t="s">
        <v>152</v>
      </c>
      <c r="L266" s="39"/>
      <c r="M266" s="179" t="s">
        <v>18</v>
      </c>
      <c r="N266" s="180" t="s">
        <v>46</v>
      </c>
      <c r="O266" s="64"/>
      <c r="P266" s="181">
        <f>O266*H266</f>
        <v>0</v>
      </c>
      <c r="Q266" s="181">
        <v>0</v>
      </c>
      <c r="R266" s="181">
        <f>Q266*H266</f>
        <v>0</v>
      </c>
      <c r="S266" s="181">
        <v>0</v>
      </c>
      <c r="T266" s="182">
        <f>S266*H266</f>
        <v>0</v>
      </c>
      <c r="U266" s="34"/>
      <c r="V266" s="34"/>
      <c r="W266" s="34"/>
      <c r="X266" s="34"/>
      <c r="Y266" s="34"/>
      <c r="Z266" s="34"/>
      <c r="AA266" s="34"/>
      <c r="AB266" s="34"/>
      <c r="AC266" s="34"/>
      <c r="AD266" s="34"/>
      <c r="AE266" s="34"/>
      <c r="AR266" s="183" t="s">
        <v>153</v>
      </c>
      <c r="AT266" s="183" t="s">
        <v>148</v>
      </c>
      <c r="AU266" s="183" t="s">
        <v>85</v>
      </c>
      <c r="AY266" s="17" t="s">
        <v>145</v>
      </c>
      <c r="BE266" s="184">
        <f>IF(N266="základní",J266,0)</f>
        <v>0</v>
      </c>
      <c r="BF266" s="184">
        <f>IF(N266="snížená",J266,0)</f>
        <v>0</v>
      </c>
      <c r="BG266" s="184">
        <f>IF(N266="zákl. přenesená",J266,0)</f>
        <v>0</v>
      </c>
      <c r="BH266" s="184">
        <f>IF(N266="sníž. přenesená",J266,0)</f>
        <v>0</v>
      </c>
      <c r="BI266" s="184">
        <f>IF(N266="nulová",J266,0)</f>
        <v>0</v>
      </c>
      <c r="BJ266" s="17" t="s">
        <v>83</v>
      </c>
      <c r="BK266" s="184">
        <f>ROUND((ROUND(I266,2))*(ROUND(H266,2)),2)</f>
        <v>0</v>
      </c>
      <c r="BL266" s="17" t="s">
        <v>153</v>
      </c>
      <c r="BM266" s="183" t="s">
        <v>403</v>
      </c>
    </row>
    <row r="267" spans="1:65" s="2" customFormat="1" x14ac:dyDescent="0.2">
      <c r="A267" s="34"/>
      <c r="B267" s="35"/>
      <c r="C267" s="36"/>
      <c r="D267" s="185" t="s">
        <v>155</v>
      </c>
      <c r="E267" s="36"/>
      <c r="F267" s="186" t="s">
        <v>404</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155</v>
      </c>
      <c r="AU267" s="17" t="s">
        <v>85</v>
      </c>
    </row>
    <row r="268" spans="1:65" s="13" customFormat="1" x14ac:dyDescent="0.2">
      <c r="B268" s="190"/>
      <c r="C268" s="191"/>
      <c r="D268" s="192" t="s">
        <v>157</v>
      </c>
      <c r="E268" s="191"/>
      <c r="F268" s="194" t="s">
        <v>405</v>
      </c>
      <c r="G268" s="191"/>
      <c r="H268" s="195">
        <v>358.2</v>
      </c>
      <c r="I268" s="196"/>
      <c r="J268" s="191"/>
      <c r="K268" s="191"/>
      <c r="L268" s="197"/>
      <c r="M268" s="198"/>
      <c r="N268" s="199"/>
      <c r="O268" s="199"/>
      <c r="P268" s="199"/>
      <c r="Q268" s="199"/>
      <c r="R268" s="199"/>
      <c r="S268" s="199"/>
      <c r="T268" s="200"/>
      <c r="AT268" s="201" t="s">
        <v>157</v>
      </c>
      <c r="AU268" s="201" t="s">
        <v>85</v>
      </c>
      <c r="AV268" s="13" t="s">
        <v>85</v>
      </c>
      <c r="AW268" s="13" t="s">
        <v>4</v>
      </c>
      <c r="AX268" s="13" t="s">
        <v>83</v>
      </c>
      <c r="AY268" s="201" t="s">
        <v>145</v>
      </c>
    </row>
    <row r="269" spans="1:65" s="2" customFormat="1" ht="37.9" customHeight="1" x14ac:dyDescent="0.2">
      <c r="A269" s="34"/>
      <c r="B269" s="35"/>
      <c r="C269" s="173" t="s">
        <v>406</v>
      </c>
      <c r="D269" s="173" t="s">
        <v>148</v>
      </c>
      <c r="E269" s="174" t="s">
        <v>407</v>
      </c>
      <c r="F269" s="175" t="s">
        <v>408</v>
      </c>
      <c r="G269" s="176" t="s">
        <v>392</v>
      </c>
      <c r="H269" s="177">
        <v>23.88</v>
      </c>
      <c r="I269" s="178"/>
      <c r="J269" s="177">
        <f>ROUND((ROUND(I269,2))*(ROUND(H269,2)),2)</f>
        <v>0</v>
      </c>
      <c r="K269" s="175" t="s">
        <v>152</v>
      </c>
      <c r="L269" s="39"/>
      <c r="M269" s="179" t="s">
        <v>18</v>
      </c>
      <c r="N269" s="180" t="s">
        <v>46</v>
      </c>
      <c r="O269" s="64"/>
      <c r="P269" s="181">
        <f>O269*H269</f>
        <v>0</v>
      </c>
      <c r="Q269" s="181">
        <v>0</v>
      </c>
      <c r="R269" s="181">
        <f>Q269*H269</f>
        <v>0</v>
      </c>
      <c r="S269" s="181">
        <v>0</v>
      </c>
      <c r="T269" s="182">
        <f>S269*H269</f>
        <v>0</v>
      </c>
      <c r="U269" s="34"/>
      <c r="V269" s="34"/>
      <c r="W269" s="34"/>
      <c r="X269" s="34"/>
      <c r="Y269" s="34"/>
      <c r="Z269" s="34"/>
      <c r="AA269" s="34"/>
      <c r="AB269" s="34"/>
      <c r="AC269" s="34"/>
      <c r="AD269" s="34"/>
      <c r="AE269" s="34"/>
      <c r="AR269" s="183" t="s">
        <v>153</v>
      </c>
      <c r="AT269" s="183" t="s">
        <v>148</v>
      </c>
      <c r="AU269" s="183" t="s">
        <v>85</v>
      </c>
      <c r="AY269" s="17" t="s">
        <v>145</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153</v>
      </c>
      <c r="BM269" s="183" t="s">
        <v>409</v>
      </c>
    </row>
    <row r="270" spans="1:65" s="2" customFormat="1" x14ac:dyDescent="0.2">
      <c r="A270" s="34"/>
      <c r="B270" s="35"/>
      <c r="C270" s="36"/>
      <c r="D270" s="185" t="s">
        <v>155</v>
      </c>
      <c r="E270" s="36"/>
      <c r="F270" s="186" t="s">
        <v>410</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155</v>
      </c>
      <c r="AU270" s="17" t="s">
        <v>85</v>
      </c>
    </row>
    <row r="271" spans="1:65" s="2" customFormat="1" ht="44.25" customHeight="1" x14ac:dyDescent="0.2">
      <c r="A271" s="34"/>
      <c r="B271" s="35"/>
      <c r="C271" s="173" t="s">
        <v>411</v>
      </c>
      <c r="D271" s="173" t="s">
        <v>148</v>
      </c>
      <c r="E271" s="174" t="s">
        <v>412</v>
      </c>
      <c r="F271" s="175" t="s">
        <v>413</v>
      </c>
      <c r="G271" s="176" t="s">
        <v>392</v>
      </c>
      <c r="H271" s="177">
        <v>23.88</v>
      </c>
      <c r="I271" s="178"/>
      <c r="J271" s="177">
        <f>ROUND((ROUND(I271,2))*(ROUND(H271,2)),2)</f>
        <v>0</v>
      </c>
      <c r="K271" s="175" t="s">
        <v>152</v>
      </c>
      <c r="L271" s="39"/>
      <c r="M271" s="179" t="s">
        <v>18</v>
      </c>
      <c r="N271" s="180" t="s">
        <v>46</v>
      </c>
      <c r="O271" s="64"/>
      <c r="P271" s="181">
        <f>O271*H271</f>
        <v>0</v>
      </c>
      <c r="Q271" s="181">
        <v>0</v>
      </c>
      <c r="R271" s="181">
        <f>Q271*H271</f>
        <v>0</v>
      </c>
      <c r="S271" s="181">
        <v>0</v>
      </c>
      <c r="T271" s="182">
        <f>S271*H271</f>
        <v>0</v>
      </c>
      <c r="U271" s="34"/>
      <c r="V271" s="34"/>
      <c r="W271" s="34"/>
      <c r="X271" s="34"/>
      <c r="Y271" s="34"/>
      <c r="Z271" s="34"/>
      <c r="AA271" s="34"/>
      <c r="AB271" s="34"/>
      <c r="AC271" s="34"/>
      <c r="AD271" s="34"/>
      <c r="AE271" s="34"/>
      <c r="AR271" s="183" t="s">
        <v>153</v>
      </c>
      <c r="AT271" s="183" t="s">
        <v>148</v>
      </c>
      <c r="AU271" s="183" t="s">
        <v>85</v>
      </c>
      <c r="AY271" s="17" t="s">
        <v>145</v>
      </c>
      <c r="BE271" s="184">
        <f>IF(N271="základní",J271,0)</f>
        <v>0</v>
      </c>
      <c r="BF271" s="184">
        <f>IF(N271="snížená",J271,0)</f>
        <v>0</v>
      </c>
      <c r="BG271" s="184">
        <f>IF(N271="zákl. přenesená",J271,0)</f>
        <v>0</v>
      </c>
      <c r="BH271" s="184">
        <f>IF(N271="sníž. přenesená",J271,0)</f>
        <v>0</v>
      </c>
      <c r="BI271" s="184">
        <f>IF(N271="nulová",J271,0)</f>
        <v>0</v>
      </c>
      <c r="BJ271" s="17" t="s">
        <v>83</v>
      </c>
      <c r="BK271" s="184">
        <f>ROUND((ROUND(I271,2))*(ROUND(H271,2)),2)</f>
        <v>0</v>
      </c>
      <c r="BL271" s="17" t="s">
        <v>153</v>
      </c>
      <c r="BM271" s="183" t="s">
        <v>414</v>
      </c>
    </row>
    <row r="272" spans="1:65" s="2" customFormat="1" x14ac:dyDescent="0.2">
      <c r="A272" s="34"/>
      <c r="B272" s="35"/>
      <c r="C272" s="36"/>
      <c r="D272" s="185" t="s">
        <v>155</v>
      </c>
      <c r="E272" s="36"/>
      <c r="F272" s="186" t="s">
        <v>415</v>
      </c>
      <c r="G272" s="36"/>
      <c r="H272" s="36"/>
      <c r="I272" s="187"/>
      <c r="J272" s="36"/>
      <c r="K272" s="36"/>
      <c r="L272" s="39"/>
      <c r="M272" s="188"/>
      <c r="N272" s="189"/>
      <c r="O272" s="64"/>
      <c r="P272" s="64"/>
      <c r="Q272" s="64"/>
      <c r="R272" s="64"/>
      <c r="S272" s="64"/>
      <c r="T272" s="65"/>
      <c r="U272" s="34"/>
      <c r="V272" s="34"/>
      <c r="W272" s="34"/>
      <c r="X272" s="34"/>
      <c r="Y272" s="34"/>
      <c r="Z272" s="34"/>
      <c r="AA272" s="34"/>
      <c r="AB272" s="34"/>
      <c r="AC272" s="34"/>
      <c r="AD272" s="34"/>
      <c r="AE272" s="34"/>
      <c r="AT272" s="17" t="s">
        <v>155</v>
      </c>
      <c r="AU272" s="17" t="s">
        <v>85</v>
      </c>
    </row>
    <row r="273" spans="1:65" s="12" customFormat="1" ht="22.9" customHeight="1" x14ac:dyDescent="0.2">
      <c r="B273" s="157"/>
      <c r="C273" s="158"/>
      <c r="D273" s="159" t="s">
        <v>74</v>
      </c>
      <c r="E273" s="171" t="s">
        <v>416</v>
      </c>
      <c r="F273" s="171" t="s">
        <v>417</v>
      </c>
      <c r="G273" s="158"/>
      <c r="H273" s="158"/>
      <c r="I273" s="161"/>
      <c r="J273" s="172">
        <f>BK273</f>
        <v>0</v>
      </c>
      <c r="K273" s="158"/>
      <c r="L273" s="163"/>
      <c r="M273" s="164"/>
      <c r="N273" s="165"/>
      <c r="O273" s="165"/>
      <c r="P273" s="166">
        <f>SUM(P274:P275)</f>
        <v>0</v>
      </c>
      <c r="Q273" s="165"/>
      <c r="R273" s="166">
        <f>SUM(R274:R275)</f>
        <v>0</v>
      </c>
      <c r="S273" s="165"/>
      <c r="T273" s="167">
        <f>SUM(T274:T275)</f>
        <v>0</v>
      </c>
      <c r="AR273" s="168" t="s">
        <v>83</v>
      </c>
      <c r="AT273" s="169" t="s">
        <v>74</v>
      </c>
      <c r="AU273" s="169" t="s">
        <v>83</v>
      </c>
      <c r="AY273" s="168" t="s">
        <v>145</v>
      </c>
      <c r="BK273" s="170">
        <f>SUM(BK274:BK275)</f>
        <v>0</v>
      </c>
    </row>
    <row r="274" spans="1:65" s="2" customFormat="1" ht="55.5" customHeight="1" x14ac:dyDescent="0.2">
      <c r="A274" s="34"/>
      <c r="B274" s="35"/>
      <c r="C274" s="173" t="s">
        <v>418</v>
      </c>
      <c r="D274" s="173" t="s">
        <v>148</v>
      </c>
      <c r="E274" s="174" t="s">
        <v>419</v>
      </c>
      <c r="F274" s="175" t="s">
        <v>420</v>
      </c>
      <c r="G274" s="176" t="s">
        <v>392</v>
      </c>
      <c r="H274" s="177">
        <v>9.36</v>
      </c>
      <c r="I274" s="178"/>
      <c r="J274" s="177">
        <f>ROUND((ROUND(I274,2))*(ROUND(H274,2)),2)</f>
        <v>0</v>
      </c>
      <c r="K274" s="175" t="s">
        <v>152</v>
      </c>
      <c r="L274" s="39"/>
      <c r="M274" s="179" t="s">
        <v>18</v>
      </c>
      <c r="N274" s="180" t="s">
        <v>46</v>
      </c>
      <c r="O274" s="64"/>
      <c r="P274" s="181">
        <f>O274*H274</f>
        <v>0</v>
      </c>
      <c r="Q274" s="181">
        <v>0</v>
      </c>
      <c r="R274" s="181">
        <f>Q274*H274</f>
        <v>0</v>
      </c>
      <c r="S274" s="181">
        <v>0</v>
      </c>
      <c r="T274" s="182">
        <f>S274*H274</f>
        <v>0</v>
      </c>
      <c r="U274" s="34"/>
      <c r="V274" s="34"/>
      <c r="W274" s="34"/>
      <c r="X274" s="34"/>
      <c r="Y274" s="34"/>
      <c r="Z274" s="34"/>
      <c r="AA274" s="34"/>
      <c r="AB274" s="34"/>
      <c r="AC274" s="34"/>
      <c r="AD274" s="34"/>
      <c r="AE274" s="34"/>
      <c r="AR274" s="183" t="s">
        <v>153</v>
      </c>
      <c r="AT274" s="183" t="s">
        <v>148</v>
      </c>
      <c r="AU274" s="183" t="s">
        <v>85</v>
      </c>
      <c r="AY274" s="17" t="s">
        <v>145</v>
      </c>
      <c r="BE274" s="184">
        <f>IF(N274="základní",J274,0)</f>
        <v>0</v>
      </c>
      <c r="BF274" s="184">
        <f>IF(N274="snížená",J274,0)</f>
        <v>0</v>
      </c>
      <c r="BG274" s="184">
        <f>IF(N274="zákl. přenesená",J274,0)</f>
        <v>0</v>
      </c>
      <c r="BH274" s="184">
        <f>IF(N274="sníž. přenesená",J274,0)</f>
        <v>0</v>
      </c>
      <c r="BI274" s="184">
        <f>IF(N274="nulová",J274,0)</f>
        <v>0</v>
      </c>
      <c r="BJ274" s="17" t="s">
        <v>83</v>
      </c>
      <c r="BK274" s="184">
        <f>ROUND((ROUND(I274,2))*(ROUND(H274,2)),2)</f>
        <v>0</v>
      </c>
      <c r="BL274" s="17" t="s">
        <v>153</v>
      </c>
      <c r="BM274" s="183" t="s">
        <v>421</v>
      </c>
    </row>
    <row r="275" spans="1:65" s="2" customFormat="1" x14ac:dyDescent="0.2">
      <c r="A275" s="34"/>
      <c r="B275" s="35"/>
      <c r="C275" s="36"/>
      <c r="D275" s="185" t="s">
        <v>155</v>
      </c>
      <c r="E275" s="36"/>
      <c r="F275" s="186" t="s">
        <v>422</v>
      </c>
      <c r="G275" s="36"/>
      <c r="H275" s="36"/>
      <c r="I275" s="187"/>
      <c r="J275" s="36"/>
      <c r="K275" s="36"/>
      <c r="L275" s="39"/>
      <c r="M275" s="188"/>
      <c r="N275" s="189"/>
      <c r="O275" s="64"/>
      <c r="P275" s="64"/>
      <c r="Q275" s="64"/>
      <c r="R275" s="64"/>
      <c r="S275" s="64"/>
      <c r="T275" s="65"/>
      <c r="U275" s="34"/>
      <c r="V275" s="34"/>
      <c r="W275" s="34"/>
      <c r="X275" s="34"/>
      <c r="Y275" s="34"/>
      <c r="Z275" s="34"/>
      <c r="AA275" s="34"/>
      <c r="AB275" s="34"/>
      <c r="AC275" s="34"/>
      <c r="AD275" s="34"/>
      <c r="AE275" s="34"/>
      <c r="AT275" s="17" t="s">
        <v>155</v>
      </c>
      <c r="AU275" s="17" t="s">
        <v>85</v>
      </c>
    </row>
    <row r="276" spans="1:65" s="12" customFormat="1" ht="25.9" customHeight="1" x14ac:dyDescent="0.2">
      <c r="B276" s="157"/>
      <c r="C276" s="158"/>
      <c r="D276" s="159" t="s">
        <v>74</v>
      </c>
      <c r="E276" s="160" t="s">
        <v>423</v>
      </c>
      <c r="F276" s="160" t="s">
        <v>424</v>
      </c>
      <c r="G276" s="158"/>
      <c r="H276" s="158"/>
      <c r="I276" s="161"/>
      <c r="J276" s="162">
        <f>BK276</f>
        <v>0</v>
      </c>
      <c r="K276" s="158"/>
      <c r="L276" s="163"/>
      <c r="M276" s="164"/>
      <c r="N276" s="165"/>
      <c r="O276" s="165"/>
      <c r="P276" s="166">
        <f>P277+P286+P354+P411+P428+P445+P465</f>
        <v>0</v>
      </c>
      <c r="Q276" s="165"/>
      <c r="R276" s="166">
        <f>R277+R286+R354+R411+R428+R445+R465</f>
        <v>3.5211234000000005</v>
      </c>
      <c r="S276" s="165"/>
      <c r="T276" s="167">
        <f>T277+T286+T354+T411+T428+T445+T465</f>
        <v>6.7257669999999994</v>
      </c>
      <c r="AR276" s="168" t="s">
        <v>85</v>
      </c>
      <c r="AT276" s="169" t="s">
        <v>74</v>
      </c>
      <c r="AU276" s="169" t="s">
        <v>75</v>
      </c>
      <c r="AY276" s="168" t="s">
        <v>145</v>
      </c>
      <c r="BK276" s="170">
        <f>BK277+BK286+BK354+BK411+BK428+BK445+BK465</f>
        <v>0</v>
      </c>
    </row>
    <row r="277" spans="1:65" s="12" customFormat="1" ht="22.9" customHeight="1" x14ac:dyDescent="0.2">
      <c r="B277" s="157"/>
      <c r="C277" s="158"/>
      <c r="D277" s="159" t="s">
        <v>74</v>
      </c>
      <c r="E277" s="171" t="s">
        <v>425</v>
      </c>
      <c r="F277" s="171" t="s">
        <v>426</v>
      </c>
      <c r="G277" s="158"/>
      <c r="H277" s="158"/>
      <c r="I277" s="161"/>
      <c r="J277" s="172">
        <f>BK277</f>
        <v>0</v>
      </c>
      <c r="K277" s="158"/>
      <c r="L277" s="163"/>
      <c r="M277" s="164"/>
      <c r="N277" s="165"/>
      <c r="O277" s="165"/>
      <c r="P277" s="166">
        <f>SUM(P278:P285)</f>
        <v>0</v>
      </c>
      <c r="Q277" s="165"/>
      <c r="R277" s="166">
        <f>SUM(R278:R285)</f>
        <v>2.5500000000000002E-3</v>
      </c>
      <c r="S277" s="165"/>
      <c r="T277" s="167">
        <f>SUM(T278:T285)</f>
        <v>0</v>
      </c>
      <c r="AR277" s="168" t="s">
        <v>85</v>
      </c>
      <c r="AT277" s="169" t="s">
        <v>74</v>
      </c>
      <c r="AU277" s="169" t="s">
        <v>83</v>
      </c>
      <c r="AY277" s="168" t="s">
        <v>145</v>
      </c>
      <c r="BK277" s="170">
        <f>SUM(BK278:BK285)</f>
        <v>0</v>
      </c>
    </row>
    <row r="278" spans="1:65" s="2" customFormat="1" ht="33" customHeight="1" x14ac:dyDescent="0.2">
      <c r="A278" s="34"/>
      <c r="B278" s="35"/>
      <c r="C278" s="173" t="s">
        <v>427</v>
      </c>
      <c r="D278" s="173" t="s">
        <v>148</v>
      </c>
      <c r="E278" s="174" t="s">
        <v>428</v>
      </c>
      <c r="F278" s="175" t="s">
        <v>429</v>
      </c>
      <c r="G278" s="176" t="s">
        <v>151</v>
      </c>
      <c r="H278" s="177">
        <v>15</v>
      </c>
      <c r="I278" s="178"/>
      <c r="J278" s="177">
        <f>ROUND((ROUND(I278,2))*(ROUND(H278,2)),2)</f>
        <v>0</v>
      </c>
      <c r="K278" s="175" t="s">
        <v>289</v>
      </c>
      <c r="L278" s="39"/>
      <c r="M278" s="179" t="s">
        <v>18</v>
      </c>
      <c r="N278" s="180" t="s">
        <v>46</v>
      </c>
      <c r="O278" s="64"/>
      <c r="P278" s="181">
        <f>O278*H278</f>
        <v>0</v>
      </c>
      <c r="Q278" s="181">
        <v>1.7000000000000001E-4</v>
      </c>
      <c r="R278" s="181">
        <f>Q278*H278</f>
        <v>2.5500000000000002E-3</v>
      </c>
      <c r="S278" s="181">
        <v>0</v>
      </c>
      <c r="T278" s="182">
        <f>S278*H278</f>
        <v>0</v>
      </c>
      <c r="U278" s="34"/>
      <c r="V278" s="34"/>
      <c r="W278" s="34"/>
      <c r="X278" s="34"/>
      <c r="Y278" s="34"/>
      <c r="Z278" s="34"/>
      <c r="AA278" s="34"/>
      <c r="AB278" s="34"/>
      <c r="AC278" s="34"/>
      <c r="AD278" s="34"/>
      <c r="AE278" s="34"/>
      <c r="AR278" s="183" t="s">
        <v>270</v>
      </c>
      <c r="AT278" s="183" t="s">
        <v>148</v>
      </c>
      <c r="AU278" s="183" t="s">
        <v>85</v>
      </c>
      <c r="AY278" s="17" t="s">
        <v>145</v>
      </c>
      <c r="BE278" s="184">
        <f>IF(N278="základní",J278,0)</f>
        <v>0</v>
      </c>
      <c r="BF278" s="184">
        <f>IF(N278="snížená",J278,0)</f>
        <v>0</v>
      </c>
      <c r="BG278" s="184">
        <f>IF(N278="zákl. přenesená",J278,0)</f>
        <v>0</v>
      </c>
      <c r="BH278" s="184">
        <f>IF(N278="sníž. přenesená",J278,0)</f>
        <v>0</v>
      </c>
      <c r="BI278" s="184">
        <f>IF(N278="nulová",J278,0)</f>
        <v>0</v>
      </c>
      <c r="BJ278" s="17" t="s">
        <v>83</v>
      </c>
      <c r="BK278" s="184">
        <f>ROUND((ROUND(I278,2))*(ROUND(H278,2)),2)</f>
        <v>0</v>
      </c>
      <c r="BL278" s="17" t="s">
        <v>270</v>
      </c>
      <c r="BM278" s="183" t="s">
        <v>430</v>
      </c>
    </row>
    <row r="279" spans="1:65" s="13" customFormat="1" x14ac:dyDescent="0.2">
      <c r="B279" s="190"/>
      <c r="C279" s="191"/>
      <c r="D279" s="192" t="s">
        <v>157</v>
      </c>
      <c r="E279" s="193" t="s">
        <v>18</v>
      </c>
      <c r="F279" s="194" t="s">
        <v>431</v>
      </c>
      <c r="G279" s="191"/>
      <c r="H279" s="195">
        <v>2</v>
      </c>
      <c r="I279" s="196"/>
      <c r="J279" s="191"/>
      <c r="K279" s="191"/>
      <c r="L279" s="197"/>
      <c r="M279" s="198"/>
      <c r="N279" s="199"/>
      <c r="O279" s="199"/>
      <c r="P279" s="199"/>
      <c r="Q279" s="199"/>
      <c r="R279" s="199"/>
      <c r="S279" s="199"/>
      <c r="T279" s="200"/>
      <c r="AT279" s="201" t="s">
        <v>157</v>
      </c>
      <c r="AU279" s="201" t="s">
        <v>85</v>
      </c>
      <c r="AV279" s="13" t="s">
        <v>85</v>
      </c>
      <c r="AW279" s="13" t="s">
        <v>37</v>
      </c>
      <c r="AX279" s="13" t="s">
        <v>75</v>
      </c>
      <c r="AY279" s="201" t="s">
        <v>145</v>
      </c>
    </row>
    <row r="280" spans="1:65" s="13" customFormat="1" x14ac:dyDescent="0.2">
      <c r="B280" s="190"/>
      <c r="C280" s="191"/>
      <c r="D280" s="192" t="s">
        <v>157</v>
      </c>
      <c r="E280" s="193" t="s">
        <v>18</v>
      </c>
      <c r="F280" s="194" t="s">
        <v>432</v>
      </c>
      <c r="G280" s="191"/>
      <c r="H280" s="195">
        <v>2</v>
      </c>
      <c r="I280" s="196"/>
      <c r="J280" s="191"/>
      <c r="K280" s="191"/>
      <c r="L280" s="197"/>
      <c r="M280" s="198"/>
      <c r="N280" s="199"/>
      <c r="O280" s="199"/>
      <c r="P280" s="199"/>
      <c r="Q280" s="199"/>
      <c r="R280" s="199"/>
      <c r="S280" s="199"/>
      <c r="T280" s="200"/>
      <c r="AT280" s="201" t="s">
        <v>157</v>
      </c>
      <c r="AU280" s="201" t="s">
        <v>85</v>
      </c>
      <c r="AV280" s="13" t="s">
        <v>85</v>
      </c>
      <c r="AW280" s="13" t="s">
        <v>37</v>
      </c>
      <c r="AX280" s="13" t="s">
        <v>75</v>
      </c>
      <c r="AY280" s="201" t="s">
        <v>145</v>
      </c>
    </row>
    <row r="281" spans="1:65" s="13" customFormat="1" x14ac:dyDescent="0.2">
      <c r="B281" s="190"/>
      <c r="C281" s="191"/>
      <c r="D281" s="192" t="s">
        <v>157</v>
      </c>
      <c r="E281" s="193" t="s">
        <v>18</v>
      </c>
      <c r="F281" s="194" t="s">
        <v>433</v>
      </c>
      <c r="G281" s="191"/>
      <c r="H281" s="195">
        <v>5</v>
      </c>
      <c r="I281" s="196"/>
      <c r="J281" s="191"/>
      <c r="K281" s="191"/>
      <c r="L281" s="197"/>
      <c r="M281" s="198"/>
      <c r="N281" s="199"/>
      <c r="O281" s="199"/>
      <c r="P281" s="199"/>
      <c r="Q281" s="199"/>
      <c r="R281" s="199"/>
      <c r="S281" s="199"/>
      <c r="T281" s="200"/>
      <c r="AT281" s="201" t="s">
        <v>157</v>
      </c>
      <c r="AU281" s="201" t="s">
        <v>85</v>
      </c>
      <c r="AV281" s="13" t="s">
        <v>85</v>
      </c>
      <c r="AW281" s="13" t="s">
        <v>37</v>
      </c>
      <c r="AX281" s="13" t="s">
        <v>75</v>
      </c>
      <c r="AY281" s="201" t="s">
        <v>145</v>
      </c>
    </row>
    <row r="282" spans="1:65" s="13" customFormat="1" x14ac:dyDescent="0.2">
      <c r="B282" s="190"/>
      <c r="C282" s="191"/>
      <c r="D282" s="192" t="s">
        <v>157</v>
      </c>
      <c r="E282" s="193" t="s">
        <v>18</v>
      </c>
      <c r="F282" s="194" t="s">
        <v>434</v>
      </c>
      <c r="G282" s="191"/>
      <c r="H282" s="195">
        <v>6</v>
      </c>
      <c r="I282" s="196"/>
      <c r="J282" s="191"/>
      <c r="K282" s="191"/>
      <c r="L282" s="197"/>
      <c r="M282" s="198"/>
      <c r="N282" s="199"/>
      <c r="O282" s="199"/>
      <c r="P282" s="199"/>
      <c r="Q282" s="199"/>
      <c r="R282" s="199"/>
      <c r="S282" s="199"/>
      <c r="T282" s="200"/>
      <c r="AT282" s="201" t="s">
        <v>157</v>
      </c>
      <c r="AU282" s="201" t="s">
        <v>85</v>
      </c>
      <c r="AV282" s="13" t="s">
        <v>85</v>
      </c>
      <c r="AW282" s="13" t="s">
        <v>37</v>
      </c>
      <c r="AX282" s="13" t="s">
        <v>75</v>
      </c>
      <c r="AY282" s="201" t="s">
        <v>145</v>
      </c>
    </row>
    <row r="283" spans="1:65" s="14" customFormat="1" x14ac:dyDescent="0.2">
      <c r="B283" s="202"/>
      <c r="C283" s="203"/>
      <c r="D283" s="192" t="s">
        <v>157</v>
      </c>
      <c r="E283" s="204" t="s">
        <v>18</v>
      </c>
      <c r="F283" s="205" t="s">
        <v>161</v>
      </c>
      <c r="G283" s="203"/>
      <c r="H283" s="206">
        <v>15</v>
      </c>
      <c r="I283" s="207"/>
      <c r="J283" s="203"/>
      <c r="K283" s="203"/>
      <c r="L283" s="208"/>
      <c r="M283" s="209"/>
      <c r="N283" s="210"/>
      <c r="O283" s="210"/>
      <c r="P283" s="210"/>
      <c r="Q283" s="210"/>
      <c r="R283" s="210"/>
      <c r="S283" s="210"/>
      <c r="T283" s="211"/>
      <c r="AT283" s="212" t="s">
        <v>157</v>
      </c>
      <c r="AU283" s="212" t="s">
        <v>85</v>
      </c>
      <c r="AV283" s="14" t="s">
        <v>153</v>
      </c>
      <c r="AW283" s="14" t="s">
        <v>37</v>
      </c>
      <c r="AX283" s="14" t="s">
        <v>83</v>
      </c>
      <c r="AY283" s="212" t="s">
        <v>145</v>
      </c>
    </row>
    <row r="284" spans="1:65" s="2" customFormat="1" ht="49.15" customHeight="1" x14ac:dyDescent="0.2">
      <c r="A284" s="34"/>
      <c r="B284" s="35"/>
      <c r="C284" s="173" t="s">
        <v>435</v>
      </c>
      <c r="D284" s="173" t="s">
        <v>148</v>
      </c>
      <c r="E284" s="174" t="s">
        <v>436</v>
      </c>
      <c r="F284" s="175" t="s">
        <v>437</v>
      </c>
      <c r="G284" s="176" t="s">
        <v>392</v>
      </c>
      <c r="H284" s="177">
        <v>0</v>
      </c>
      <c r="I284" s="178"/>
      <c r="J284" s="177">
        <f>ROUND((ROUND(I284,2))*(ROUND(H284,2)),2)</f>
        <v>0</v>
      </c>
      <c r="K284" s="175" t="s">
        <v>289</v>
      </c>
      <c r="L284" s="39"/>
      <c r="M284" s="179" t="s">
        <v>18</v>
      </c>
      <c r="N284" s="180" t="s">
        <v>46</v>
      </c>
      <c r="O284" s="64"/>
      <c r="P284" s="181">
        <f>O284*H284</f>
        <v>0</v>
      </c>
      <c r="Q284" s="181">
        <v>0</v>
      </c>
      <c r="R284" s="181">
        <f>Q284*H284</f>
        <v>0</v>
      </c>
      <c r="S284" s="181">
        <v>0</v>
      </c>
      <c r="T284" s="182">
        <f>S284*H284</f>
        <v>0</v>
      </c>
      <c r="U284" s="34"/>
      <c r="V284" s="34"/>
      <c r="W284" s="34"/>
      <c r="X284" s="34"/>
      <c r="Y284" s="34"/>
      <c r="Z284" s="34"/>
      <c r="AA284" s="34"/>
      <c r="AB284" s="34"/>
      <c r="AC284" s="34"/>
      <c r="AD284" s="34"/>
      <c r="AE284" s="34"/>
      <c r="AR284" s="183" t="s">
        <v>270</v>
      </c>
      <c r="AT284" s="183" t="s">
        <v>148</v>
      </c>
      <c r="AU284" s="183" t="s">
        <v>85</v>
      </c>
      <c r="AY284" s="17" t="s">
        <v>145</v>
      </c>
      <c r="BE284" s="184">
        <f>IF(N284="základní",J284,0)</f>
        <v>0</v>
      </c>
      <c r="BF284" s="184">
        <f>IF(N284="snížená",J284,0)</f>
        <v>0</v>
      </c>
      <c r="BG284" s="184">
        <f>IF(N284="zákl. přenesená",J284,0)</f>
        <v>0</v>
      </c>
      <c r="BH284" s="184">
        <f>IF(N284="sníž. přenesená",J284,0)</f>
        <v>0</v>
      </c>
      <c r="BI284" s="184">
        <f>IF(N284="nulová",J284,0)</f>
        <v>0</v>
      </c>
      <c r="BJ284" s="17" t="s">
        <v>83</v>
      </c>
      <c r="BK284" s="184">
        <f>ROUND((ROUND(I284,2))*(ROUND(H284,2)),2)</f>
        <v>0</v>
      </c>
      <c r="BL284" s="17" t="s">
        <v>270</v>
      </c>
      <c r="BM284" s="183" t="s">
        <v>438</v>
      </c>
    </row>
    <row r="285" spans="1:65" s="2" customFormat="1" ht="49.15" customHeight="1" x14ac:dyDescent="0.2">
      <c r="A285" s="34"/>
      <c r="B285" s="35"/>
      <c r="C285" s="173" t="s">
        <v>439</v>
      </c>
      <c r="D285" s="173" t="s">
        <v>148</v>
      </c>
      <c r="E285" s="174" t="s">
        <v>440</v>
      </c>
      <c r="F285" s="175" t="s">
        <v>441</v>
      </c>
      <c r="G285" s="176" t="s">
        <v>392</v>
      </c>
      <c r="H285" s="177">
        <v>0</v>
      </c>
      <c r="I285" s="178"/>
      <c r="J285" s="177">
        <f>ROUND((ROUND(I285,2))*(ROUND(H285,2)),2)</f>
        <v>0</v>
      </c>
      <c r="K285" s="175" t="s">
        <v>289</v>
      </c>
      <c r="L285" s="39"/>
      <c r="M285" s="179" t="s">
        <v>18</v>
      </c>
      <c r="N285" s="180" t="s">
        <v>46</v>
      </c>
      <c r="O285" s="64"/>
      <c r="P285" s="181">
        <f>O285*H285</f>
        <v>0</v>
      </c>
      <c r="Q285" s="181">
        <v>0</v>
      </c>
      <c r="R285" s="181">
        <f>Q285*H285</f>
        <v>0</v>
      </c>
      <c r="S285" s="181">
        <v>0</v>
      </c>
      <c r="T285" s="182">
        <f>S285*H285</f>
        <v>0</v>
      </c>
      <c r="U285" s="34"/>
      <c r="V285" s="34"/>
      <c r="W285" s="34"/>
      <c r="X285" s="34"/>
      <c r="Y285" s="34"/>
      <c r="Z285" s="34"/>
      <c r="AA285" s="34"/>
      <c r="AB285" s="34"/>
      <c r="AC285" s="34"/>
      <c r="AD285" s="34"/>
      <c r="AE285" s="34"/>
      <c r="AR285" s="183" t="s">
        <v>270</v>
      </c>
      <c r="AT285" s="183" t="s">
        <v>148</v>
      </c>
      <c r="AU285" s="183" t="s">
        <v>85</v>
      </c>
      <c r="AY285" s="17" t="s">
        <v>145</v>
      </c>
      <c r="BE285" s="184">
        <f>IF(N285="základní",J285,0)</f>
        <v>0</v>
      </c>
      <c r="BF285" s="184">
        <f>IF(N285="snížená",J285,0)</f>
        <v>0</v>
      </c>
      <c r="BG285" s="184">
        <f>IF(N285="zákl. přenesená",J285,0)</f>
        <v>0</v>
      </c>
      <c r="BH285" s="184">
        <f>IF(N285="sníž. přenesená",J285,0)</f>
        <v>0</v>
      </c>
      <c r="BI285" s="184">
        <f>IF(N285="nulová",J285,0)</f>
        <v>0</v>
      </c>
      <c r="BJ285" s="17" t="s">
        <v>83</v>
      </c>
      <c r="BK285" s="184">
        <f>ROUND((ROUND(I285,2))*(ROUND(H285,2)),2)</f>
        <v>0</v>
      </c>
      <c r="BL285" s="17" t="s">
        <v>270</v>
      </c>
      <c r="BM285" s="183" t="s">
        <v>442</v>
      </c>
    </row>
    <row r="286" spans="1:65" s="12" customFormat="1" ht="22.9" customHeight="1" x14ac:dyDescent="0.2">
      <c r="B286" s="157"/>
      <c r="C286" s="158"/>
      <c r="D286" s="159" t="s">
        <v>74</v>
      </c>
      <c r="E286" s="171" t="s">
        <v>443</v>
      </c>
      <c r="F286" s="171" t="s">
        <v>444</v>
      </c>
      <c r="G286" s="158"/>
      <c r="H286" s="158"/>
      <c r="I286" s="161"/>
      <c r="J286" s="172">
        <f>BK286</f>
        <v>0</v>
      </c>
      <c r="K286" s="158"/>
      <c r="L286" s="163"/>
      <c r="M286" s="164"/>
      <c r="N286" s="165"/>
      <c r="O286" s="165"/>
      <c r="P286" s="166">
        <f>SUM(P287:P353)</f>
        <v>0</v>
      </c>
      <c r="Q286" s="165"/>
      <c r="R286" s="166">
        <f>SUM(R287:R353)</f>
        <v>2.7700669000000007</v>
      </c>
      <c r="S286" s="165"/>
      <c r="T286" s="167">
        <f>SUM(T287:T353)</f>
        <v>2.8812850000000001</v>
      </c>
      <c r="AR286" s="168" t="s">
        <v>85</v>
      </c>
      <c r="AT286" s="169" t="s">
        <v>74</v>
      </c>
      <c r="AU286" s="169" t="s">
        <v>83</v>
      </c>
      <c r="AY286" s="168" t="s">
        <v>145</v>
      </c>
      <c r="BK286" s="170">
        <f>SUM(BK287:BK353)</f>
        <v>0</v>
      </c>
    </row>
    <row r="287" spans="1:65" s="2" customFormat="1" ht="55.5" customHeight="1" x14ac:dyDescent="0.2">
      <c r="A287" s="34"/>
      <c r="B287" s="35"/>
      <c r="C287" s="173" t="s">
        <v>445</v>
      </c>
      <c r="D287" s="173" t="s">
        <v>148</v>
      </c>
      <c r="E287" s="174" t="s">
        <v>446</v>
      </c>
      <c r="F287" s="175" t="s">
        <v>447</v>
      </c>
      <c r="G287" s="176" t="s">
        <v>172</v>
      </c>
      <c r="H287" s="177">
        <v>53.5</v>
      </c>
      <c r="I287" s="178"/>
      <c r="J287" s="177">
        <f>ROUND((ROUND(I287,2))*(ROUND(H287,2)),2)</f>
        <v>0</v>
      </c>
      <c r="K287" s="175" t="s">
        <v>152</v>
      </c>
      <c r="L287" s="39"/>
      <c r="M287" s="179" t="s">
        <v>18</v>
      </c>
      <c r="N287" s="180" t="s">
        <v>46</v>
      </c>
      <c r="O287" s="64"/>
      <c r="P287" s="181">
        <f>O287*H287</f>
        <v>0</v>
      </c>
      <c r="Q287" s="181">
        <v>2.2450000000000001E-2</v>
      </c>
      <c r="R287" s="181">
        <f>Q287*H287</f>
        <v>1.2010750000000001</v>
      </c>
      <c r="S287" s="181">
        <v>0</v>
      </c>
      <c r="T287" s="182">
        <f>S287*H287</f>
        <v>0</v>
      </c>
      <c r="U287" s="34"/>
      <c r="V287" s="34"/>
      <c r="W287" s="34"/>
      <c r="X287" s="34"/>
      <c r="Y287" s="34"/>
      <c r="Z287" s="34"/>
      <c r="AA287" s="34"/>
      <c r="AB287" s="34"/>
      <c r="AC287" s="34"/>
      <c r="AD287" s="34"/>
      <c r="AE287" s="34"/>
      <c r="AR287" s="183" t="s">
        <v>270</v>
      </c>
      <c r="AT287" s="183" t="s">
        <v>148</v>
      </c>
      <c r="AU287" s="183" t="s">
        <v>85</v>
      </c>
      <c r="AY287" s="17" t="s">
        <v>145</v>
      </c>
      <c r="BE287" s="184">
        <f>IF(N287="základní",J287,0)</f>
        <v>0</v>
      </c>
      <c r="BF287" s="184">
        <f>IF(N287="snížená",J287,0)</f>
        <v>0</v>
      </c>
      <c r="BG287" s="184">
        <f>IF(N287="zákl. přenesená",J287,0)</f>
        <v>0</v>
      </c>
      <c r="BH287" s="184">
        <f>IF(N287="sníž. přenesená",J287,0)</f>
        <v>0</v>
      </c>
      <c r="BI287" s="184">
        <f>IF(N287="nulová",J287,0)</f>
        <v>0</v>
      </c>
      <c r="BJ287" s="17" t="s">
        <v>83</v>
      </c>
      <c r="BK287" s="184">
        <f>ROUND((ROUND(I287,2))*(ROUND(H287,2)),2)</f>
        <v>0</v>
      </c>
      <c r="BL287" s="17" t="s">
        <v>270</v>
      </c>
      <c r="BM287" s="183" t="s">
        <v>448</v>
      </c>
    </row>
    <row r="288" spans="1:65" s="2" customFormat="1" x14ac:dyDescent="0.2">
      <c r="A288" s="34"/>
      <c r="B288" s="35"/>
      <c r="C288" s="36"/>
      <c r="D288" s="185" t="s">
        <v>155</v>
      </c>
      <c r="E288" s="36"/>
      <c r="F288" s="186" t="s">
        <v>449</v>
      </c>
      <c r="G288" s="36"/>
      <c r="H288" s="36"/>
      <c r="I288" s="187"/>
      <c r="J288" s="36"/>
      <c r="K288" s="36"/>
      <c r="L288" s="39"/>
      <c r="M288" s="188"/>
      <c r="N288" s="189"/>
      <c r="O288" s="64"/>
      <c r="P288" s="64"/>
      <c r="Q288" s="64"/>
      <c r="R288" s="64"/>
      <c r="S288" s="64"/>
      <c r="T288" s="65"/>
      <c r="U288" s="34"/>
      <c r="V288" s="34"/>
      <c r="W288" s="34"/>
      <c r="X288" s="34"/>
      <c r="Y288" s="34"/>
      <c r="Z288" s="34"/>
      <c r="AA288" s="34"/>
      <c r="AB288" s="34"/>
      <c r="AC288" s="34"/>
      <c r="AD288" s="34"/>
      <c r="AE288" s="34"/>
      <c r="AT288" s="17" t="s">
        <v>155</v>
      </c>
      <c r="AU288" s="17" t="s">
        <v>85</v>
      </c>
    </row>
    <row r="289" spans="1:65" s="13" customFormat="1" x14ac:dyDescent="0.2">
      <c r="B289" s="190"/>
      <c r="C289" s="191"/>
      <c r="D289" s="192" t="s">
        <v>157</v>
      </c>
      <c r="E289" s="193" t="s">
        <v>18</v>
      </c>
      <c r="F289" s="194" t="s">
        <v>450</v>
      </c>
      <c r="G289" s="191"/>
      <c r="H289" s="195">
        <v>11.5</v>
      </c>
      <c r="I289" s="196"/>
      <c r="J289" s="191"/>
      <c r="K289" s="191"/>
      <c r="L289" s="197"/>
      <c r="M289" s="198"/>
      <c r="N289" s="199"/>
      <c r="O289" s="199"/>
      <c r="P289" s="199"/>
      <c r="Q289" s="199"/>
      <c r="R289" s="199"/>
      <c r="S289" s="199"/>
      <c r="T289" s="200"/>
      <c r="AT289" s="201" t="s">
        <v>157</v>
      </c>
      <c r="AU289" s="201" t="s">
        <v>85</v>
      </c>
      <c r="AV289" s="13" t="s">
        <v>85</v>
      </c>
      <c r="AW289" s="13" t="s">
        <v>37</v>
      </c>
      <c r="AX289" s="13" t="s">
        <v>75</v>
      </c>
      <c r="AY289" s="201" t="s">
        <v>145</v>
      </c>
    </row>
    <row r="290" spans="1:65" s="13" customFormat="1" x14ac:dyDescent="0.2">
      <c r="B290" s="190"/>
      <c r="C290" s="191"/>
      <c r="D290" s="192" t="s">
        <v>157</v>
      </c>
      <c r="E290" s="193" t="s">
        <v>18</v>
      </c>
      <c r="F290" s="194" t="s">
        <v>451</v>
      </c>
      <c r="G290" s="191"/>
      <c r="H290" s="195">
        <v>6</v>
      </c>
      <c r="I290" s="196"/>
      <c r="J290" s="191"/>
      <c r="K290" s="191"/>
      <c r="L290" s="197"/>
      <c r="M290" s="198"/>
      <c r="N290" s="199"/>
      <c r="O290" s="199"/>
      <c r="P290" s="199"/>
      <c r="Q290" s="199"/>
      <c r="R290" s="199"/>
      <c r="S290" s="199"/>
      <c r="T290" s="200"/>
      <c r="AT290" s="201" t="s">
        <v>157</v>
      </c>
      <c r="AU290" s="201" t="s">
        <v>85</v>
      </c>
      <c r="AV290" s="13" t="s">
        <v>85</v>
      </c>
      <c r="AW290" s="13" t="s">
        <v>37</v>
      </c>
      <c r="AX290" s="13" t="s">
        <v>75</v>
      </c>
      <c r="AY290" s="201" t="s">
        <v>145</v>
      </c>
    </row>
    <row r="291" spans="1:65" s="13" customFormat="1" ht="22.5" x14ac:dyDescent="0.2">
      <c r="B291" s="190"/>
      <c r="C291" s="191"/>
      <c r="D291" s="192" t="s">
        <v>157</v>
      </c>
      <c r="E291" s="193" t="s">
        <v>18</v>
      </c>
      <c r="F291" s="194" t="s">
        <v>452</v>
      </c>
      <c r="G291" s="191"/>
      <c r="H291" s="195">
        <v>36</v>
      </c>
      <c r="I291" s="196"/>
      <c r="J291" s="191"/>
      <c r="K291" s="191"/>
      <c r="L291" s="197"/>
      <c r="M291" s="198"/>
      <c r="N291" s="199"/>
      <c r="O291" s="199"/>
      <c r="P291" s="199"/>
      <c r="Q291" s="199"/>
      <c r="R291" s="199"/>
      <c r="S291" s="199"/>
      <c r="T291" s="200"/>
      <c r="AT291" s="201" t="s">
        <v>157</v>
      </c>
      <c r="AU291" s="201" t="s">
        <v>85</v>
      </c>
      <c r="AV291" s="13" t="s">
        <v>85</v>
      </c>
      <c r="AW291" s="13" t="s">
        <v>37</v>
      </c>
      <c r="AX291" s="13" t="s">
        <v>75</v>
      </c>
      <c r="AY291" s="201" t="s">
        <v>145</v>
      </c>
    </row>
    <row r="292" spans="1:65" s="14" customFormat="1" x14ac:dyDescent="0.2">
      <c r="B292" s="202"/>
      <c r="C292" s="203"/>
      <c r="D292" s="192" t="s">
        <v>157</v>
      </c>
      <c r="E292" s="204" t="s">
        <v>18</v>
      </c>
      <c r="F292" s="205" t="s">
        <v>161</v>
      </c>
      <c r="G292" s="203"/>
      <c r="H292" s="206">
        <v>53.5</v>
      </c>
      <c r="I292" s="207"/>
      <c r="J292" s="203"/>
      <c r="K292" s="203"/>
      <c r="L292" s="208"/>
      <c r="M292" s="209"/>
      <c r="N292" s="210"/>
      <c r="O292" s="210"/>
      <c r="P292" s="210"/>
      <c r="Q292" s="210"/>
      <c r="R292" s="210"/>
      <c r="S292" s="210"/>
      <c r="T292" s="211"/>
      <c r="AT292" s="212" t="s">
        <v>157</v>
      </c>
      <c r="AU292" s="212" t="s">
        <v>85</v>
      </c>
      <c r="AV292" s="14" t="s">
        <v>153</v>
      </c>
      <c r="AW292" s="14" t="s">
        <v>37</v>
      </c>
      <c r="AX292" s="14" t="s">
        <v>83</v>
      </c>
      <c r="AY292" s="212" t="s">
        <v>145</v>
      </c>
    </row>
    <row r="293" spans="1:65" s="2" customFormat="1" ht="37.9" customHeight="1" x14ac:dyDescent="0.2">
      <c r="A293" s="34"/>
      <c r="B293" s="35"/>
      <c r="C293" s="173" t="s">
        <v>453</v>
      </c>
      <c r="D293" s="173" t="s">
        <v>148</v>
      </c>
      <c r="E293" s="174" t="s">
        <v>454</v>
      </c>
      <c r="F293" s="175" t="s">
        <v>455</v>
      </c>
      <c r="G293" s="176" t="s">
        <v>172</v>
      </c>
      <c r="H293" s="177">
        <v>53.5</v>
      </c>
      <c r="I293" s="178"/>
      <c r="J293" s="177">
        <f>ROUND((ROUND(I293,2))*(ROUND(H293,2)),2)</f>
        <v>0</v>
      </c>
      <c r="K293" s="175" t="s">
        <v>152</v>
      </c>
      <c r="L293" s="39"/>
      <c r="M293" s="179" t="s">
        <v>18</v>
      </c>
      <c r="N293" s="180" t="s">
        <v>46</v>
      </c>
      <c r="O293" s="64"/>
      <c r="P293" s="181">
        <f>O293*H293</f>
        <v>0</v>
      </c>
      <c r="Q293" s="181">
        <v>0</v>
      </c>
      <c r="R293" s="181">
        <f>Q293*H293</f>
        <v>0</v>
      </c>
      <c r="S293" s="181">
        <v>3.175E-2</v>
      </c>
      <c r="T293" s="182">
        <f>S293*H293</f>
        <v>1.6986250000000001</v>
      </c>
      <c r="U293" s="34"/>
      <c r="V293" s="34"/>
      <c r="W293" s="34"/>
      <c r="X293" s="34"/>
      <c r="Y293" s="34"/>
      <c r="Z293" s="34"/>
      <c r="AA293" s="34"/>
      <c r="AB293" s="34"/>
      <c r="AC293" s="34"/>
      <c r="AD293" s="34"/>
      <c r="AE293" s="34"/>
      <c r="AR293" s="183" t="s">
        <v>270</v>
      </c>
      <c r="AT293" s="183" t="s">
        <v>148</v>
      </c>
      <c r="AU293" s="183" t="s">
        <v>85</v>
      </c>
      <c r="AY293" s="17" t="s">
        <v>145</v>
      </c>
      <c r="BE293" s="184">
        <f>IF(N293="základní",J293,0)</f>
        <v>0</v>
      </c>
      <c r="BF293" s="184">
        <f>IF(N293="snížená",J293,0)</f>
        <v>0</v>
      </c>
      <c r="BG293" s="184">
        <f>IF(N293="zákl. přenesená",J293,0)</f>
        <v>0</v>
      </c>
      <c r="BH293" s="184">
        <f>IF(N293="sníž. přenesená",J293,0)</f>
        <v>0</v>
      </c>
      <c r="BI293" s="184">
        <f>IF(N293="nulová",J293,0)</f>
        <v>0</v>
      </c>
      <c r="BJ293" s="17" t="s">
        <v>83</v>
      </c>
      <c r="BK293" s="184">
        <f>ROUND((ROUND(I293,2))*(ROUND(H293,2)),2)</f>
        <v>0</v>
      </c>
      <c r="BL293" s="17" t="s">
        <v>270</v>
      </c>
      <c r="BM293" s="183" t="s">
        <v>456</v>
      </c>
    </row>
    <row r="294" spans="1:65" s="2" customFormat="1" x14ac:dyDescent="0.2">
      <c r="A294" s="34"/>
      <c r="B294" s="35"/>
      <c r="C294" s="36"/>
      <c r="D294" s="185" t="s">
        <v>155</v>
      </c>
      <c r="E294" s="36"/>
      <c r="F294" s="186" t="s">
        <v>457</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155</v>
      </c>
      <c r="AU294" s="17" t="s">
        <v>85</v>
      </c>
    </row>
    <row r="295" spans="1:65" s="13" customFormat="1" x14ac:dyDescent="0.2">
      <c r="B295" s="190"/>
      <c r="C295" s="191"/>
      <c r="D295" s="192" t="s">
        <v>157</v>
      </c>
      <c r="E295" s="193" t="s">
        <v>18</v>
      </c>
      <c r="F295" s="194" t="s">
        <v>450</v>
      </c>
      <c r="G295" s="191"/>
      <c r="H295" s="195">
        <v>11.5</v>
      </c>
      <c r="I295" s="196"/>
      <c r="J295" s="191"/>
      <c r="K295" s="191"/>
      <c r="L295" s="197"/>
      <c r="M295" s="198"/>
      <c r="N295" s="199"/>
      <c r="O295" s="199"/>
      <c r="P295" s="199"/>
      <c r="Q295" s="199"/>
      <c r="R295" s="199"/>
      <c r="S295" s="199"/>
      <c r="T295" s="200"/>
      <c r="AT295" s="201" t="s">
        <v>157</v>
      </c>
      <c r="AU295" s="201" t="s">
        <v>85</v>
      </c>
      <c r="AV295" s="13" t="s">
        <v>85</v>
      </c>
      <c r="AW295" s="13" t="s">
        <v>37</v>
      </c>
      <c r="AX295" s="13" t="s">
        <v>75</v>
      </c>
      <c r="AY295" s="201" t="s">
        <v>145</v>
      </c>
    </row>
    <row r="296" spans="1:65" s="13" customFormat="1" x14ac:dyDescent="0.2">
      <c r="B296" s="190"/>
      <c r="C296" s="191"/>
      <c r="D296" s="192" t="s">
        <v>157</v>
      </c>
      <c r="E296" s="193" t="s">
        <v>18</v>
      </c>
      <c r="F296" s="194" t="s">
        <v>451</v>
      </c>
      <c r="G296" s="191"/>
      <c r="H296" s="195">
        <v>6</v>
      </c>
      <c r="I296" s="196"/>
      <c r="J296" s="191"/>
      <c r="K296" s="191"/>
      <c r="L296" s="197"/>
      <c r="M296" s="198"/>
      <c r="N296" s="199"/>
      <c r="O296" s="199"/>
      <c r="P296" s="199"/>
      <c r="Q296" s="199"/>
      <c r="R296" s="199"/>
      <c r="S296" s="199"/>
      <c r="T296" s="200"/>
      <c r="AT296" s="201" t="s">
        <v>157</v>
      </c>
      <c r="AU296" s="201" t="s">
        <v>85</v>
      </c>
      <c r="AV296" s="13" t="s">
        <v>85</v>
      </c>
      <c r="AW296" s="13" t="s">
        <v>37</v>
      </c>
      <c r="AX296" s="13" t="s">
        <v>75</v>
      </c>
      <c r="AY296" s="201" t="s">
        <v>145</v>
      </c>
    </row>
    <row r="297" spans="1:65" s="13" customFormat="1" ht="22.5" x14ac:dyDescent="0.2">
      <c r="B297" s="190"/>
      <c r="C297" s="191"/>
      <c r="D297" s="192" t="s">
        <v>157</v>
      </c>
      <c r="E297" s="193" t="s">
        <v>18</v>
      </c>
      <c r="F297" s="194" t="s">
        <v>452</v>
      </c>
      <c r="G297" s="191"/>
      <c r="H297" s="195">
        <v>36</v>
      </c>
      <c r="I297" s="196"/>
      <c r="J297" s="191"/>
      <c r="K297" s="191"/>
      <c r="L297" s="197"/>
      <c r="M297" s="198"/>
      <c r="N297" s="199"/>
      <c r="O297" s="199"/>
      <c r="P297" s="199"/>
      <c r="Q297" s="199"/>
      <c r="R297" s="199"/>
      <c r="S297" s="199"/>
      <c r="T297" s="200"/>
      <c r="AT297" s="201" t="s">
        <v>157</v>
      </c>
      <c r="AU297" s="201" t="s">
        <v>85</v>
      </c>
      <c r="AV297" s="13" t="s">
        <v>85</v>
      </c>
      <c r="AW297" s="13" t="s">
        <v>37</v>
      </c>
      <c r="AX297" s="13" t="s">
        <v>75</v>
      </c>
      <c r="AY297" s="201" t="s">
        <v>145</v>
      </c>
    </row>
    <row r="298" spans="1:65" s="14" customFormat="1" x14ac:dyDescent="0.2">
      <c r="B298" s="202"/>
      <c r="C298" s="203"/>
      <c r="D298" s="192" t="s">
        <v>157</v>
      </c>
      <c r="E298" s="204" t="s">
        <v>18</v>
      </c>
      <c r="F298" s="205" t="s">
        <v>161</v>
      </c>
      <c r="G298" s="203"/>
      <c r="H298" s="206">
        <v>53.5</v>
      </c>
      <c r="I298" s="207"/>
      <c r="J298" s="203"/>
      <c r="K298" s="203"/>
      <c r="L298" s="208"/>
      <c r="M298" s="209"/>
      <c r="N298" s="210"/>
      <c r="O298" s="210"/>
      <c r="P298" s="210"/>
      <c r="Q298" s="210"/>
      <c r="R298" s="210"/>
      <c r="S298" s="210"/>
      <c r="T298" s="211"/>
      <c r="AT298" s="212" t="s">
        <v>157</v>
      </c>
      <c r="AU298" s="212" t="s">
        <v>85</v>
      </c>
      <c r="AV298" s="14" t="s">
        <v>153</v>
      </c>
      <c r="AW298" s="14" t="s">
        <v>37</v>
      </c>
      <c r="AX298" s="14" t="s">
        <v>83</v>
      </c>
      <c r="AY298" s="212" t="s">
        <v>145</v>
      </c>
    </row>
    <row r="299" spans="1:65" s="2" customFormat="1" ht="55.5" customHeight="1" x14ac:dyDescent="0.2">
      <c r="A299" s="34"/>
      <c r="B299" s="35"/>
      <c r="C299" s="173" t="s">
        <v>458</v>
      </c>
      <c r="D299" s="173" t="s">
        <v>148</v>
      </c>
      <c r="E299" s="174" t="s">
        <v>459</v>
      </c>
      <c r="F299" s="175" t="s">
        <v>460</v>
      </c>
      <c r="G299" s="176" t="s">
        <v>172</v>
      </c>
      <c r="H299" s="177">
        <v>16</v>
      </c>
      <c r="I299" s="178"/>
      <c r="J299" s="177">
        <f>ROUND((ROUND(I299,2))*(ROUND(H299,2)),2)</f>
        <v>0</v>
      </c>
      <c r="K299" s="175" t="s">
        <v>152</v>
      </c>
      <c r="L299" s="39"/>
      <c r="M299" s="179" t="s">
        <v>18</v>
      </c>
      <c r="N299" s="180" t="s">
        <v>46</v>
      </c>
      <c r="O299" s="64"/>
      <c r="P299" s="181">
        <f>O299*H299</f>
        <v>0</v>
      </c>
      <c r="Q299" s="181">
        <v>1.1820000000000001E-2</v>
      </c>
      <c r="R299" s="181">
        <f>Q299*H299</f>
        <v>0.18912000000000001</v>
      </c>
      <c r="S299" s="181">
        <v>0</v>
      </c>
      <c r="T299" s="182">
        <f>S299*H299</f>
        <v>0</v>
      </c>
      <c r="U299" s="34"/>
      <c r="V299" s="34"/>
      <c r="W299" s="34"/>
      <c r="X299" s="34"/>
      <c r="Y299" s="34"/>
      <c r="Z299" s="34"/>
      <c r="AA299" s="34"/>
      <c r="AB299" s="34"/>
      <c r="AC299" s="34"/>
      <c r="AD299" s="34"/>
      <c r="AE299" s="34"/>
      <c r="AR299" s="183" t="s">
        <v>270</v>
      </c>
      <c r="AT299" s="183" t="s">
        <v>148</v>
      </c>
      <c r="AU299" s="183" t="s">
        <v>85</v>
      </c>
      <c r="AY299" s="17" t="s">
        <v>145</v>
      </c>
      <c r="BE299" s="184">
        <f>IF(N299="základní",J299,0)</f>
        <v>0</v>
      </c>
      <c r="BF299" s="184">
        <f>IF(N299="snížená",J299,0)</f>
        <v>0</v>
      </c>
      <c r="BG299" s="184">
        <f>IF(N299="zákl. přenesená",J299,0)</f>
        <v>0</v>
      </c>
      <c r="BH299" s="184">
        <f>IF(N299="sníž. přenesená",J299,0)</f>
        <v>0</v>
      </c>
      <c r="BI299" s="184">
        <f>IF(N299="nulová",J299,0)</f>
        <v>0</v>
      </c>
      <c r="BJ299" s="17" t="s">
        <v>83</v>
      </c>
      <c r="BK299" s="184">
        <f>ROUND((ROUND(I299,2))*(ROUND(H299,2)),2)</f>
        <v>0</v>
      </c>
      <c r="BL299" s="17" t="s">
        <v>270</v>
      </c>
      <c r="BM299" s="183" t="s">
        <v>461</v>
      </c>
    </row>
    <row r="300" spans="1:65" s="2" customFormat="1" x14ac:dyDescent="0.2">
      <c r="A300" s="34"/>
      <c r="B300" s="35"/>
      <c r="C300" s="36"/>
      <c r="D300" s="185" t="s">
        <v>155</v>
      </c>
      <c r="E300" s="36"/>
      <c r="F300" s="186" t="s">
        <v>462</v>
      </c>
      <c r="G300" s="36"/>
      <c r="H300" s="36"/>
      <c r="I300" s="187"/>
      <c r="J300" s="36"/>
      <c r="K300" s="36"/>
      <c r="L300" s="39"/>
      <c r="M300" s="188"/>
      <c r="N300" s="189"/>
      <c r="O300" s="64"/>
      <c r="P300" s="64"/>
      <c r="Q300" s="64"/>
      <c r="R300" s="64"/>
      <c r="S300" s="64"/>
      <c r="T300" s="65"/>
      <c r="U300" s="34"/>
      <c r="V300" s="34"/>
      <c r="W300" s="34"/>
      <c r="X300" s="34"/>
      <c r="Y300" s="34"/>
      <c r="Z300" s="34"/>
      <c r="AA300" s="34"/>
      <c r="AB300" s="34"/>
      <c r="AC300" s="34"/>
      <c r="AD300" s="34"/>
      <c r="AE300" s="34"/>
      <c r="AT300" s="17" t="s">
        <v>155</v>
      </c>
      <c r="AU300" s="17" t="s">
        <v>85</v>
      </c>
    </row>
    <row r="301" spans="1:65" s="13" customFormat="1" x14ac:dyDescent="0.2">
      <c r="B301" s="190"/>
      <c r="C301" s="191"/>
      <c r="D301" s="192" t="s">
        <v>157</v>
      </c>
      <c r="E301" s="193" t="s">
        <v>18</v>
      </c>
      <c r="F301" s="194" t="s">
        <v>463</v>
      </c>
      <c r="G301" s="191"/>
      <c r="H301" s="195">
        <v>5</v>
      </c>
      <c r="I301" s="196"/>
      <c r="J301" s="191"/>
      <c r="K301" s="191"/>
      <c r="L301" s="197"/>
      <c r="M301" s="198"/>
      <c r="N301" s="199"/>
      <c r="O301" s="199"/>
      <c r="P301" s="199"/>
      <c r="Q301" s="199"/>
      <c r="R301" s="199"/>
      <c r="S301" s="199"/>
      <c r="T301" s="200"/>
      <c r="AT301" s="201" t="s">
        <v>157</v>
      </c>
      <c r="AU301" s="201" t="s">
        <v>85</v>
      </c>
      <c r="AV301" s="13" t="s">
        <v>85</v>
      </c>
      <c r="AW301" s="13" t="s">
        <v>37</v>
      </c>
      <c r="AX301" s="13" t="s">
        <v>75</v>
      </c>
      <c r="AY301" s="201" t="s">
        <v>145</v>
      </c>
    </row>
    <row r="302" spans="1:65" s="13" customFormat="1" x14ac:dyDescent="0.2">
      <c r="B302" s="190"/>
      <c r="C302" s="191"/>
      <c r="D302" s="192" t="s">
        <v>157</v>
      </c>
      <c r="E302" s="193" t="s">
        <v>18</v>
      </c>
      <c r="F302" s="194" t="s">
        <v>315</v>
      </c>
      <c r="G302" s="191"/>
      <c r="H302" s="195">
        <v>2</v>
      </c>
      <c r="I302" s="196"/>
      <c r="J302" s="191"/>
      <c r="K302" s="191"/>
      <c r="L302" s="197"/>
      <c r="M302" s="198"/>
      <c r="N302" s="199"/>
      <c r="O302" s="199"/>
      <c r="P302" s="199"/>
      <c r="Q302" s="199"/>
      <c r="R302" s="199"/>
      <c r="S302" s="199"/>
      <c r="T302" s="200"/>
      <c r="AT302" s="201" t="s">
        <v>157</v>
      </c>
      <c r="AU302" s="201" t="s">
        <v>85</v>
      </c>
      <c r="AV302" s="13" t="s">
        <v>85</v>
      </c>
      <c r="AW302" s="13" t="s">
        <v>37</v>
      </c>
      <c r="AX302" s="13" t="s">
        <v>75</v>
      </c>
      <c r="AY302" s="201" t="s">
        <v>145</v>
      </c>
    </row>
    <row r="303" spans="1:65" s="13" customFormat="1" x14ac:dyDescent="0.2">
      <c r="B303" s="190"/>
      <c r="C303" s="191"/>
      <c r="D303" s="192" t="s">
        <v>157</v>
      </c>
      <c r="E303" s="193" t="s">
        <v>18</v>
      </c>
      <c r="F303" s="194" t="s">
        <v>464</v>
      </c>
      <c r="G303" s="191"/>
      <c r="H303" s="195">
        <v>4.5</v>
      </c>
      <c r="I303" s="196"/>
      <c r="J303" s="191"/>
      <c r="K303" s="191"/>
      <c r="L303" s="197"/>
      <c r="M303" s="198"/>
      <c r="N303" s="199"/>
      <c r="O303" s="199"/>
      <c r="P303" s="199"/>
      <c r="Q303" s="199"/>
      <c r="R303" s="199"/>
      <c r="S303" s="199"/>
      <c r="T303" s="200"/>
      <c r="AT303" s="201" t="s">
        <v>157</v>
      </c>
      <c r="AU303" s="201" t="s">
        <v>85</v>
      </c>
      <c r="AV303" s="13" t="s">
        <v>85</v>
      </c>
      <c r="AW303" s="13" t="s">
        <v>37</v>
      </c>
      <c r="AX303" s="13" t="s">
        <v>75</v>
      </c>
      <c r="AY303" s="201" t="s">
        <v>145</v>
      </c>
    </row>
    <row r="304" spans="1:65" s="13" customFormat="1" x14ac:dyDescent="0.2">
      <c r="B304" s="190"/>
      <c r="C304" s="191"/>
      <c r="D304" s="192" t="s">
        <v>157</v>
      </c>
      <c r="E304" s="193" t="s">
        <v>18</v>
      </c>
      <c r="F304" s="194" t="s">
        <v>465</v>
      </c>
      <c r="G304" s="191"/>
      <c r="H304" s="195">
        <v>4.5</v>
      </c>
      <c r="I304" s="196"/>
      <c r="J304" s="191"/>
      <c r="K304" s="191"/>
      <c r="L304" s="197"/>
      <c r="M304" s="198"/>
      <c r="N304" s="199"/>
      <c r="O304" s="199"/>
      <c r="P304" s="199"/>
      <c r="Q304" s="199"/>
      <c r="R304" s="199"/>
      <c r="S304" s="199"/>
      <c r="T304" s="200"/>
      <c r="AT304" s="201" t="s">
        <v>157</v>
      </c>
      <c r="AU304" s="201" t="s">
        <v>85</v>
      </c>
      <c r="AV304" s="13" t="s">
        <v>85</v>
      </c>
      <c r="AW304" s="13" t="s">
        <v>37</v>
      </c>
      <c r="AX304" s="13" t="s">
        <v>75</v>
      </c>
      <c r="AY304" s="201" t="s">
        <v>145</v>
      </c>
    </row>
    <row r="305" spans="1:65" s="14" customFormat="1" x14ac:dyDescent="0.2">
      <c r="B305" s="202"/>
      <c r="C305" s="203"/>
      <c r="D305" s="192" t="s">
        <v>157</v>
      </c>
      <c r="E305" s="204" t="s">
        <v>18</v>
      </c>
      <c r="F305" s="205" t="s">
        <v>161</v>
      </c>
      <c r="G305" s="203"/>
      <c r="H305" s="206">
        <v>16</v>
      </c>
      <c r="I305" s="207"/>
      <c r="J305" s="203"/>
      <c r="K305" s="203"/>
      <c r="L305" s="208"/>
      <c r="M305" s="209"/>
      <c r="N305" s="210"/>
      <c r="O305" s="210"/>
      <c r="P305" s="210"/>
      <c r="Q305" s="210"/>
      <c r="R305" s="210"/>
      <c r="S305" s="210"/>
      <c r="T305" s="211"/>
      <c r="AT305" s="212" t="s">
        <v>157</v>
      </c>
      <c r="AU305" s="212" t="s">
        <v>85</v>
      </c>
      <c r="AV305" s="14" t="s">
        <v>153</v>
      </c>
      <c r="AW305" s="14" t="s">
        <v>37</v>
      </c>
      <c r="AX305" s="14" t="s">
        <v>83</v>
      </c>
      <c r="AY305" s="212" t="s">
        <v>145</v>
      </c>
    </row>
    <row r="306" spans="1:65" s="2" customFormat="1" ht="62.65" customHeight="1" x14ac:dyDescent="0.2">
      <c r="A306" s="34"/>
      <c r="B306" s="35"/>
      <c r="C306" s="173" t="s">
        <v>466</v>
      </c>
      <c r="D306" s="173" t="s">
        <v>148</v>
      </c>
      <c r="E306" s="174" t="s">
        <v>467</v>
      </c>
      <c r="F306" s="175" t="s">
        <v>468</v>
      </c>
      <c r="G306" s="176" t="s">
        <v>172</v>
      </c>
      <c r="H306" s="177">
        <v>10.01</v>
      </c>
      <c r="I306" s="178"/>
      <c r="J306" s="177">
        <f>ROUND((ROUND(I306,2))*(ROUND(H306,2)),2)</f>
        <v>0</v>
      </c>
      <c r="K306" s="175" t="s">
        <v>152</v>
      </c>
      <c r="L306" s="39"/>
      <c r="M306" s="179" t="s">
        <v>18</v>
      </c>
      <c r="N306" s="180" t="s">
        <v>46</v>
      </c>
      <c r="O306" s="64"/>
      <c r="P306" s="181">
        <f>O306*H306</f>
        <v>0</v>
      </c>
      <c r="Q306" s="181">
        <v>2.5590000000000002E-2</v>
      </c>
      <c r="R306" s="181">
        <f>Q306*H306</f>
        <v>0.25615589999999999</v>
      </c>
      <c r="S306" s="181">
        <v>0</v>
      </c>
      <c r="T306" s="182">
        <f>S306*H306</f>
        <v>0</v>
      </c>
      <c r="U306" s="34"/>
      <c r="V306" s="34"/>
      <c r="W306" s="34"/>
      <c r="X306" s="34"/>
      <c r="Y306" s="34"/>
      <c r="Z306" s="34"/>
      <c r="AA306" s="34"/>
      <c r="AB306" s="34"/>
      <c r="AC306" s="34"/>
      <c r="AD306" s="34"/>
      <c r="AE306" s="34"/>
      <c r="AR306" s="183" t="s">
        <v>270</v>
      </c>
      <c r="AT306" s="183" t="s">
        <v>148</v>
      </c>
      <c r="AU306" s="183" t="s">
        <v>85</v>
      </c>
      <c r="AY306" s="17" t="s">
        <v>145</v>
      </c>
      <c r="BE306" s="184">
        <f>IF(N306="základní",J306,0)</f>
        <v>0</v>
      </c>
      <c r="BF306" s="184">
        <f>IF(N306="snížená",J306,0)</f>
        <v>0</v>
      </c>
      <c r="BG306" s="184">
        <f>IF(N306="zákl. přenesená",J306,0)</f>
        <v>0</v>
      </c>
      <c r="BH306" s="184">
        <f>IF(N306="sníž. přenesená",J306,0)</f>
        <v>0</v>
      </c>
      <c r="BI306" s="184">
        <f>IF(N306="nulová",J306,0)</f>
        <v>0</v>
      </c>
      <c r="BJ306" s="17" t="s">
        <v>83</v>
      </c>
      <c r="BK306" s="184">
        <f>ROUND((ROUND(I306,2))*(ROUND(H306,2)),2)</f>
        <v>0</v>
      </c>
      <c r="BL306" s="17" t="s">
        <v>270</v>
      </c>
      <c r="BM306" s="183" t="s">
        <v>469</v>
      </c>
    </row>
    <row r="307" spans="1:65" s="2" customFormat="1" x14ac:dyDescent="0.2">
      <c r="A307" s="34"/>
      <c r="B307" s="35"/>
      <c r="C307" s="36"/>
      <c r="D307" s="185" t="s">
        <v>155</v>
      </c>
      <c r="E307" s="36"/>
      <c r="F307" s="186" t="s">
        <v>470</v>
      </c>
      <c r="G307" s="36"/>
      <c r="H307" s="36"/>
      <c r="I307" s="187"/>
      <c r="J307" s="36"/>
      <c r="K307" s="36"/>
      <c r="L307" s="39"/>
      <c r="M307" s="188"/>
      <c r="N307" s="189"/>
      <c r="O307" s="64"/>
      <c r="P307" s="64"/>
      <c r="Q307" s="64"/>
      <c r="R307" s="64"/>
      <c r="S307" s="64"/>
      <c r="T307" s="65"/>
      <c r="U307" s="34"/>
      <c r="V307" s="34"/>
      <c r="W307" s="34"/>
      <c r="X307" s="34"/>
      <c r="Y307" s="34"/>
      <c r="Z307" s="34"/>
      <c r="AA307" s="34"/>
      <c r="AB307" s="34"/>
      <c r="AC307" s="34"/>
      <c r="AD307" s="34"/>
      <c r="AE307" s="34"/>
      <c r="AT307" s="17" t="s">
        <v>155</v>
      </c>
      <c r="AU307" s="17" t="s">
        <v>85</v>
      </c>
    </row>
    <row r="308" spans="1:65" s="13" customFormat="1" x14ac:dyDescent="0.2">
      <c r="B308" s="190"/>
      <c r="C308" s="191"/>
      <c r="D308" s="192" t="s">
        <v>157</v>
      </c>
      <c r="E308" s="193" t="s">
        <v>18</v>
      </c>
      <c r="F308" s="194" t="s">
        <v>471</v>
      </c>
      <c r="G308" s="191"/>
      <c r="H308" s="195">
        <v>5.52</v>
      </c>
      <c r="I308" s="196"/>
      <c r="J308" s="191"/>
      <c r="K308" s="191"/>
      <c r="L308" s="197"/>
      <c r="M308" s="198"/>
      <c r="N308" s="199"/>
      <c r="O308" s="199"/>
      <c r="P308" s="199"/>
      <c r="Q308" s="199"/>
      <c r="R308" s="199"/>
      <c r="S308" s="199"/>
      <c r="T308" s="200"/>
      <c r="AT308" s="201" t="s">
        <v>157</v>
      </c>
      <c r="AU308" s="201" t="s">
        <v>85</v>
      </c>
      <c r="AV308" s="13" t="s">
        <v>85</v>
      </c>
      <c r="AW308" s="13" t="s">
        <v>37</v>
      </c>
      <c r="AX308" s="13" t="s">
        <v>75</v>
      </c>
      <c r="AY308" s="201" t="s">
        <v>145</v>
      </c>
    </row>
    <row r="309" spans="1:65" s="13" customFormat="1" ht="22.5" x14ac:dyDescent="0.2">
      <c r="B309" s="190"/>
      <c r="C309" s="191"/>
      <c r="D309" s="192" t="s">
        <v>157</v>
      </c>
      <c r="E309" s="193" t="s">
        <v>18</v>
      </c>
      <c r="F309" s="194" t="s">
        <v>472</v>
      </c>
      <c r="G309" s="191"/>
      <c r="H309" s="195">
        <v>4.49</v>
      </c>
      <c r="I309" s="196"/>
      <c r="J309" s="191"/>
      <c r="K309" s="191"/>
      <c r="L309" s="197"/>
      <c r="M309" s="198"/>
      <c r="N309" s="199"/>
      <c r="O309" s="199"/>
      <c r="P309" s="199"/>
      <c r="Q309" s="199"/>
      <c r="R309" s="199"/>
      <c r="S309" s="199"/>
      <c r="T309" s="200"/>
      <c r="AT309" s="201" t="s">
        <v>157</v>
      </c>
      <c r="AU309" s="201" t="s">
        <v>85</v>
      </c>
      <c r="AV309" s="13" t="s">
        <v>85</v>
      </c>
      <c r="AW309" s="13" t="s">
        <v>37</v>
      </c>
      <c r="AX309" s="13" t="s">
        <v>75</v>
      </c>
      <c r="AY309" s="201" t="s">
        <v>145</v>
      </c>
    </row>
    <row r="310" spans="1:65" s="14" customFormat="1" x14ac:dyDescent="0.2">
      <c r="B310" s="202"/>
      <c r="C310" s="203"/>
      <c r="D310" s="192" t="s">
        <v>157</v>
      </c>
      <c r="E310" s="204" t="s">
        <v>18</v>
      </c>
      <c r="F310" s="205" t="s">
        <v>161</v>
      </c>
      <c r="G310" s="203"/>
      <c r="H310" s="206">
        <v>10.01</v>
      </c>
      <c r="I310" s="207"/>
      <c r="J310" s="203"/>
      <c r="K310" s="203"/>
      <c r="L310" s="208"/>
      <c r="M310" s="209"/>
      <c r="N310" s="210"/>
      <c r="O310" s="210"/>
      <c r="P310" s="210"/>
      <c r="Q310" s="210"/>
      <c r="R310" s="210"/>
      <c r="S310" s="210"/>
      <c r="T310" s="211"/>
      <c r="AT310" s="212" t="s">
        <v>157</v>
      </c>
      <c r="AU310" s="212" t="s">
        <v>85</v>
      </c>
      <c r="AV310" s="14" t="s">
        <v>153</v>
      </c>
      <c r="AW310" s="14" t="s">
        <v>37</v>
      </c>
      <c r="AX310" s="14" t="s">
        <v>83</v>
      </c>
      <c r="AY310" s="212" t="s">
        <v>145</v>
      </c>
    </row>
    <row r="311" spans="1:65" s="2" customFormat="1" ht="49.15" customHeight="1" x14ac:dyDescent="0.2">
      <c r="A311" s="34"/>
      <c r="B311" s="35"/>
      <c r="C311" s="173" t="s">
        <v>473</v>
      </c>
      <c r="D311" s="173" t="s">
        <v>148</v>
      </c>
      <c r="E311" s="174" t="s">
        <v>474</v>
      </c>
      <c r="F311" s="175" t="s">
        <v>475</v>
      </c>
      <c r="G311" s="176" t="s">
        <v>172</v>
      </c>
      <c r="H311" s="177">
        <v>40.5</v>
      </c>
      <c r="I311" s="178"/>
      <c r="J311" s="177">
        <f>ROUND((ROUND(I311,2))*(ROUND(H311,2)),2)</f>
        <v>0</v>
      </c>
      <c r="K311" s="175" t="s">
        <v>152</v>
      </c>
      <c r="L311" s="39"/>
      <c r="M311" s="179" t="s">
        <v>18</v>
      </c>
      <c r="N311" s="180" t="s">
        <v>46</v>
      </c>
      <c r="O311" s="64"/>
      <c r="P311" s="181">
        <f>O311*H311</f>
        <v>0</v>
      </c>
      <c r="Q311" s="181">
        <v>1.2200000000000001E-2</v>
      </c>
      <c r="R311" s="181">
        <f>Q311*H311</f>
        <v>0.49410000000000004</v>
      </c>
      <c r="S311" s="181">
        <v>0</v>
      </c>
      <c r="T311" s="182">
        <f>S311*H311</f>
        <v>0</v>
      </c>
      <c r="U311" s="34"/>
      <c r="V311" s="34"/>
      <c r="W311" s="34"/>
      <c r="X311" s="34"/>
      <c r="Y311" s="34"/>
      <c r="Z311" s="34"/>
      <c r="AA311" s="34"/>
      <c r="AB311" s="34"/>
      <c r="AC311" s="34"/>
      <c r="AD311" s="34"/>
      <c r="AE311" s="34"/>
      <c r="AR311" s="183" t="s">
        <v>270</v>
      </c>
      <c r="AT311" s="183" t="s">
        <v>148</v>
      </c>
      <c r="AU311" s="183" t="s">
        <v>85</v>
      </c>
      <c r="AY311" s="17" t="s">
        <v>145</v>
      </c>
      <c r="BE311" s="184">
        <f>IF(N311="základní",J311,0)</f>
        <v>0</v>
      </c>
      <c r="BF311" s="184">
        <f>IF(N311="snížená",J311,0)</f>
        <v>0</v>
      </c>
      <c r="BG311" s="184">
        <f>IF(N311="zákl. přenesená",J311,0)</f>
        <v>0</v>
      </c>
      <c r="BH311" s="184">
        <f>IF(N311="sníž. přenesená",J311,0)</f>
        <v>0</v>
      </c>
      <c r="BI311" s="184">
        <f>IF(N311="nulová",J311,0)</f>
        <v>0</v>
      </c>
      <c r="BJ311" s="17" t="s">
        <v>83</v>
      </c>
      <c r="BK311" s="184">
        <f>ROUND((ROUND(I311,2))*(ROUND(H311,2)),2)</f>
        <v>0</v>
      </c>
      <c r="BL311" s="17" t="s">
        <v>270</v>
      </c>
      <c r="BM311" s="183" t="s">
        <v>476</v>
      </c>
    </row>
    <row r="312" spans="1:65" s="2" customFormat="1" x14ac:dyDescent="0.2">
      <c r="A312" s="34"/>
      <c r="B312" s="35"/>
      <c r="C312" s="36"/>
      <c r="D312" s="185" t="s">
        <v>155</v>
      </c>
      <c r="E312" s="36"/>
      <c r="F312" s="186" t="s">
        <v>477</v>
      </c>
      <c r="G312" s="36"/>
      <c r="H312" s="36"/>
      <c r="I312" s="187"/>
      <c r="J312" s="36"/>
      <c r="K312" s="36"/>
      <c r="L312" s="39"/>
      <c r="M312" s="188"/>
      <c r="N312" s="189"/>
      <c r="O312" s="64"/>
      <c r="P312" s="64"/>
      <c r="Q312" s="64"/>
      <c r="R312" s="64"/>
      <c r="S312" s="64"/>
      <c r="T312" s="65"/>
      <c r="U312" s="34"/>
      <c r="V312" s="34"/>
      <c r="W312" s="34"/>
      <c r="X312" s="34"/>
      <c r="Y312" s="34"/>
      <c r="Z312" s="34"/>
      <c r="AA312" s="34"/>
      <c r="AB312" s="34"/>
      <c r="AC312" s="34"/>
      <c r="AD312" s="34"/>
      <c r="AE312" s="34"/>
      <c r="AT312" s="17" t="s">
        <v>155</v>
      </c>
      <c r="AU312" s="17" t="s">
        <v>85</v>
      </c>
    </row>
    <row r="313" spans="1:65" s="13" customFormat="1" x14ac:dyDescent="0.2">
      <c r="B313" s="190"/>
      <c r="C313" s="191"/>
      <c r="D313" s="192" t="s">
        <v>157</v>
      </c>
      <c r="E313" s="193" t="s">
        <v>18</v>
      </c>
      <c r="F313" s="194" t="s">
        <v>478</v>
      </c>
      <c r="G313" s="191"/>
      <c r="H313" s="195">
        <v>24.5</v>
      </c>
      <c r="I313" s="196"/>
      <c r="J313" s="191"/>
      <c r="K313" s="191"/>
      <c r="L313" s="197"/>
      <c r="M313" s="198"/>
      <c r="N313" s="199"/>
      <c r="O313" s="199"/>
      <c r="P313" s="199"/>
      <c r="Q313" s="199"/>
      <c r="R313" s="199"/>
      <c r="S313" s="199"/>
      <c r="T313" s="200"/>
      <c r="AT313" s="201" t="s">
        <v>157</v>
      </c>
      <c r="AU313" s="201" t="s">
        <v>85</v>
      </c>
      <c r="AV313" s="13" t="s">
        <v>85</v>
      </c>
      <c r="AW313" s="13" t="s">
        <v>37</v>
      </c>
      <c r="AX313" s="13" t="s">
        <v>75</v>
      </c>
      <c r="AY313" s="201" t="s">
        <v>145</v>
      </c>
    </row>
    <row r="314" spans="1:65" s="13" customFormat="1" x14ac:dyDescent="0.2">
      <c r="B314" s="190"/>
      <c r="C314" s="191"/>
      <c r="D314" s="192" t="s">
        <v>157</v>
      </c>
      <c r="E314" s="193" t="s">
        <v>18</v>
      </c>
      <c r="F314" s="194" t="s">
        <v>479</v>
      </c>
      <c r="G314" s="191"/>
      <c r="H314" s="195">
        <v>6</v>
      </c>
      <c r="I314" s="196"/>
      <c r="J314" s="191"/>
      <c r="K314" s="191"/>
      <c r="L314" s="197"/>
      <c r="M314" s="198"/>
      <c r="N314" s="199"/>
      <c r="O314" s="199"/>
      <c r="P314" s="199"/>
      <c r="Q314" s="199"/>
      <c r="R314" s="199"/>
      <c r="S314" s="199"/>
      <c r="T314" s="200"/>
      <c r="AT314" s="201" t="s">
        <v>157</v>
      </c>
      <c r="AU314" s="201" t="s">
        <v>85</v>
      </c>
      <c r="AV314" s="13" t="s">
        <v>85</v>
      </c>
      <c r="AW314" s="13" t="s">
        <v>37</v>
      </c>
      <c r="AX314" s="13" t="s">
        <v>75</v>
      </c>
      <c r="AY314" s="201" t="s">
        <v>145</v>
      </c>
    </row>
    <row r="315" spans="1:65" s="13" customFormat="1" x14ac:dyDescent="0.2">
      <c r="B315" s="190"/>
      <c r="C315" s="191"/>
      <c r="D315" s="192" t="s">
        <v>157</v>
      </c>
      <c r="E315" s="193" t="s">
        <v>18</v>
      </c>
      <c r="F315" s="194" t="s">
        <v>480</v>
      </c>
      <c r="G315" s="191"/>
      <c r="H315" s="195">
        <v>10</v>
      </c>
      <c r="I315" s="196"/>
      <c r="J315" s="191"/>
      <c r="K315" s="191"/>
      <c r="L315" s="197"/>
      <c r="M315" s="198"/>
      <c r="N315" s="199"/>
      <c r="O315" s="199"/>
      <c r="P315" s="199"/>
      <c r="Q315" s="199"/>
      <c r="R315" s="199"/>
      <c r="S315" s="199"/>
      <c r="T315" s="200"/>
      <c r="AT315" s="201" t="s">
        <v>157</v>
      </c>
      <c r="AU315" s="201" t="s">
        <v>85</v>
      </c>
      <c r="AV315" s="13" t="s">
        <v>85</v>
      </c>
      <c r="AW315" s="13" t="s">
        <v>37</v>
      </c>
      <c r="AX315" s="13" t="s">
        <v>75</v>
      </c>
      <c r="AY315" s="201" t="s">
        <v>145</v>
      </c>
    </row>
    <row r="316" spans="1:65" s="14" customFormat="1" x14ac:dyDescent="0.2">
      <c r="B316" s="202"/>
      <c r="C316" s="203"/>
      <c r="D316" s="192" t="s">
        <v>157</v>
      </c>
      <c r="E316" s="204" t="s">
        <v>18</v>
      </c>
      <c r="F316" s="205" t="s">
        <v>161</v>
      </c>
      <c r="G316" s="203"/>
      <c r="H316" s="206">
        <v>40.5</v>
      </c>
      <c r="I316" s="207"/>
      <c r="J316" s="203"/>
      <c r="K316" s="203"/>
      <c r="L316" s="208"/>
      <c r="M316" s="209"/>
      <c r="N316" s="210"/>
      <c r="O316" s="210"/>
      <c r="P316" s="210"/>
      <c r="Q316" s="210"/>
      <c r="R316" s="210"/>
      <c r="S316" s="210"/>
      <c r="T316" s="211"/>
      <c r="AT316" s="212" t="s">
        <v>157</v>
      </c>
      <c r="AU316" s="212" t="s">
        <v>85</v>
      </c>
      <c r="AV316" s="14" t="s">
        <v>153</v>
      </c>
      <c r="AW316" s="14" t="s">
        <v>37</v>
      </c>
      <c r="AX316" s="14" t="s">
        <v>83</v>
      </c>
      <c r="AY316" s="212" t="s">
        <v>145</v>
      </c>
    </row>
    <row r="317" spans="1:65" s="2" customFormat="1" ht="37.9" customHeight="1" x14ac:dyDescent="0.2">
      <c r="A317" s="34"/>
      <c r="B317" s="35"/>
      <c r="C317" s="173" t="s">
        <v>481</v>
      </c>
      <c r="D317" s="173" t="s">
        <v>148</v>
      </c>
      <c r="E317" s="174" t="s">
        <v>482</v>
      </c>
      <c r="F317" s="175" t="s">
        <v>483</v>
      </c>
      <c r="G317" s="176" t="s">
        <v>172</v>
      </c>
      <c r="H317" s="177">
        <v>40.5</v>
      </c>
      <c r="I317" s="178"/>
      <c r="J317" s="177">
        <f>ROUND((ROUND(I317,2))*(ROUND(H317,2)),2)</f>
        <v>0</v>
      </c>
      <c r="K317" s="175" t="s">
        <v>152</v>
      </c>
      <c r="L317" s="39"/>
      <c r="M317" s="179" t="s">
        <v>18</v>
      </c>
      <c r="N317" s="180" t="s">
        <v>46</v>
      </c>
      <c r="O317" s="64"/>
      <c r="P317" s="181">
        <f>O317*H317</f>
        <v>0</v>
      </c>
      <c r="Q317" s="181">
        <v>1E-4</v>
      </c>
      <c r="R317" s="181">
        <f>Q317*H317</f>
        <v>4.0499999999999998E-3</v>
      </c>
      <c r="S317" s="181">
        <v>0</v>
      </c>
      <c r="T317" s="182">
        <f>S317*H317</f>
        <v>0</v>
      </c>
      <c r="U317" s="34"/>
      <c r="V317" s="34"/>
      <c r="W317" s="34"/>
      <c r="X317" s="34"/>
      <c r="Y317" s="34"/>
      <c r="Z317" s="34"/>
      <c r="AA317" s="34"/>
      <c r="AB317" s="34"/>
      <c r="AC317" s="34"/>
      <c r="AD317" s="34"/>
      <c r="AE317" s="34"/>
      <c r="AR317" s="183" t="s">
        <v>270</v>
      </c>
      <c r="AT317" s="183" t="s">
        <v>148</v>
      </c>
      <c r="AU317" s="183" t="s">
        <v>85</v>
      </c>
      <c r="AY317" s="17" t="s">
        <v>145</v>
      </c>
      <c r="BE317" s="184">
        <f>IF(N317="základní",J317,0)</f>
        <v>0</v>
      </c>
      <c r="BF317" s="184">
        <f>IF(N317="snížená",J317,0)</f>
        <v>0</v>
      </c>
      <c r="BG317" s="184">
        <f>IF(N317="zákl. přenesená",J317,0)</f>
        <v>0</v>
      </c>
      <c r="BH317" s="184">
        <f>IF(N317="sníž. přenesená",J317,0)</f>
        <v>0</v>
      </c>
      <c r="BI317" s="184">
        <f>IF(N317="nulová",J317,0)</f>
        <v>0</v>
      </c>
      <c r="BJ317" s="17" t="s">
        <v>83</v>
      </c>
      <c r="BK317" s="184">
        <f>ROUND((ROUND(I317,2))*(ROUND(H317,2)),2)</f>
        <v>0</v>
      </c>
      <c r="BL317" s="17" t="s">
        <v>270</v>
      </c>
      <c r="BM317" s="183" t="s">
        <v>484</v>
      </c>
    </row>
    <row r="318" spans="1:65" s="2" customFormat="1" x14ac:dyDescent="0.2">
      <c r="A318" s="34"/>
      <c r="B318" s="35"/>
      <c r="C318" s="36"/>
      <c r="D318" s="185" t="s">
        <v>155</v>
      </c>
      <c r="E318" s="36"/>
      <c r="F318" s="186" t="s">
        <v>485</v>
      </c>
      <c r="G318" s="36"/>
      <c r="H318" s="36"/>
      <c r="I318" s="187"/>
      <c r="J318" s="36"/>
      <c r="K318" s="36"/>
      <c r="L318" s="39"/>
      <c r="M318" s="188"/>
      <c r="N318" s="189"/>
      <c r="O318" s="64"/>
      <c r="P318" s="64"/>
      <c r="Q318" s="64"/>
      <c r="R318" s="64"/>
      <c r="S318" s="64"/>
      <c r="T318" s="65"/>
      <c r="U318" s="34"/>
      <c r="V318" s="34"/>
      <c r="W318" s="34"/>
      <c r="X318" s="34"/>
      <c r="Y318" s="34"/>
      <c r="Z318" s="34"/>
      <c r="AA318" s="34"/>
      <c r="AB318" s="34"/>
      <c r="AC318" s="34"/>
      <c r="AD318" s="34"/>
      <c r="AE318" s="34"/>
      <c r="AT318" s="17" t="s">
        <v>155</v>
      </c>
      <c r="AU318" s="17" t="s">
        <v>85</v>
      </c>
    </row>
    <row r="319" spans="1:65" s="2" customFormat="1" ht="37.9" customHeight="1" x14ac:dyDescent="0.2">
      <c r="A319" s="34"/>
      <c r="B319" s="35"/>
      <c r="C319" s="173" t="s">
        <v>486</v>
      </c>
      <c r="D319" s="173" t="s">
        <v>148</v>
      </c>
      <c r="E319" s="174" t="s">
        <v>487</v>
      </c>
      <c r="F319" s="175" t="s">
        <v>488</v>
      </c>
      <c r="G319" s="176" t="s">
        <v>288</v>
      </c>
      <c r="H319" s="177">
        <v>14.2</v>
      </c>
      <c r="I319" s="178"/>
      <c r="J319" s="177">
        <f>ROUND((ROUND(I319,2))*(ROUND(H319,2)),2)</f>
        <v>0</v>
      </c>
      <c r="K319" s="175" t="s">
        <v>152</v>
      </c>
      <c r="L319" s="39"/>
      <c r="M319" s="179" t="s">
        <v>18</v>
      </c>
      <c r="N319" s="180" t="s">
        <v>46</v>
      </c>
      <c r="O319" s="64"/>
      <c r="P319" s="181">
        <f>O319*H319</f>
        <v>0</v>
      </c>
      <c r="Q319" s="181">
        <v>4.3800000000000002E-3</v>
      </c>
      <c r="R319" s="181">
        <f>Q319*H319</f>
        <v>6.2196000000000001E-2</v>
      </c>
      <c r="S319" s="181">
        <v>0</v>
      </c>
      <c r="T319" s="182">
        <f>S319*H319</f>
        <v>0</v>
      </c>
      <c r="U319" s="34"/>
      <c r="V319" s="34"/>
      <c r="W319" s="34"/>
      <c r="X319" s="34"/>
      <c r="Y319" s="34"/>
      <c r="Z319" s="34"/>
      <c r="AA319" s="34"/>
      <c r="AB319" s="34"/>
      <c r="AC319" s="34"/>
      <c r="AD319" s="34"/>
      <c r="AE319" s="34"/>
      <c r="AR319" s="183" t="s">
        <v>270</v>
      </c>
      <c r="AT319" s="183" t="s">
        <v>148</v>
      </c>
      <c r="AU319" s="183" t="s">
        <v>85</v>
      </c>
      <c r="AY319" s="17" t="s">
        <v>145</v>
      </c>
      <c r="BE319" s="184">
        <f>IF(N319="základní",J319,0)</f>
        <v>0</v>
      </c>
      <c r="BF319" s="184">
        <f>IF(N319="snížená",J319,0)</f>
        <v>0</v>
      </c>
      <c r="BG319" s="184">
        <f>IF(N319="zákl. přenesená",J319,0)</f>
        <v>0</v>
      </c>
      <c r="BH319" s="184">
        <f>IF(N319="sníž. přenesená",J319,0)</f>
        <v>0</v>
      </c>
      <c r="BI319" s="184">
        <f>IF(N319="nulová",J319,0)</f>
        <v>0</v>
      </c>
      <c r="BJ319" s="17" t="s">
        <v>83</v>
      </c>
      <c r="BK319" s="184">
        <f>ROUND((ROUND(I319,2))*(ROUND(H319,2)),2)</f>
        <v>0</v>
      </c>
      <c r="BL319" s="17" t="s">
        <v>270</v>
      </c>
      <c r="BM319" s="183" t="s">
        <v>489</v>
      </c>
    </row>
    <row r="320" spans="1:65" s="2" customFormat="1" x14ac:dyDescent="0.2">
      <c r="A320" s="34"/>
      <c r="B320" s="35"/>
      <c r="C320" s="36"/>
      <c r="D320" s="185" t="s">
        <v>155</v>
      </c>
      <c r="E320" s="36"/>
      <c r="F320" s="186" t="s">
        <v>490</v>
      </c>
      <c r="G320" s="36"/>
      <c r="H320" s="36"/>
      <c r="I320" s="187"/>
      <c r="J320" s="36"/>
      <c r="K320" s="36"/>
      <c r="L320" s="39"/>
      <c r="M320" s="188"/>
      <c r="N320" s="189"/>
      <c r="O320" s="64"/>
      <c r="P320" s="64"/>
      <c r="Q320" s="64"/>
      <c r="R320" s="64"/>
      <c r="S320" s="64"/>
      <c r="T320" s="65"/>
      <c r="U320" s="34"/>
      <c r="V320" s="34"/>
      <c r="W320" s="34"/>
      <c r="X320" s="34"/>
      <c r="Y320" s="34"/>
      <c r="Z320" s="34"/>
      <c r="AA320" s="34"/>
      <c r="AB320" s="34"/>
      <c r="AC320" s="34"/>
      <c r="AD320" s="34"/>
      <c r="AE320" s="34"/>
      <c r="AT320" s="17" t="s">
        <v>155</v>
      </c>
      <c r="AU320" s="17" t="s">
        <v>85</v>
      </c>
    </row>
    <row r="321" spans="1:65" s="13" customFormat="1" x14ac:dyDescent="0.2">
      <c r="B321" s="190"/>
      <c r="C321" s="191"/>
      <c r="D321" s="192" t="s">
        <v>157</v>
      </c>
      <c r="E321" s="193" t="s">
        <v>18</v>
      </c>
      <c r="F321" s="194" t="s">
        <v>491</v>
      </c>
      <c r="G321" s="191"/>
      <c r="H321" s="195">
        <v>14.2</v>
      </c>
      <c r="I321" s="196"/>
      <c r="J321" s="191"/>
      <c r="K321" s="191"/>
      <c r="L321" s="197"/>
      <c r="M321" s="198"/>
      <c r="N321" s="199"/>
      <c r="O321" s="199"/>
      <c r="P321" s="199"/>
      <c r="Q321" s="199"/>
      <c r="R321" s="199"/>
      <c r="S321" s="199"/>
      <c r="T321" s="200"/>
      <c r="AT321" s="201" t="s">
        <v>157</v>
      </c>
      <c r="AU321" s="201" t="s">
        <v>85</v>
      </c>
      <c r="AV321" s="13" t="s">
        <v>85</v>
      </c>
      <c r="AW321" s="13" t="s">
        <v>37</v>
      </c>
      <c r="AX321" s="13" t="s">
        <v>83</v>
      </c>
      <c r="AY321" s="201" t="s">
        <v>145</v>
      </c>
    </row>
    <row r="322" spans="1:65" s="2" customFormat="1" ht="37.9" customHeight="1" x14ac:dyDescent="0.2">
      <c r="A322" s="34"/>
      <c r="B322" s="35"/>
      <c r="C322" s="173" t="s">
        <v>492</v>
      </c>
      <c r="D322" s="173" t="s">
        <v>148</v>
      </c>
      <c r="E322" s="174" t="s">
        <v>493</v>
      </c>
      <c r="F322" s="175" t="s">
        <v>494</v>
      </c>
      <c r="G322" s="176" t="s">
        <v>172</v>
      </c>
      <c r="H322" s="177">
        <v>40.5</v>
      </c>
      <c r="I322" s="178"/>
      <c r="J322" s="177">
        <f>ROUND((ROUND(I322,2))*(ROUND(H322,2)),2)</f>
        <v>0</v>
      </c>
      <c r="K322" s="175" t="s">
        <v>152</v>
      </c>
      <c r="L322" s="39"/>
      <c r="M322" s="179" t="s">
        <v>18</v>
      </c>
      <c r="N322" s="180" t="s">
        <v>46</v>
      </c>
      <c r="O322" s="64"/>
      <c r="P322" s="181">
        <f>O322*H322</f>
        <v>0</v>
      </c>
      <c r="Q322" s="181">
        <v>0</v>
      </c>
      <c r="R322" s="181">
        <f>Q322*H322</f>
        <v>0</v>
      </c>
      <c r="S322" s="181">
        <v>0</v>
      </c>
      <c r="T322" s="182">
        <f>S322*H322</f>
        <v>0</v>
      </c>
      <c r="U322" s="34"/>
      <c r="V322" s="34"/>
      <c r="W322" s="34"/>
      <c r="X322" s="34"/>
      <c r="Y322" s="34"/>
      <c r="Z322" s="34"/>
      <c r="AA322" s="34"/>
      <c r="AB322" s="34"/>
      <c r="AC322" s="34"/>
      <c r="AD322" s="34"/>
      <c r="AE322" s="34"/>
      <c r="AR322" s="183" t="s">
        <v>270</v>
      </c>
      <c r="AT322" s="183" t="s">
        <v>148</v>
      </c>
      <c r="AU322" s="183" t="s">
        <v>85</v>
      </c>
      <c r="AY322" s="17" t="s">
        <v>145</v>
      </c>
      <c r="BE322" s="184">
        <f>IF(N322="základní",J322,0)</f>
        <v>0</v>
      </c>
      <c r="BF322" s="184">
        <f>IF(N322="snížená",J322,0)</f>
        <v>0</v>
      </c>
      <c r="BG322" s="184">
        <f>IF(N322="zákl. přenesená",J322,0)</f>
        <v>0</v>
      </c>
      <c r="BH322" s="184">
        <f>IF(N322="sníž. přenesená",J322,0)</f>
        <v>0</v>
      </c>
      <c r="BI322" s="184">
        <f>IF(N322="nulová",J322,0)</f>
        <v>0</v>
      </c>
      <c r="BJ322" s="17" t="s">
        <v>83</v>
      </c>
      <c r="BK322" s="184">
        <f>ROUND((ROUND(I322,2))*(ROUND(H322,2)),2)</f>
        <v>0</v>
      </c>
      <c r="BL322" s="17" t="s">
        <v>270</v>
      </c>
      <c r="BM322" s="183" t="s">
        <v>495</v>
      </c>
    </row>
    <row r="323" spans="1:65" s="2" customFormat="1" x14ac:dyDescent="0.2">
      <c r="A323" s="34"/>
      <c r="B323" s="35"/>
      <c r="C323" s="36"/>
      <c r="D323" s="185" t="s">
        <v>155</v>
      </c>
      <c r="E323" s="36"/>
      <c r="F323" s="186" t="s">
        <v>496</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155</v>
      </c>
      <c r="AU323" s="17" t="s">
        <v>85</v>
      </c>
    </row>
    <row r="324" spans="1:65" s="2" customFormat="1" ht="24.2" customHeight="1" x14ac:dyDescent="0.2">
      <c r="A324" s="34"/>
      <c r="B324" s="35"/>
      <c r="C324" s="224" t="s">
        <v>497</v>
      </c>
      <c r="D324" s="224" t="s">
        <v>280</v>
      </c>
      <c r="E324" s="225" t="s">
        <v>498</v>
      </c>
      <c r="F324" s="226" t="s">
        <v>499</v>
      </c>
      <c r="G324" s="227" t="s">
        <v>172</v>
      </c>
      <c r="H324" s="228">
        <v>45.5</v>
      </c>
      <c r="I324" s="229"/>
      <c r="J324" s="228">
        <f>ROUND((ROUND(I324,2))*(ROUND(H324,2)),2)</f>
        <v>0</v>
      </c>
      <c r="K324" s="226" t="s">
        <v>152</v>
      </c>
      <c r="L324" s="230"/>
      <c r="M324" s="231" t="s">
        <v>18</v>
      </c>
      <c r="N324" s="232" t="s">
        <v>46</v>
      </c>
      <c r="O324" s="64"/>
      <c r="P324" s="181">
        <f>O324*H324</f>
        <v>0</v>
      </c>
      <c r="Q324" s="181">
        <v>1.1E-4</v>
      </c>
      <c r="R324" s="181">
        <f>Q324*H324</f>
        <v>5.0049999999999999E-3</v>
      </c>
      <c r="S324" s="181">
        <v>0</v>
      </c>
      <c r="T324" s="182">
        <f>S324*H324</f>
        <v>0</v>
      </c>
      <c r="U324" s="34"/>
      <c r="V324" s="34"/>
      <c r="W324" s="34"/>
      <c r="X324" s="34"/>
      <c r="Y324" s="34"/>
      <c r="Z324" s="34"/>
      <c r="AA324" s="34"/>
      <c r="AB324" s="34"/>
      <c r="AC324" s="34"/>
      <c r="AD324" s="34"/>
      <c r="AE324" s="34"/>
      <c r="AR324" s="183" t="s">
        <v>367</v>
      </c>
      <c r="AT324" s="183" t="s">
        <v>280</v>
      </c>
      <c r="AU324" s="183" t="s">
        <v>85</v>
      </c>
      <c r="AY324" s="17" t="s">
        <v>145</v>
      </c>
      <c r="BE324" s="184">
        <f>IF(N324="základní",J324,0)</f>
        <v>0</v>
      </c>
      <c r="BF324" s="184">
        <f>IF(N324="snížená",J324,0)</f>
        <v>0</v>
      </c>
      <c r="BG324" s="184">
        <f>IF(N324="zákl. přenesená",J324,0)</f>
        <v>0</v>
      </c>
      <c r="BH324" s="184">
        <f>IF(N324="sníž. přenesená",J324,0)</f>
        <v>0</v>
      </c>
      <c r="BI324" s="184">
        <f>IF(N324="nulová",J324,0)</f>
        <v>0</v>
      </c>
      <c r="BJ324" s="17" t="s">
        <v>83</v>
      </c>
      <c r="BK324" s="184">
        <f>ROUND((ROUND(I324,2))*(ROUND(H324,2)),2)</f>
        <v>0</v>
      </c>
      <c r="BL324" s="17" t="s">
        <v>270</v>
      </c>
      <c r="BM324" s="183" t="s">
        <v>500</v>
      </c>
    </row>
    <row r="325" spans="1:65" s="13" customFormat="1" x14ac:dyDescent="0.2">
      <c r="B325" s="190"/>
      <c r="C325" s="191"/>
      <c r="D325" s="192" t="s">
        <v>157</v>
      </c>
      <c r="E325" s="191"/>
      <c r="F325" s="194" t="s">
        <v>501</v>
      </c>
      <c r="G325" s="191"/>
      <c r="H325" s="195">
        <v>45.5</v>
      </c>
      <c r="I325" s="196"/>
      <c r="J325" s="191"/>
      <c r="K325" s="191"/>
      <c r="L325" s="197"/>
      <c r="M325" s="198"/>
      <c r="N325" s="199"/>
      <c r="O325" s="199"/>
      <c r="P325" s="199"/>
      <c r="Q325" s="199"/>
      <c r="R325" s="199"/>
      <c r="S325" s="199"/>
      <c r="T325" s="200"/>
      <c r="AT325" s="201" t="s">
        <v>157</v>
      </c>
      <c r="AU325" s="201" t="s">
        <v>85</v>
      </c>
      <c r="AV325" s="13" t="s">
        <v>85</v>
      </c>
      <c r="AW325" s="13" t="s">
        <v>4</v>
      </c>
      <c r="AX325" s="13" t="s">
        <v>83</v>
      </c>
      <c r="AY325" s="201" t="s">
        <v>145</v>
      </c>
    </row>
    <row r="326" spans="1:65" s="2" customFormat="1" ht="24.2" customHeight="1" x14ac:dyDescent="0.2">
      <c r="A326" s="34"/>
      <c r="B326" s="35"/>
      <c r="C326" s="173" t="s">
        <v>502</v>
      </c>
      <c r="D326" s="173" t="s">
        <v>148</v>
      </c>
      <c r="E326" s="174" t="s">
        <v>503</v>
      </c>
      <c r="F326" s="175" t="s">
        <v>504</v>
      </c>
      <c r="G326" s="176" t="s">
        <v>172</v>
      </c>
      <c r="H326" s="177">
        <v>40.5</v>
      </c>
      <c r="I326" s="178"/>
      <c r="J326" s="177">
        <f>ROUND((ROUND(I326,2))*(ROUND(H326,2)),2)</f>
        <v>0</v>
      </c>
      <c r="K326" s="175" t="s">
        <v>152</v>
      </c>
      <c r="L326" s="39"/>
      <c r="M326" s="179" t="s">
        <v>18</v>
      </c>
      <c r="N326" s="180" t="s">
        <v>46</v>
      </c>
      <c r="O326" s="64"/>
      <c r="P326" s="181">
        <f>O326*H326</f>
        <v>0</v>
      </c>
      <c r="Q326" s="181">
        <v>1E-4</v>
      </c>
      <c r="R326" s="181">
        <f>Q326*H326</f>
        <v>4.0499999999999998E-3</v>
      </c>
      <c r="S326" s="181">
        <v>0</v>
      </c>
      <c r="T326" s="182">
        <f>S326*H326</f>
        <v>0</v>
      </c>
      <c r="U326" s="34"/>
      <c r="V326" s="34"/>
      <c r="W326" s="34"/>
      <c r="X326" s="34"/>
      <c r="Y326" s="34"/>
      <c r="Z326" s="34"/>
      <c r="AA326" s="34"/>
      <c r="AB326" s="34"/>
      <c r="AC326" s="34"/>
      <c r="AD326" s="34"/>
      <c r="AE326" s="34"/>
      <c r="AR326" s="183" t="s">
        <v>270</v>
      </c>
      <c r="AT326" s="183" t="s">
        <v>148</v>
      </c>
      <c r="AU326" s="183" t="s">
        <v>85</v>
      </c>
      <c r="AY326" s="17" t="s">
        <v>145</v>
      </c>
      <c r="BE326" s="184">
        <f>IF(N326="základní",J326,0)</f>
        <v>0</v>
      </c>
      <c r="BF326" s="184">
        <f>IF(N326="snížená",J326,0)</f>
        <v>0</v>
      </c>
      <c r="BG326" s="184">
        <f>IF(N326="zákl. přenesená",J326,0)</f>
        <v>0</v>
      </c>
      <c r="BH326" s="184">
        <f>IF(N326="sníž. přenesená",J326,0)</f>
        <v>0</v>
      </c>
      <c r="BI326" s="184">
        <f>IF(N326="nulová",J326,0)</f>
        <v>0</v>
      </c>
      <c r="BJ326" s="17" t="s">
        <v>83</v>
      </c>
      <c r="BK326" s="184">
        <f>ROUND((ROUND(I326,2))*(ROUND(H326,2)),2)</f>
        <v>0</v>
      </c>
      <c r="BL326" s="17" t="s">
        <v>270</v>
      </c>
      <c r="BM326" s="183" t="s">
        <v>505</v>
      </c>
    </row>
    <row r="327" spans="1:65" s="2" customFormat="1" x14ac:dyDescent="0.2">
      <c r="A327" s="34"/>
      <c r="B327" s="35"/>
      <c r="C327" s="36"/>
      <c r="D327" s="185" t="s">
        <v>155</v>
      </c>
      <c r="E327" s="36"/>
      <c r="F327" s="186" t="s">
        <v>506</v>
      </c>
      <c r="G327" s="36"/>
      <c r="H327" s="36"/>
      <c r="I327" s="187"/>
      <c r="J327" s="36"/>
      <c r="K327" s="36"/>
      <c r="L327" s="39"/>
      <c r="M327" s="188"/>
      <c r="N327" s="189"/>
      <c r="O327" s="64"/>
      <c r="P327" s="64"/>
      <c r="Q327" s="64"/>
      <c r="R327" s="64"/>
      <c r="S327" s="64"/>
      <c r="T327" s="65"/>
      <c r="U327" s="34"/>
      <c r="V327" s="34"/>
      <c r="W327" s="34"/>
      <c r="X327" s="34"/>
      <c r="Y327" s="34"/>
      <c r="Z327" s="34"/>
      <c r="AA327" s="34"/>
      <c r="AB327" s="34"/>
      <c r="AC327" s="34"/>
      <c r="AD327" s="34"/>
      <c r="AE327" s="34"/>
      <c r="AT327" s="17" t="s">
        <v>155</v>
      </c>
      <c r="AU327" s="17" t="s">
        <v>85</v>
      </c>
    </row>
    <row r="328" spans="1:65" s="2" customFormat="1" ht="33" customHeight="1" x14ac:dyDescent="0.2">
      <c r="A328" s="34"/>
      <c r="B328" s="35"/>
      <c r="C328" s="173" t="s">
        <v>507</v>
      </c>
      <c r="D328" s="173" t="s">
        <v>148</v>
      </c>
      <c r="E328" s="174" t="s">
        <v>508</v>
      </c>
      <c r="F328" s="175" t="s">
        <v>509</v>
      </c>
      <c r="G328" s="176" t="s">
        <v>172</v>
      </c>
      <c r="H328" s="177">
        <v>40.5</v>
      </c>
      <c r="I328" s="178"/>
      <c r="J328" s="177">
        <f>ROUND((ROUND(I328,2))*(ROUND(H328,2)),2)</f>
        <v>0</v>
      </c>
      <c r="K328" s="175" t="s">
        <v>152</v>
      </c>
      <c r="L328" s="39"/>
      <c r="M328" s="179" t="s">
        <v>18</v>
      </c>
      <c r="N328" s="180" t="s">
        <v>46</v>
      </c>
      <c r="O328" s="64"/>
      <c r="P328" s="181">
        <f>O328*H328</f>
        <v>0</v>
      </c>
      <c r="Q328" s="181">
        <v>6.9999999999999999E-4</v>
      </c>
      <c r="R328" s="181">
        <f>Q328*H328</f>
        <v>2.835E-2</v>
      </c>
      <c r="S328" s="181">
        <v>0</v>
      </c>
      <c r="T328" s="182">
        <f>S328*H328</f>
        <v>0</v>
      </c>
      <c r="U328" s="34"/>
      <c r="V328" s="34"/>
      <c r="W328" s="34"/>
      <c r="X328" s="34"/>
      <c r="Y328" s="34"/>
      <c r="Z328" s="34"/>
      <c r="AA328" s="34"/>
      <c r="AB328" s="34"/>
      <c r="AC328" s="34"/>
      <c r="AD328" s="34"/>
      <c r="AE328" s="34"/>
      <c r="AR328" s="183" t="s">
        <v>270</v>
      </c>
      <c r="AT328" s="183" t="s">
        <v>148</v>
      </c>
      <c r="AU328" s="183" t="s">
        <v>85</v>
      </c>
      <c r="AY328" s="17" t="s">
        <v>145</v>
      </c>
      <c r="BE328" s="184">
        <f>IF(N328="základní",J328,0)</f>
        <v>0</v>
      </c>
      <c r="BF328" s="184">
        <f>IF(N328="snížená",J328,0)</f>
        <v>0</v>
      </c>
      <c r="BG328" s="184">
        <f>IF(N328="zákl. přenesená",J328,0)</f>
        <v>0</v>
      </c>
      <c r="BH328" s="184">
        <f>IF(N328="sníž. přenesená",J328,0)</f>
        <v>0</v>
      </c>
      <c r="BI328" s="184">
        <f>IF(N328="nulová",J328,0)</f>
        <v>0</v>
      </c>
      <c r="BJ328" s="17" t="s">
        <v>83</v>
      </c>
      <c r="BK328" s="184">
        <f>ROUND((ROUND(I328,2))*(ROUND(H328,2)),2)</f>
        <v>0</v>
      </c>
      <c r="BL328" s="17" t="s">
        <v>270</v>
      </c>
      <c r="BM328" s="183" t="s">
        <v>510</v>
      </c>
    </row>
    <row r="329" spans="1:65" s="2" customFormat="1" x14ac:dyDescent="0.2">
      <c r="A329" s="34"/>
      <c r="B329" s="35"/>
      <c r="C329" s="36"/>
      <c r="D329" s="185" t="s">
        <v>155</v>
      </c>
      <c r="E329" s="36"/>
      <c r="F329" s="186" t="s">
        <v>511</v>
      </c>
      <c r="G329" s="36"/>
      <c r="H329" s="36"/>
      <c r="I329" s="187"/>
      <c r="J329" s="36"/>
      <c r="K329" s="36"/>
      <c r="L329" s="39"/>
      <c r="M329" s="188"/>
      <c r="N329" s="189"/>
      <c r="O329" s="64"/>
      <c r="P329" s="64"/>
      <c r="Q329" s="64"/>
      <c r="R329" s="64"/>
      <c r="S329" s="64"/>
      <c r="T329" s="65"/>
      <c r="U329" s="34"/>
      <c r="V329" s="34"/>
      <c r="W329" s="34"/>
      <c r="X329" s="34"/>
      <c r="Y329" s="34"/>
      <c r="Z329" s="34"/>
      <c r="AA329" s="34"/>
      <c r="AB329" s="34"/>
      <c r="AC329" s="34"/>
      <c r="AD329" s="34"/>
      <c r="AE329" s="34"/>
      <c r="AT329" s="17" t="s">
        <v>155</v>
      </c>
      <c r="AU329" s="17" t="s">
        <v>85</v>
      </c>
    </row>
    <row r="330" spans="1:65" s="2" customFormat="1" ht="49.15" customHeight="1" x14ac:dyDescent="0.2">
      <c r="A330" s="34"/>
      <c r="B330" s="35"/>
      <c r="C330" s="173" t="s">
        <v>512</v>
      </c>
      <c r="D330" s="173" t="s">
        <v>148</v>
      </c>
      <c r="E330" s="174" t="s">
        <v>513</v>
      </c>
      <c r="F330" s="175" t="s">
        <v>514</v>
      </c>
      <c r="G330" s="176" t="s">
        <v>172</v>
      </c>
      <c r="H330" s="177">
        <v>35.5</v>
      </c>
      <c r="I330" s="178"/>
      <c r="J330" s="177">
        <f>ROUND((ROUND(I330,2))*(ROUND(H330,2)),2)</f>
        <v>0</v>
      </c>
      <c r="K330" s="175" t="s">
        <v>152</v>
      </c>
      <c r="L330" s="39"/>
      <c r="M330" s="179" t="s">
        <v>18</v>
      </c>
      <c r="N330" s="180" t="s">
        <v>46</v>
      </c>
      <c r="O330" s="64"/>
      <c r="P330" s="181">
        <f>O330*H330</f>
        <v>0</v>
      </c>
      <c r="Q330" s="181">
        <v>0</v>
      </c>
      <c r="R330" s="181">
        <f>Q330*H330</f>
        <v>0</v>
      </c>
      <c r="S330" s="181">
        <v>1.721E-2</v>
      </c>
      <c r="T330" s="182">
        <f>S330*H330</f>
        <v>0.61095500000000003</v>
      </c>
      <c r="U330" s="34"/>
      <c r="V330" s="34"/>
      <c r="W330" s="34"/>
      <c r="X330" s="34"/>
      <c r="Y330" s="34"/>
      <c r="Z330" s="34"/>
      <c r="AA330" s="34"/>
      <c r="AB330" s="34"/>
      <c r="AC330" s="34"/>
      <c r="AD330" s="34"/>
      <c r="AE330" s="34"/>
      <c r="AR330" s="183" t="s">
        <v>270</v>
      </c>
      <c r="AT330" s="183" t="s">
        <v>148</v>
      </c>
      <c r="AU330" s="183" t="s">
        <v>85</v>
      </c>
      <c r="AY330" s="17" t="s">
        <v>145</v>
      </c>
      <c r="BE330" s="184">
        <f>IF(N330="základní",J330,0)</f>
        <v>0</v>
      </c>
      <c r="BF330" s="184">
        <f>IF(N330="snížená",J330,0)</f>
        <v>0</v>
      </c>
      <c r="BG330" s="184">
        <f>IF(N330="zákl. přenesená",J330,0)</f>
        <v>0</v>
      </c>
      <c r="BH330" s="184">
        <f>IF(N330="sníž. přenesená",J330,0)</f>
        <v>0</v>
      </c>
      <c r="BI330" s="184">
        <f>IF(N330="nulová",J330,0)</f>
        <v>0</v>
      </c>
      <c r="BJ330" s="17" t="s">
        <v>83</v>
      </c>
      <c r="BK330" s="184">
        <f>ROUND((ROUND(I330,2))*(ROUND(H330,2)),2)</f>
        <v>0</v>
      </c>
      <c r="BL330" s="17" t="s">
        <v>270</v>
      </c>
      <c r="BM330" s="183" t="s">
        <v>515</v>
      </c>
    </row>
    <row r="331" spans="1:65" s="2" customFormat="1" x14ac:dyDescent="0.2">
      <c r="A331" s="34"/>
      <c r="B331" s="35"/>
      <c r="C331" s="36"/>
      <c r="D331" s="185" t="s">
        <v>155</v>
      </c>
      <c r="E331" s="36"/>
      <c r="F331" s="186" t="s">
        <v>516</v>
      </c>
      <c r="G331" s="36"/>
      <c r="H331" s="36"/>
      <c r="I331" s="187"/>
      <c r="J331" s="36"/>
      <c r="K331" s="36"/>
      <c r="L331" s="39"/>
      <c r="M331" s="188"/>
      <c r="N331" s="189"/>
      <c r="O331" s="64"/>
      <c r="P331" s="64"/>
      <c r="Q331" s="64"/>
      <c r="R331" s="64"/>
      <c r="S331" s="64"/>
      <c r="T331" s="65"/>
      <c r="U331" s="34"/>
      <c r="V331" s="34"/>
      <c r="W331" s="34"/>
      <c r="X331" s="34"/>
      <c r="Y331" s="34"/>
      <c r="Z331" s="34"/>
      <c r="AA331" s="34"/>
      <c r="AB331" s="34"/>
      <c r="AC331" s="34"/>
      <c r="AD331" s="34"/>
      <c r="AE331" s="34"/>
      <c r="AT331" s="17" t="s">
        <v>155</v>
      </c>
      <c r="AU331" s="17" t="s">
        <v>85</v>
      </c>
    </row>
    <row r="332" spans="1:65" s="13" customFormat="1" x14ac:dyDescent="0.2">
      <c r="B332" s="190"/>
      <c r="C332" s="191"/>
      <c r="D332" s="192" t="s">
        <v>157</v>
      </c>
      <c r="E332" s="193" t="s">
        <v>18</v>
      </c>
      <c r="F332" s="194" t="s">
        <v>517</v>
      </c>
      <c r="G332" s="191"/>
      <c r="H332" s="195">
        <v>19.5</v>
      </c>
      <c r="I332" s="196"/>
      <c r="J332" s="191"/>
      <c r="K332" s="191"/>
      <c r="L332" s="197"/>
      <c r="M332" s="198"/>
      <c r="N332" s="199"/>
      <c r="O332" s="199"/>
      <c r="P332" s="199"/>
      <c r="Q332" s="199"/>
      <c r="R332" s="199"/>
      <c r="S332" s="199"/>
      <c r="T332" s="200"/>
      <c r="AT332" s="201" t="s">
        <v>157</v>
      </c>
      <c r="AU332" s="201" t="s">
        <v>85</v>
      </c>
      <c r="AV332" s="13" t="s">
        <v>85</v>
      </c>
      <c r="AW332" s="13" t="s">
        <v>37</v>
      </c>
      <c r="AX332" s="13" t="s">
        <v>75</v>
      </c>
      <c r="AY332" s="201" t="s">
        <v>145</v>
      </c>
    </row>
    <row r="333" spans="1:65" s="13" customFormat="1" x14ac:dyDescent="0.2">
      <c r="B333" s="190"/>
      <c r="C333" s="191"/>
      <c r="D333" s="192" t="s">
        <v>157</v>
      </c>
      <c r="E333" s="193" t="s">
        <v>18</v>
      </c>
      <c r="F333" s="194" t="s">
        <v>518</v>
      </c>
      <c r="G333" s="191"/>
      <c r="H333" s="195">
        <v>6</v>
      </c>
      <c r="I333" s="196"/>
      <c r="J333" s="191"/>
      <c r="K333" s="191"/>
      <c r="L333" s="197"/>
      <c r="M333" s="198"/>
      <c r="N333" s="199"/>
      <c r="O333" s="199"/>
      <c r="P333" s="199"/>
      <c r="Q333" s="199"/>
      <c r="R333" s="199"/>
      <c r="S333" s="199"/>
      <c r="T333" s="200"/>
      <c r="AT333" s="201" t="s">
        <v>157</v>
      </c>
      <c r="AU333" s="201" t="s">
        <v>85</v>
      </c>
      <c r="AV333" s="13" t="s">
        <v>85</v>
      </c>
      <c r="AW333" s="13" t="s">
        <v>37</v>
      </c>
      <c r="AX333" s="13" t="s">
        <v>75</v>
      </c>
      <c r="AY333" s="201" t="s">
        <v>145</v>
      </c>
    </row>
    <row r="334" spans="1:65" s="13" customFormat="1" x14ac:dyDescent="0.2">
      <c r="B334" s="190"/>
      <c r="C334" s="191"/>
      <c r="D334" s="192" t="s">
        <v>157</v>
      </c>
      <c r="E334" s="193" t="s">
        <v>18</v>
      </c>
      <c r="F334" s="194" t="s">
        <v>480</v>
      </c>
      <c r="G334" s="191"/>
      <c r="H334" s="195">
        <v>10</v>
      </c>
      <c r="I334" s="196"/>
      <c r="J334" s="191"/>
      <c r="K334" s="191"/>
      <c r="L334" s="197"/>
      <c r="M334" s="198"/>
      <c r="N334" s="199"/>
      <c r="O334" s="199"/>
      <c r="P334" s="199"/>
      <c r="Q334" s="199"/>
      <c r="R334" s="199"/>
      <c r="S334" s="199"/>
      <c r="T334" s="200"/>
      <c r="AT334" s="201" t="s">
        <v>157</v>
      </c>
      <c r="AU334" s="201" t="s">
        <v>85</v>
      </c>
      <c r="AV334" s="13" t="s">
        <v>85</v>
      </c>
      <c r="AW334" s="13" t="s">
        <v>37</v>
      </c>
      <c r="AX334" s="13" t="s">
        <v>75</v>
      </c>
      <c r="AY334" s="201" t="s">
        <v>145</v>
      </c>
    </row>
    <row r="335" spans="1:65" s="14" customFormat="1" x14ac:dyDescent="0.2">
      <c r="B335" s="202"/>
      <c r="C335" s="203"/>
      <c r="D335" s="192" t="s">
        <v>157</v>
      </c>
      <c r="E335" s="204" t="s">
        <v>18</v>
      </c>
      <c r="F335" s="205" t="s">
        <v>161</v>
      </c>
      <c r="G335" s="203"/>
      <c r="H335" s="206">
        <v>35.5</v>
      </c>
      <c r="I335" s="207"/>
      <c r="J335" s="203"/>
      <c r="K335" s="203"/>
      <c r="L335" s="208"/>
      <c r="M335" s="209"/>
      <c r="N335" s="210"/>
      <c r="O335" s="210"/>
      <c r="P335" s="210"/>
      <c r="Q335" s="210"/>
      <c r="R335" s="210"/>
      <c r="S335" s="210"/>
      <c r="T335" s="211"/>
      <c r="AT335" s="212" t="s">
        <v>157</v>
      </c>
      <c r="AU335" s="212" t="s">
        <v>85</v>
      </c>
      <c r="AV335" s="14" t="s">
        <v>153</v>
      </c>
      <c r="AW335" s="14" t="s">
        <v>37</v>
      </c>
      <c r="AX335" s="14" t="s">
        <v>83</v>
      </c>
      <c r="AY335" s="212" t="s">
        <v>145</v>
      </c>
    </row>
    <row r="336" spans="1:65" s="2" customFormat="1" ht="37.9" customHeight="1" x14ac:dyDescent="0.2">
      <c r="A336" s="34"/>
      <c r="B336" s="35"/>
      <c r="C336" s="173" t="s">
        <v>519</v>
      </c>
      <c r="D336" s="173" t="s">
        <v>148</v>
      </c>
      <c r="E336" s="174" t="s">
        <v>520</v>
      </c>
      <c r="F336" s="175" t="s">
        <v>521</v>
      </c>
      <c r="G336" s="176" t="s">
        <v>172</v>
      </c>
      <c r="H336" s="177">
        <v>54.5</v>
      </c>
      <c r="I336" s="178"/>
      <c r="J336" s="177">
        <f>ROUND((ROUND(I336,2))*(ROUND(H336,2)),2)</f>
        <v>0</v>
      </c>
      <c r="K336" s="175" t="s">
        <v>152</v>
      </c>
      <c r="L336" s="39"/>
      <c r="M336" s="179" t="s">
        <v>18</v>
      </c>
      <c r="N336" s="180" t="s">
        <v>46</v>
      </c>
      <c r="O336" s="64"/>
      <c r="P336" s="181">
        <f>O336*H336</f>
        <v>0</v>
      </c>
      <c r="Q336" s="181">
        <v>1.25E-3</v>
      </c>
      <c r="R336" s="181">
        <f>Q336*H336</f>
        <v>6.8125000000000005E-2</v>
      </c>
      <c r="S336" s="181">
        <v>0</v>
      </c>
      <c r="T336" s="182">
        <f>S336*H336</f>
        <v>0</v>
      </c>
      <c r="U336" s="34"/>
      <c r="V336" s="34"/>
      <c r="W336" s="34"/>
      <c r="X336" s="34"/>
      <c r="Y336" s="34"/>
      <c r="Z336" s="34"/>
      <c r="AA336" s="34"/>
      <c r="AB336" s="34"/>
      <c r="AC336" s="34"/>
      <c r="AD336" s="34"/>
      <c r="AE336" s="34"/>
      <c r="AR336" s="183" t="s">
        <v>270</v>
      </c>
      <c r="AT336" s="183" t="s">
        <v>148</v>
      </c>
      <c r="AU336" s="183" t="s">
        <v>85</v>
      </c>
      <c r="AY336" s="17" t="s">
        <v>145</v>
      </c>
      <c r="BE336" s="184">
        <f>IF(N336="základní",J336,0)</f>
        <v>0</v>
      </c>
      <c r="BF336" s="184">
        <f>IF(N336="snížená",J336,0)</f>
        <v>0</v>
      </c>
      <c r="BG336" s="184">
        <f>IF(N336="zákl. přenesená",J336,0)</f>
        <v>0</v>
      </c>
      <c r="BH336" s="184">
        <f>IF(N336="sníž. přenesená",J336,0)</f>
        <v>0</v>
      </c>
      <c r="BI336" s="184">
        <f>IF(N336="nulová",J336,0)</f>
        <v>0</v>
      </c>
      <c r="BJ336" s="17" t="s">
        <v>83</v>
      </c>
      <c r="BK336" s="184">
        <f>ROUND((ROUND(I336,2))*(ROUND(H336,2)),2)</f>
        <v>0</v>
      </c>
      <c r="BL336" s="17" t="s">
        <v>270</v>
      </c>
      <c r="BM336" s="183" t="s">
        <v>522</v>
      </c>
    </row>
    <row r="337" spans="1:65" s="2" customFormat="1" x14ac:dyDescent="0.2">
      <c r="A337" s="34"/>
      <c r="B337" s="35"/>
      <c r="C337" s="36"/>
      <c r="D337" s="185" t="s">
        <v>155</v>
      </c>
      <c r="E337" s="36"/>
      <c r="F337" s="186" t="s">
        <v>523</v>
      </c>
      <c r="G337" s="36"/>
      <c r="H337" s="36"/>
      <c r="I337" s="187"/>
      <c r="J337" s="36"/>
      <c r="K337" s="36"/>
      <c r="L337" s="39"/>
      <c r="M337" s="188"/>
      <c r="N337" s="189"/>
      <c r="O337" s="64"/>
      <c r="P337" s="64"/>
      <c r="Q337" s="64"/>
      <c r="R337" s="64"/>
      <c r="S337" s="64"/>
      <c r="T337" s="65"/>
      <c r="U337" s="34"/>
      <c r="V337" s="34"/>
      <c r="W337" s="34"/>
      <c r="X337" s="34"/>
      <c r="Y337" s="34"/>
      <c r="Z337" s="34"/>
      <c r="AA337" s="34"/>
      <c r="AB337" s="34"/>
      <c r="AC337" s="34"/>
      <c r="AD337" s="34"/>
      <c r="AE337" s="34"/>
      <c r="AT337" s="17" t="s">
        <v>155</v>
      </c>
      <c r="AU337" s="17" t="s">
        <v>85</v>
      </c>
    </row>
    <row r="338" spans="1:65" s="13" customFormat="1" x14ac:dyDescent="0.2">
      <c r="B338" s="190"/>
      <c r="C338" s="191"/>
      <c r="D338" s="192" t="s">
        <v>157</v>
      </c>
      <c r="E338" s="193" t="s">
        <v>18</v>
      </c>
      <c r="F338" s="194" t="s">
        <v>524</v>
      </c>
      <c r="G338" s="191"/>
      <c r="H338" s="195">
        <v>7</v>
      </c>
      <c r="I338" s="196"/>
      <c r="J338" s="191"/>
      <c r="K338" s="191"/>
      <c r="L338" s="197"/>
      <c r="M338" s="198"/>
      <c r="N338" s="199"/>
      <c r="O338" s="199"/>
      <c r="P338" s="199"/>
      <c r="Q338" s="199"/>
      <c r="R338" s="199"/>
      <c r="S338" s="199"/>
      <c r="T338" s="200"/>
      <c r="AT338" s="201" t="s">
        <v>157</v>
      </c>
      <c r="AU338" s="201" t="s">
        <v>85</v>
      </c>
      <c r="AV338" s="13" t="s">
        <v>85</v>
      </c>
      <c r="AW338" s="13" t="s">
        <v>37</v>
      </c>
      <c r="AX338" s="13" t="s">
        <v>75</v>
      </c>
      <c r="AY338" s="201" t="s">
        <v>145</v>
      </c>
    </row>
    <row r="339" spans="1:65" s="13" customFormat="1" x14ac:dyDescent="0.2">
      <c r="B339" s="190"/>
      <c r="C339" s="191"/>
      <c r="D339" s="192" t="s">
        <v>157</v>
      </c>
      <c r="E339" s="193" t="s">
        <v>18</v>
      </c>
      <c r="F339" s="194" t="s">
        <v>525</v>
      </c>
      <c r="G339" s="191"/>
      <c r="H339" s="195">
        <v>37</v>
      </c>
      <c r="I339" s="196"/>
      <c r="J339" s="191"/>
      <c r="K339" s="191"/>
      <c r="L339" s="197"/>
      <c r="M339" s="198"/>
      <c r="N339" s="199"/>
      <c r="O339" s="199"/>
      <c r="P339" s="199"/>
      <c r="Q339" s="199"/>
      <c r="R339" s="199"/>
      <c r="S339" s="199"/>
      <c r="T339" s="200"/>
      <c r="AT339" s="201" t="s">
        <v>157</v>
      </c>
      <c r="AU339" s="201" t="s">
        <v>85</v>
      </c>
      <c r="AV339" s="13" t="s">
        <v>85</v>
      </c>
      <c r="AW339" s="13" t="s">
        <v>37</v>
      </c>
      <c r="AX339" s="13" t="s">
        <v>75</v>
      </c>
      <c r="AY339" s="201" t="s">
        <v>145</v>
      </c>
    </row>
    <row r="340" spans="1:65" s="13" customFormat="1" x14ac:dyDescent="0.2">
      <c r="B340" s="190"/>
      <c r="C340" s="191"/>
      <c r="D340" s="192" t="s">
        <v>157</v>
      </c>
      <c r="E340" s="193" t="s">
        <v>18</v>
      </c>
      <c r="F340" s="194" t="s">
        <v>526</v>
      </c>
      <c r="G340" s="191"/>
      <c r="H340" s="195">
        <v>10.5</v>
      </c>
      <c r="I340" s="196"/>
      <c r="J340" s="191"/>
      <c r="K340" s="191"/>
      <c r="L340" s="197"/>
      <c r="M340" s="198"/>
      <c r="N340" s="199"/>
      <c r="O340" s="199"/>
      <c r="P340" s="199"/>
      <c r="Q340" s="199"/>
      <c r="R340" s="199"/>
      <c r="S340" s="199"/>
      <c r="T340" s="200"/>
      <c r="AT340" s="201" t="s">
        <v>157</v>
      </c>
      <c r="AU340" s="201" t="s">
        <v>85</v>
      </c>
      <c r="AV340" s="13" t="s">
        <v>85</v>
      </c>
      <c r="AW340" s="13" t="s">
        <v>37</v>
      </c>
      <c r="AX340" s="13" t="s">
        <v>75</v>
      </c>
      <c r="AY340" s="201" t="s">
        <v>145</v>
      </c>
    </row>
    <row r="341" spans="1:65" s="14" customFormat="1" x14ac:dyDescent="0.2">
      <c r="B341" s="202"/>
      <c r="C341" s="203"/>
      <c r="D341" s="192" t="s">
        <v>157</v>
      </c>
      <c r="E341" s="204" t="s">
        <v>18</v>
      </c>
      <c r="F341" s="205" t="s">
        <v>161</v>
      </c>
      <c r="G341" s="203"/>
      <c r="H341" s="206">
        <v>54.5</v>
      </c>
      <c r="I341" s="207"/>
      <c r="J341" s="203"/>
      <c r="K341" s="203"/>
      <c r="L341" s="208"/>
      <c r="M341" s="209"/>
      <c r="N341" s="210"/>
      <c r="O341" s="210"/>
      <c r="P341" s="210"/>
      <c r="Q341" s="210"/>
      <c r="R341" s="210"/>
      <c r="S341" s="210"/>
      <c r="T341" s="211"/>
      <c r="AT341" s="212" t="s">
        <v>157</v>
      </c>
      <c r="AU341" s="212" t="s">
        <v>85</v>
      </c>
      <c r="AV341" s="14" t="s">
        <v>153</v>
      </c>
      <c r="AW341" s="14" t="s">
        <v>37</v>
      </c>
      <c r="AX341" s="14" t="s">
        <v>83</v>
      </c>
      <c r="AY341" s="212" t="s">
        <v>145</v>
      </c>
    </row>
    <row r="342" spans="1:65" s="2" customFormat="1" ht="24.2" customHeight="1" x14ac:dyDescent="0.2">
      <c r="A342" s="34"/>
      <c r="B342" s="35"/>
      <c r="C342" s="224" t="s">
        <v>527</v>
      </c>
      <c r="D342" s="224" t="s">
        <v>280</v>
      </c>
      <c r="E342" s="225" t="s">
        <v>528</v>
      </c>
      <c r="F342" s="226" t="s">
        <v>529</v>
      </c>
      <c r="G342" s="227" t="s">
        <v>172</v>
      </c>
      <c r="H342" s="228">
        <v>57.23</v>
      </c>
      <c r="I342" s="229"/>
      <c r="J342" s="228">
        <f>ROUND((ROUND(I342,2))*(ROUND(H342,2)),2)</f>
        <v>0</v>
      </c>
      <c r="K342" s="226" t="s">
        <v>152</v>
      </c>
      <c r="L342" s="230"/>
      <c r="M342" s="231" t="s">
        <v>18</v>
      </c>
      <c r="N342" s="232" t="s">
        <v>46</v>
      </c>
      <c r="O342" s="64"/>
      <c r="P342" s="181">
        <f>O342*H342</f>
        <v>0</v>
      </c>
      <c r="Q342" s="181">
        <v>8.0000000000000002E-3</v>
      </c>
      <c r="R342" s="181">
        <f>Q342*H342</f>
        <v>0.45783999999999997</v>
      </c>
      <c r="S342" s="181">
        <v>0</v>
      </c>
      <c r="T342" s="182">
        <f>S342*H342</f>
        <v>0</v>
      </c>
      <c r="U342" s="34"/>
      <c r="V342" s="34"/>
      <c r="W342" s="34"/>
      <c r="X342" s="34"/>
      <c r="Y342" s="34"/>
      <c r="Z342" s="34"/>
      <c r="AA342" s="34"/>
      <c r="AB342" s="34"/>
      <c r="AC342" s="34"/>
      <c r="AD342" s="34"/>
      <c r="AE342" s="34"/>
      <c r="AR342" s="183" t="s">
        <v>367</v>
      </c>
      <c r="AT342" s="183" t="s">
        <v>280</v>
      </c>
      <c r="AU342" s="183" t="s">
        <v>85</v>
      </c>
      <c r="AY342" s="17" t="s">
        <v>145</v>
      </c>
      <c r="BE342" s="184">
        <f>IF(N342="základní",J342,0)</f>
        <v>0</v>
      </c>
      <c r="BF342" s="184">
        <f>IF(N342="snížená",J342,0)</f>
        <v>0</v>
      </c>
      <c r="BG342" s="184">
        <f>IF(N342="zákl. přenesená",J342,0)</f>
        <v>0</v>
      </c>
      <c r="BH342" s="184">
        <f>IF(N342="sníž. přenesená",J342,0)</f>
        <v>0</v>
      </c>
      <c r="BI342" s="184">
        <f>IF(N342="nulová",J342,0)</f>
        <v>0</v>
      </c>
      <c r="BJ342" s="17" t="s">
        <v>83</v>
      </c>
      <c r="BK342" s="184">
        <f>ROUND((ROUND(I342,2))*(ROUND(H342,2)),2)</f>
        <v>0</v>
      </c>
      <c r="BL342" s="17" t="s">
        <v>270</v>
      </c>
      <c r="BM342" s="183" t="s">
        <v>530</v>
      </c>
    </row>
    <row r="343" spans="1:65" s="13" customFormat="1" x14ac:dyDescent="0.2">
      <c r="B343" s="190"/>
      <c r="C343" s="191"/>
      <c r="D343" s="192" t="s">
        <v>157</v>
      </c>
      <c r="E343" s="191"/>
      <c r="F343" s="194" t="s">
        <v>531</v>
      </c>
      <c r="G343" s="191"/>
      <c r="H343" s="195">
        <v>57.23</v>
      </c>
      <c r="I343" s="196"/>
      <c r="J343" s="191"/>
      <c r="K343" s="191"/>
      <c r="L343" s="197"/>
      <c r="M343" s="198"/>
      <c r="N343" s="199"/>
      <c r="O343" s="199"/>
      <c r="P343" s="199"/>
      <c r="Q343" s="199"/>
      <c r="R343" s="199"/>
      <c r="S343" s="199"/>
      <c r="T343" s="200"/>
      <c r="AT343" s="201" t="s">
        <v>157</v>
      </c>
      <c r="AU343" s="201" t="s">
        <v>85</v>
      </c>
      <c r="AV343" s="13" t="s">
        <v>85</v>
      </c>
      <c r="AW343" s="13" t="s">
        <v>4</v>
      </c>
      <c r="AX343" s="13" t="s">
        <v>83</v>
      </c>
      <c r="AY343" s="201" t="s">
        <v>145</v>
      </c>
    </row>
    <row r="344" spans="1:65" s="2" customFormat="1" ht="24.2" customHeight="1" x14ac:dyDescent="0.2">
      <c r="A344" s="34"/>
      <c r="B344" s="35"/>
      <c r="C344" s="173" t="s">
        <v>532</v>
      </c>
      <c r="D344" s="173" t="s">
        <v>148</v>
      </c>
      <c r="E344" s="174" t="s">
        <v>533</v>
      </c>
      <c r="F344" s="175" t="s">
        <v>534</v>
      </c>
      <c r="G344" s="176" t="s">
        <v>172</v>
      </c>
      <c r="H344" s="177">
        <v>54.5</v>
      </c>
      <c r="I344" s="178"/>
      <c r="J344" s="177">
        <f>ROUND((ROUND(I344,2))*(ROUND(H344,2)),2)</f>
        <v>0</v>
      </c>
      <c r="K344" s="175" t="s">
        <v>152</v>
      </c>
      <c r="L344" s="39"/>
      <c r="M344" s="179" t="s">
        <v>18</v>
      </c>
      <c r="N344" s="180" t="s">
        <v>46</v>
      </c>
      <c r="O344" s="64"/>
      <c r="P344" s="181">
        <f>O344*H344</f>
        <v>0</v>
      </c>
      <c r="Q344" s="181">
        <v>0</v>
      </c>
      <c r="R344" s="181">
        <f>Q344*H344</f>
        <v>0</v>
      </c>
      <c r="S344" s="181">
        <v>1.0489999999999999E-2</v>
      </c>
      <c r="T344" s="182">
        <f>S344*H344</f>
        <v>0.57170499999999991</v>
      </c>
      <c r="U344" s="34"/>
      <c r="V344" s="34"/>
      <c r="W344" s="34"/>
      <c r="X344" s="34"/>
      <c r="Y344" s="34"/>
      <c r="Z344" s="34"/>
      <c r="AA344" s="34"/>
      <c r="AB344" s="34"/>
      <c r="AC344" s="34"/>
      <c r="AD344" s="34"/>
      <c r="AE344" s="34"/>
      <c r="AR344" s="183" t="s">
        <v>270</v>
      </c>
      <c r="AT344" s="183" t="s">
        <v>148</v>
      </c>
      <c r="AU344" s="183" t="s">
        <v>85</v>
      </c>
      <c r="AY344" s="17" t="s">
        <v>145</v>
      </c>
      <c r="BE344" s="184">
        <f>IF(N344="základní",J344,0)</f>
        <v>0</v>
      </c>
      <c r="BF344" s="184">
        <f>IF(N344="snížená",J344,0)</f>
        <v>0</v>
      </c>
      <c r="BG344" s="184">
        <f>IF(N344="zákl. přenesená",J344,0)</f>
        <v>0</v>
      </c>
      <c r="BH344" s="184">
        <f>IF(N344="sníž. přenesená",J344,0)</f>
        <v>0</v>
      </c>
      <c r="BI344" s="184">
        <f>IF(N344="nulová",J344,0)</f>
        <v>0</v>
      </c>
      <c r="BJ344" s="17" t="s">
        <v>83</v>
      </c>
      <c r="BK344" s="184">
        <f>ROUND((ROUND(I344,2))*(ROUND(H344,2)),2)</f>
        <v>0</v>
      </c>
      <c r="BL344" s="17" t="s">
        <v>270</v>
      </c>
      <c r="BM344" s="183" t="s">
        <v>535</v>
      </c>
    </row>
    <row r="345" spans="1:65" s="2" customFormat="1" x14ac:dyDescent="0.2">
      <c r="A345" s="34"/>
      <c r="B345" s="35"/>
      <c r="C345" s="36"/>
      <c r="D345" s="185" t="s">
        <v>155</v>
      </c>
      <c r="E345" s="36"/>
      <c r="F345" s="186" t="s">
        <v>536</v>
      </c>
      <c r="G345" s="36"/>
      <c r="H345" s="36"/>
      <c r="I345" s="187"/>
      <c r="J345" s="36"/>
      <c r="K345" s="36"/>
      <c r="L345" s="39"/>
      <c r="M345" s="188"/>
      <c r="N345" s="189"/>
      <c r="O345" s="64"/>
      <c r="P345" s="64"/>
      <c r="Q345" s="64"/>
      <c r="R345" s="64"/>
      <c r="S345" s="64"/>
      <c r="T345" s="65"/>
      <c r="U345" s="34"/>
      <c r="V345" s="34"/>
      <c r="W345" s="34"/>
      <c r="X345" s="34"/>
      <c r="Y345" s="34"/>
      <c r="Z345" s="34"/>
      <c r="AA345" s="34"/>
      <c r="AB345" s="34"/>
      <c r="AC345" s="34"/>
      <c r="AD345" s="34"/>
      <c r="AE345" s="34"/>
      <c r="AT345" s="17" t="s">
        <v>155</v>
      </c>
      <c r="AU345" s="17" t="s">
        <v>85</v>
      </c>
    </row>
    <row r="346" spans="1:65" s="13" customFormat="1" x14ac:dyDescent="0.2">
      <c r="B346" s="190"/>
      <c r="C346" s="191"/>
      <c r="D346" s="192" t="s">
        <v>157</v>
      </c>
      <c r="E346" s="193" t="s">
        <v>18</v>
      </c>
      <c r="F346" s="194" t="s">
        <v>524</v>
      </c>
      <c r="G346" s="191"/>
      <c r="H346" s="195">
        <v>7</v>
      </c>
      <c r="I346" s="196"/>
      <c r="J346" s="191"/>
      <c r="K346" s="191"/>
      <c r="L346" s="197"/>
      <c r="M346" s="198"/>
      <c r="N346" s="199"/>
      <c r="O346" s="199"/>
      <c r="P346" s="199"/>
      <c r="Q346" s="199"/>
      <c r="R346" s="199"/>
      <c r="S346" s="199"/>
      <c r="T346" s="200"/>
      <c r="AT346" s="201" t="s">
        <v>157</v>
      </c>
      <c r="AU346" s="201" t="s">
        <v>85</v>
      </c>
      <c r="AV346" s="13" t="s">
        <v>85</v>
      </c>
      <c r="AW346" s="13" t="s">
        <v>37</v>
      </c>
      <c r="AX346" s="13" t="s">
        <v>75</v>
      </c>
      <c r="AY346" s="201" t="s">
        <v>145</v>
      </c>
    </row>
    <row r="347" spans="1:65" s="13" customFormat="1" x14ac:dyDescent="0.2">
      <c r="B347" s="190"/>
      <c r="C347" s="191"/>
      <c r="D347" s="192" t="s">
        <v>157</v>
      </c>
      <c r="E347" s="193" t="s">
        <v>18</v>
      </c>
      <c r="F347" s="194" t="s">
        <v>537</v>
      </c>
      <c r="G347" s="191"/>
      <c r="H347" s="195">
        <v>37</v>
      </c>
      <c r="I347" s="196"/>
      <c r="J347" s="191"/>
      <c r="K347" s="191"/>
      <c r="L347" s="197"/>
      <c r="M347" s="198"/>
      <c r="N347" s="199"/>
      <c r="O347" s="199"/>
      <c r="P347" s="199"/>
      <c r="Q347" s="199"/>
      <c r="R347" s="199"/>
      <c r="S347" s="199"/>
      <c r="T347" s="200"/>
      <c r="AT347" s="201" t="s">
        <v>157</v>
      </c>
      <c r="AU347" s="201" t="s">
        <v>85</v>
      </c>
      <c r="AV347" s="13" t="s">
        <v>85</v>
      </c>
      <c r="AW347" s="13" t="s">
        <v>37</v>
      </c>
      <c r="AX347" s="13" t="s">
        <v>75</v>
      </c>
      <c r="AY347" s="201" t="s">
        <v>145</v>
      </c>
    </row>
    <row r="348" spans="1:65" s="13" customFormat="1" x14ac:dyDescent="0.2">
      <c r="B348" s="190"/>
      <c r="C348" s="191"/>
      <c r="D348" s="192" t="s">
        <v>157</v>
      </c>
      <c r="E348" s="193" t="s">
        <v>18</v>
      </c>
      <c r="F348" s="194" t="s">
        <v>526</v>
      </c>
      <c r="G348" s="191"/>
      <c r="H348" s="195">
        <v>10.5</v>
      </c>
      <c r="I348" s="196"/>
      <c r="J348" s="191"/>
      <c r="K348" s="191"/>
      <c r="L348" s="197"/>
      <c r="M348" s="198"/>
      <c r="N348" s="199"/>
      <c r="O348" s="199"/>
      <c r="P348" s="199"/>
      <c r="Q348" s="199"/>
      <c r="R348" s="199"/>
      <c r="S348" s="199"/>
      <c r="T348" s="200"/>
      <c r="AT348" s="201" t="s">
        <v>157</v>
      </c>
      <c r="AU348" s="201" t="s">
        <v>85</v>
      </c>
      <c r="AV348" s="13" t="s">
        <v>85</v>
      </c>
      <c r="AW348" s="13" t="s">
        <v>37</v>
      </c>
      <c r="AX348" s="13" t="s">
        <v>75</v>
      </c>
      <c r="AY348" s="201" t="s">
        <v>145</v>
      </c>
    </row>
    <row r="349" spans="1:65" s="14" customFormat="1" x14ac:dyDescent="0.2">
      <c r="B349" s="202"/>
      <c r="C349" s="203"/>
      <c r="D349" s="192" t="s">
        <v>157</v>
      </c>
      <c r="E349" s="204" t="s">
        <v>18</v>
      </c>
      <c r="F349" s="205" t="s">
        <v>161</v>
      </c>
      <c r="G349" s="203"/>
      <c r="H349" s="206">
        <v>54.5</v>
      </c>
      <c r="I349" s="207"/>
      <c r="J349" s="203"/>
      <c r="K349" s="203"/>
      <c r="L349" s="208"/>
      <c r="M349" s="209"/>
      <c r="N349" s="210"/>
      <c r="O349" s="210"/>
      <c r="P349" s="210"/>
      <c r="Q349" s="210"/>
      <c r="R349" s="210"/>
      <c r="S349" s="210"/>
      <c r="T349" s="211"/>
      <c r="AT349" s="212" t="s">
        <v>157</v>
      </c>
      <c r="AU349" s="212" t="s">
        <v>85</v>
      </c>
      <c r="AV349" s="14" t="s">
        <v>153</v>
      </c>
      <c r="AW349" s="14" t="s">
        <v>37</v>
      </c>
      <c r="AX349" s="14" t="s">
        <v>83</v>
      </c>
      <c r="AY349" s="212" t="s">
        <v>145</v>
      </c>
    </row>
    <row r="350" spans="1:65" s="2" customFormat="1" ht="66.75" customHeight="1" x14ac:dyDescent="0.2">
      <c r="A350" s="34"/>
      <c r="B350" s="35"/>
      <c r="C350" s="173" t="s">
        <v>538</v>
      </c>
      <c r="D350" s="173" t="s">
        <v>148</v>
      </c>
      <c r="E350" s="174" t="s">
        <v>539</v>
      </c>
      <c r="F350" s="175" t="s">
        <v>540</v>
      </c>
      <c r="G350" s="176" t="s">
        <v>392</v>
      </c>
      <c r="H350" s="177">
        <v>2.77</v>
      </c>
      <c r="I350" s="178"/>
      <c r="J350" s="177">
        <f>ROUND((ROUND(I350,2))*(ROUND(H350,2)),2)</f>
        <v>0</v>
      </c>
      <c r="K350" s="175" t="s">
        <v>152</v>
      </c>
      <c r="L350" s="39"/>
      <c r="M350" s="179" t="s">
        <v>18</v>
      </c>
      <c r="N350" s="180" t="s">
        <v>46</v>
      </c>
      <c r="O350" s="64"/>
      <c r="P350" s="181">
        <f>O350*H350</f>
        <v>0</v>
      </c>
      <c r="Q350" s="181">
        <v>0</v>
      </c>
      <c r="R350" s="181">
        <f>Q350*H350</f>
        <v>0</v>
      </c>
      <c r="S350" s="181">
        <v>0</v>
      </c>
      <c r="T350" s="182">
        <f>S350*H350</f>
        <v>0</v>
      </c>
      <c r="U350" s="34"/>
      <c r="V350" s="34"/>
      <c r="W350" s="34"/>
      <c r="X350" s="34"/>
      <c r="Y350" s="34"/>
      <c r="Z350" s="34"/>
      <c r="AA350" s="34"/>
      <c r="AB350" s="34"/>
      <c r="AC350" s="34"/>
      <c r="AD350" s="34"/>
      <c r="AE350" s="34"/>
      <c r="AR350" s="183" t="s">
        <v>270</v>
      </c>
      <c r="AT350" s="183" t="s">
        <v>148</v>
      </c>
      <c r="AU350" s="183" t="s">
        <v>85</v>
      </c>
      <c r="AY350" s="17" t="s">
        <v>145</v>
      </c>
      <c r="BE350" s="184">
        <f>IF(N350="základní",J350,0)</f>
        <v>0</v>
      </c>
      <c r="BF350" s="184">
        <f>IF(N350="snížená",J350,0)</f>
        <v>0</v>
      </c>
      <c r="BG350" s="184">
        <f>IF(N350="zákl. přenesená",J350,0)</f>
        <v>0</v>
      </c>
      <c r="BH350" s="184">
        <f>IF(N350="sníž. přenesená",J350,0)</f>
        <v>0</v>
      </c>
      <c r="BI350" s="184">
        <f>IF(N350="nulová",J350,0)</f>
        <v>0</v>
      </c>
      <c r="BJ350" s="17" t="s">
        <v>83</v>
      </c>
      <c r="BK350" s="184">
        <f>ROUND((ROUND(I350,2))*(ROUND(H350,2)),2)</f>
        <v>0</v>
      </c>
      <c r="BL350" s="17" t="s">
        <v>270</v>
      </c>
      <c r="BM350" s="183" t="s">
        <v>541</v>
      </c>
    </row>
    <row r="351" spans="1:65" s="2" customFormat="1" x14ac:dyDescent="0.2">
      <c r="A351" s="34"/>
      <c r="B351" s="35"/>
      <c r="C351" s="36"/>
      <c r="D351" s="185" t="s">
        <v>155</v>
      </c>
      <c r="E351" s="36"/>
      <c r="F351" s="186" t="s">
        <v>542</v>
      </c>
      <c r="G351" s="36"/>
      <c r="H351" s="36"/>
      <c r="I351" s="187"/>
      <c r="J351" s="36"/>
      <c r="K351" s="36"/>
      <c r="L351" s="39"/>
      <c r="M351" s="188"/>
      <c r="N351" s="189"/>
      <c r="O351" s="64"/>
      <c r="P351" s="64"/>
      <c r="Q351" s="64"/>
      <c r="R351" s="64"/>
      <c r="S351" s="64"/>
      <c r="T351" s="65"/>
      <c r="U351" s="34"/>
      <c r="V351" s="34"/>
      <c r="W351" s="34"/>
      <c r="X351" s="34"/>
      <c r="Y351" s="34"/>
      <c r="Z351" s="34"/>
      <c r="AA351" s="34"/>
      <c r="AB351" s="34"/>
      <c r="AC351" s="34"/>
      <c r="AD351" s="34"/>
      <c r="AE351" s="34"/>
      <c r="AT351" s="17" t="s">
        <v>155</v>
      </c>
      <c r="AU351" s="17" t="s">
        <v>85</v>
      </c>
    </row>
    <row r="352" spans="1:65" s="2" customFormat="1" ht="62.65" customHeight="1" x14ac:dyDescent="0.2">
      <c r="A352" s="34"/>
      <c r="B352" s="35"/>
      <c r="C352" s="173" t="s">
        <v>543</v>
      </c>
      <c r="D352" s="173" t="s">
        <v>148</v>
      </c>
      <c r="E352" s="174" t="s">
        <v>544</v>
      </c>
      <c r="F352" s="175" t="s">
        <v>545</v>
      </c>
      <c r="G352" s="176" t="s">
        <v>392</v>
      </c>
      <c r="H352" s="177">
        <v>2.77</v>
      </c>
      <c r="I352" s="178"/>
      <c r="J352" s="177">
        <f>ROUND((ROUND(I352,2))*(ROUND(H352,2)),2)</f>
        <v>0</v>
      </c>
      <c r="K352" s="175" t="s">
        <v>152</v>
      </c>
      <c r="L352" s="39"/>
      <c r="M352" s="179" t="s">
        <v>18</v>
      </c>
      <c r="N352" s="180" t="s">
        <v>46</v>
      </c>
      <c r="O352" s="64"/>
      <c r="P352" s="181">
        <f>O352*H352</f>
        <v>0</v>
      </c>
      <c r="Q352" s="181">
        <v>0</v>
      </c>
      <c r="R352" s="181">
        <f>Q352*H352</f>
        <v>0</v>
      </c>
      <c r="S352" s="181">
        <v>0</v>
      </c>
      <c r="T352" s="182">
        <f>S352*H352</f>
        <v>0</v>
      </c>
      <c r="U352" s="34"/>
      <c r="V352" s="34"/>
      <c r="W352" s="34"/>
      <c r="X352" s="34"/>
      <c r="Y352" s="34"/>
      <c r="Z352" s="34"/>
      <c r="AA352" s="34"/>
      <c r="AB352" s="34"/>
      <c r="AC352" s="34"/>
      <c r="AD352" s="34"/>
      <c r="AE352" s="34"/>
      <c r="AR352" s="183" t="s">
        <v>270</v>
      </c>
      <c r="AT352" s="183" t="s">
        <v>148</v>
      </c>
      <c r="AU352" s="183" t="s">
        <v>85</v>
      </c>
      <c r="AY352" s="17" t="s">
        <v>145</v>
      </c>
      <c r="BE352" s="184">
        <f>IF(N352="základní",J352,0)</f>
        <v>0</v>
      </c>
      <c r="BF352" s="184">
        <f>IF(N352="snížená",J352,0)</f>
        <v>0</v>
      </c>
      <c r="BG352" s="184">
        <f>IF(N352="zákl. přenesená",J352,0)</f>
        <v>0</v>
      </c>
      <c r="BH352" s="184">
        <f>IF(N352="sníž. přenesená",J352,0)</f>
        <v>0</v>
      </c>
      <c r="BI352" s="184">
        <f>IF(N352="nulová",J352,0)</f>
        <v>0</v>
      </c>
      <c r="BJ352" s="17" t="s">
        <v>83</v>
      </c>
      <c r="BK352" s="184">
        <f>ROUND((ROUND(I352,2))*(ROUND(H352,2)),2)</f>
        <v>0</v>
      </c>
      <c r="BL352" s="17" t="s">
        <v>270</v>
      </c>
      <c r="BM352" s="183" t="s">
        <v>546</v>
      </c>
    </row>
    <row r="353" spans="1:65" s="2" customFormat="1" x14ac:dyDescent="0.2">
      <c r="A353" s="34"/>
      <c r="B353" s="35"/>
      <c r="C353" s="36"/>
      <c r="D353" s="185" t="s">
        <v>155</v>
      </c>
      <c r="E353" s="36"/>
      <c r="F353" s="186" t="s">
        <v>547</v>
      </c>
      <c r="G353" s="36"/>
      <c r="H353" s="36"/>
      <c r="I353" s="187"/>
      <c r="J353" s="36"/>
      <c r="K353" s="36"/>
      <c r="L353" s="39"/>
      <c r="M353" s="188"/>
      <c r="N353" s="189"/>
      <c r="O353" s="64"/>
      <c r="P353" s="64"/>
      <c r="Q353" s="64"/>
      <c r="R353" s="64"/>
      <c r="S353" s="64"/>
      <c r="T353" s="65"/>
      <c r="U353" s="34"/>
      <c r="V353" s="34"/>
      <c r="W353" s="34"/>
      <c r="X353" s="34"/>
      <c r="Y353" s="34"/>
      <c r="Z353" s="34"/>
      <c r="AA353" s="34"/>
      <c r="AB353" s="34"/>
      <c r="AC353" s="34"/>
      <c r="AD353" s="34"/>
      <c r="AE353" s="34"/>
      <c r="AT353" s="17" t="s">
        <v>155</v>
      </c>
      <c r="AU353" s="17" t="s">
        <v>85</v>
      </c>
    </row>
    <row r="354" spans="1:65" s="12" customFormat="1" ht="22.9" customHeight="1" x14ac:dyDescent="0.2">
      <c r="B354" s="157"/>
      <c r="C354" s="158"/>
      <c r="D354" s="159" t="s">
        <v>74</v>
      </c>
      <c r="E354" s="171" t="s">
        <v>548</v>
      </c>
      <c r="F354" s="171" t="s">
        <v>549</v>
      </c>
      <c r="G354" s="158"/>
      <c r="H354" s="158"/>
      <c r="I354" s="161"/>
      <c r="J354" s="172">
        <f>BK354</f>
        <v>0</v>
      </c>
      <c r="K354" s="158"/>
      <c r="L354" s="163"/>
      <c r="M354" s="164"/>
      <c r="N354" s="165"/>
      <c r="O354" s="165"/>
      <c r="P354" s="166">
        <f>SUM(P355:P410)</f>
        <v>0</v>
      </c>
      <c r="Q354" s="165"/>
      <c r="R354" s="166">
        <f>SUM(R355:R410)</f>
        <v>0.17259999999999998</v>
      </c>
      <c r="S354" s="165"/>
      <c r="T354" s="167">
        <f>SUM(T355:T410)</f>
        <v>0.65039999999999998</v>
      </c>
      <c r="AR354" s="168" t="s">
        <v>85</v>
      </c>
      <c r="AT354" s="169" t="s">
        <v>74</v>
      </c>
      <c r="AU354" s="169" t="s">
        <v>83</v>
      </c>
      <c r="AY354" s="168" t="s">
        <v>145</v>
      </c>
      <c r="BK354" s="170">
        <f>SUM(BK355:BK410)</f>
        <v>0</v>
      </c>
    </row>
    <row r="355" spans="1:65" s="2" customFormat="1" ht="33" customHeight="1" x14ac:dyDescent="0.2">
      <c r="A355" s="34"/>
      <c r="B355" s="35"/>
      <c r="C355" s="173" t="s">
        <v>550</v>
      </c>
      <c r="D355" s="173" t="s">
        <v>148</v>
      </c>
      <c r="E355" s="174" t="s">
        <v>551</v>
      </c>
      <c r="F355" s="175" t="s">
        <v>552</v>
      </c>
      <c r="G355" s="176" t="s">
        <v>151</v>
      </c>
      <c r="H355" s="177">
        <v>138.5</v>
      </c>
      <c r="I355" s="178"/>
      <c r="J355" s="177">
        <f>ROUND((ROUND(I355,2))*(ROUND(H355,2)),2)</f>
        <v>0</v>
      </c>
      <c r="K355" s="175" t="s">
        <v>152</v>
      </c>
      <c r="L355" s="39"/>
      <c r="M355" s="179" t="s">
        <v>18</v>
      </c>
      <c r="N355" s="180" t="s">
        <v>46</v>
      </c>
      <c r="O355" s="64"/>
      <c r="P355" s="181">
        <f>O355*H355</f>
        <v>0</v>
      </c>
      <c r="Q355" s="181">
        <v>0</v>
      </c>
      <c r="R355" s="181">
        <f>Q355*H355</f>
        <v>0</v>
      </c>
      <c r="S355" s="181">
        <v>4.0000000000000001E-3</v>
      </c>
      <c r="T355" s="182">
        <f>S355*H355</f>
        <v>0.55400000000000005</v>
      </c>
      <c r="U355" s="34"/>
      <c r="V355" s="34"/>
      <c r="W355" s="34"/>
      <c r="X355" s="34"/>
      <c r="Y355" s="34"/>
      <c r="Z355" s="34"/>
      <c r="AA355" s="34"/>
      <c r="AB355" s="34"/>
      <c r="AC355" s="34"/>
      <c r="AD355" s="34"/>
      <c r="AE355" s="34"/>
      <c r="AR355" s="183" t="s">
        <v>270</v>
      </c>
      <c r="AT355" s="183" t="s">
        <v>148</v>
      </c>
      <c r="AU355" s="183" t="s">
        <v>85</v>
      </c>
      <c r="AY355" s="17" t="s">
        <v>145</v>
      </c>
      <c r="BE355" s="184">
        <f>IF(N355="základní",J355,0)</f>
        <v>0</v>
      </c>
      <c r="BF355" s="184">
        <f>IF(N355="snížená",J355,0)</f>
        <v>0</v>
      </c>
      <c r="BG355" s="184">
        <f>IF(N355="zákl. přenesená",J355,0)</f>
        <v>0</v>
      </c>
      <c r="BH355" s="184">
        <f>IF(N355="sníž. přenesená",J355,0)</f>
        <v>0</v>
      </c>
      <c r="BI355" s="184">
        <f>IF(N355="nulová",J355,0)</f>
        <v>0</v>
      </c>
      <c r="BJ355" s="17" t="s">
        <v>83</v>
      </c>
      <c r="BK355" s="184">
        <f>ROUND((ROUND(I355,2))*(ROUND(H355,2)),2)</f>
        <v>0</v>
      </c>
      <c r="BL355" s="17" t="s">
        <v>270</v>
      </c>
      <c r="BM355" s="183" t="s">
        <v>553</v>
      </c>
    </row>
    <row r="356" spans="1:65" s="2" customFormat="1" x14ac:dyDescent="0.2">
      <c r="A356" s="34"/>
      <c r="B356" s="35"/>
      <c r="C356" s="36"/>
      <c r="D356" s="185" t="s">
        <v>155</v>
      </c>
      <c r="E356" s="36"/>
      <c r="F356" s="186" t="s">
        <v>554</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155</v>
      </c>
      <c r="AU356" s="17" t="s">
        <v>85</v>
      </c>
    </row>
    <row r="357" spans="1:65" s="2" customFormat="1" ht="39" x14ac:dyDescent="0.2">
      <c r="A357" s="34"/>
      <c r="B357" s="35"/>
      <c r="C357" s="36"/>
      <c r="D357" s="192" t="s">
        <v>555</v>
      </c>
      <c r="E357" s="36"/>
      <c r="F357" s="233" t="s">
        <v>556</v>
      </c>
      <c r="G357" s="36"/>
      <c r="H357" s="36"/>
      <c r="I357" s="187"/>
      <c r="J357" s="36"/>
      <c r="K357" s="36"/>
      <c r="L357" s="39"/>
      <c r="M357" s="188"/>
      <c r="N357" s="189"/>
      <c r="O357" s="64"/>
      <c r="P357" s="64"/>
      <c r="Q357" s="64"/>
      <c r="R357" s="64"/>
      <c r="S357" s="64"/>
      <c r="T357" s="65"/>
      <c r="U357" s="34"/>
      <c r="V357" s="34"/>
      <c r="W357" s="34"/>
      <c r="X357" s="34"/>
      <c r="Y357" s="34"/>
      <c r="Z357" s="34"/>
      <c r="AA357" s="34"/>
      <c r="AB357" s="34"/>
      <c r="AC357" s="34"/>
      <c r="AD357" s="34"/>
      <c r="AE357" s="34"/>
      <c r="AT357" s="17" t="s">
        <v>555</v>
      </c>
      <c r="AU357" s="17" t="s">
        <v>85</v>
      </c>
    </row>
    <row r="358" spans="1:65" s="13" customFormat="1" x14ac:dyDescent="0.2">
      <c r="B358" s="190"/>
      <c r="C358" s="191"/>
      <c r="D358" s="192" t="s">
        <v>157</v>
      </c>
      <c r="E358" s="193" t="s">
        <v>18</v>
      </c>
      <c r="F358" s="194" t="s">
        <v>557</v>
      </c>
      <c r="G358" s="191"/>
      <c r="H358" s="195">
        <v>32</v>
      </c>
      <c r="I358" s="196"/>
      <c r="J358" s="191"/>
      <c r="K358" s="191"/>
      <c r="L358" s="197"/>
      <c r="M358" s="198"/>
      <c r="N358" s="199"/>
      <c r="O358" s="199"/>
      <c r="P358" s="199"/>
      <c r="Q358" s="199"/>
      <c r="R358" s="199"/>
      <c r="S358" s="199"/>
      <c r="T358" s="200"/>
      <c r="AT358" s="201" t="s">
        <v>157</v>
      </c>
      <c r="AU358" s="201" t="s">
        <v>85</v>
      </c>
      <c r="AV358" s="13" t="s">
        <v>85</v>
      </c>
      <c r="AW358" s="13" t="s">
        <v>37</v>
      </c>
      <c r="AX358" s="13" t="s">
        <v>75</v>
      </c>
      <c r="AY358" s="201" t="s">
        <v>145</v>
      </c>
    </row>
    <row r="359" spans="1:65" s="13" customFormat="1" x14ac:dyDescent="0.2">
      <c r="B359" s="190"/>
      <c r="C359" s="191"/>
      <c r="D359" s="192" t="s">
        <v>157</v>
      </c>
      <c r="E359" s="193" t="s">
        <v>18</v>
      </c>
      <c r="F359" s="194" t="s">
        <v>558</v>
      </c>
      <c r="G359" s="191"/>
      <c r="H359" s="195">
        <v>26</v>
      </c>
      <c r="I359" s="196"/>
      <c r="J359" s="191"/>
      <c r="K359" s="191"/>
      <c r="L359" s="197"/>
      <c r="M359" s="198"/>
      <c r="N359" s="199"/>
      <c r="O359" s="199"/>
      <c r="P359" s="199"/>
      <c r="Q359" s="199"/>
      <c r="R359" s="199"/>
      <c r="S359" s="199"/>
      <c r="T359" s="200"/>
      <c r="AT359" s="201" t="s">
        <v>157</v>
      </c>
      <c r="AU359" s="201" t="s">
        <v>85</v>
      </c>
      <c r="AV359" s="13" t="s">
        <v>85</v>
      </c>
      <c r="AW359" s="13" t="s">
        <v>37</v>
      </c>
      <c r="AX359" s="13" t="s">
        <v>75</v>
      </c>
      <c r="AY359" s="201" t="s">
        <v>145</v>
      </c>
    </row>
    <row r="360" spans="1:65" s="13" customFormat="1" x14ac:dyDescent="0.2">
      <c r="B360" s="190"/>
      <c r="C360" s="191"/>
      <c r="D360" s="192" t="s">
        <v>157</v>
      </c>
      <c r="E360" s="193" t="s">
        <v>18</v>
      </c>
      <c r="F360" s="194" t="s">
        <v>559</v>
      </c>
      <c r="G360" s="191"/>
      <c r="H360" s="195">
        <v>28</v>
      </c>
      <c r="I360" s="196"/>
      <c r="J360" s="191"/>
      <c r="K360" s="191"/>
      <c r="L360" s="197"/>
      <c r="M360" s="198"/>
      <c r="N360" s="199"/>
      <c r="O360" s="199"/>
      <c r="P360" s="199"/>
      <c r="Q360" s="199"/>
      <c r="R360" s="199"/>
      <c r="S360" s="199"/>
      <c r="T360" s="200"/>
      <c r="AT360" s="201" t="s">
        <v>157</v>
      </c>
      <c r="AU360" s="201" t="s">
        <v>85</v>
      </c>
      <c r="AV360" s="13" t="s">
        <v>85</v>
      </c>
      <c r="AW360" s="13" t="s">
        <v>37</v>
      </c>
      <c r="AX360" s="13" t="s">
        <v>75</v>
      </c>
      <c r="AY360" s="201" t="s">
        <v>145</v>
      </c>
    </row>
    <row r="361" spans="1:65" s="13" customFormat="1" x14ac:dyDescent="0.2">
      <c r="B361" s="190"/>
      <c r="C361" s="191"/>
      <c r="D361" s="192" t="s">
        <v>157</v>
      </c>
      <c r="E361" s="193" t="s">
        <v>18</v>
      </c>
      <c r="F361" s="194" t="s">
        <v>560</v>
      </c>
      <c r="G361" s="191"/>
      <c r="H361" s="195">
        <v>52.5</v>
      </c>
      <c r="I361" s="196"/>
      <c r="J361" s="191"/>
      <c r="K361" s="191"/>
      <c r="L361" s="197"/>
      <c r="M361" s="198"/>
      <c r="N361" s="199"/>
      <c r="O361" s="199"/>
      <c r="P361" s="199"/>
      <c r="Q361" s="199"/>
      <c r="R361" s="199"/>
      <c r="S361" s="199"/>
      <c r="T361" s="200"/>
      <c r="AT361" s="201" t="s">
        <v>157</v>
      </c>
      <c r="AU361" s="201" t="s">
        <v>85</v>
      </c>
      <c r="AV361" s="13" t="s">
        <v>85</v>
      </c>
      <c r="AW361" s="13" t="s">
        <v>37</v>
      </c>
      <c r="AX361" s="13" t="s">
        <v>75</v>
      </c>
      <c r="AY361" s="201" t="s">
        <v>145</v>
      </c>
    </row>
    <row r="362" spans="1:65" s="14" customFormat="1" x14ac:dyDescent="0.2">
      <c r="B362" s="202"/>
      <c r="C362" s="203"/>
      <c r="D362" s="192" t="s">
        <v>157</v>
      </c>
      <c r="E362" s="204" t="s">
        <v>18</v>
      </c>
      <c r="F362" s="205" t="s">
        <v>161</v>
      </c>
      <c r="G362" s="203"/>
      <c r="H362" s="206">
        <v>138.5</v>
      </c>
      <c r="I362" s="207"/>
      <c r="J362" s="203"/>
      <c r="K362" s="203"/>
      <c r="L362" s="208"/>
      <c r="M362" s="209"/>
      <c r="N362" s="210"/>
      <c r="O362" s="210"/>
      <c r="P362" s="210"/>
      <c r="Q362" s="210"/>
      <c r="R362" s="210"/>
      <c r="S362" s="210"/>
      <c r="T362" s="211"/>
      <c r="AT362" s="212" t="s">
        <v>157</v>
      </c>
      <c r="AU362" s="212" t="s">
        <v>85</v>
      </c>
      <c r="AV362" s="14" t="s">
        <v>153</v>
      </c>
      <c r="AW362" s="14" t="s">
        <v>37</v>
      </c>
      <c r="AX362" s="14" t="s">
        <v>83</v>
      </c>
      <c r="AY362" s="212" t="s">
        <v>145</v>
      </c>
    </row>
    <row r="363" spans="1:65" s="2" customFormat="1" ht="37.9" customHeight="1" x14ac:dyDescent="0.2">
      <c r="A363" s="34"/>
      <c r="B363" s="35"/>
      <c r="C363" s="173" t="s">
        <v>561</v>
      </c>
      <c r="D363" s="173" t="s">
        <v>148</v>
      </c>
      <c r="E363" s="174" t="s">
        <v>562</v>
      </c>
      <c r="F363" s="175" t="s">
        <v>563</v>
      </c>
      <c r="G363" s="176" t="s">
        <v>151</v>
      </c>
      <c r="H363" s="177">
        <v>4</v>
      </c>
      <c r="I363" s="178"/>
      <c r="J363" s="177">
        <f>ROUND((ROUND(I363,2))*(ROUND(H363,2)),2)</f>
        <v>0</v>
      </c>
      <c r="K363" s="175" t="s">
        <v>152</v>
      </c>
      <c r="L363" s="39"/>
      <c r="M363" s="179" t="s">
        <v>18</v>
      </c>
      <c r="N363" s="180" t="s">
        <v>46</v>
      </c>
      <c r="O363" s="64"/>
      <c r="P363" s="181">
        <f>O363*H363</f>
        <v>0</v>
      </c>
      <c r="Q363" s="181">
        <v>0</v>
      </c>
      <c r="R363" s="181">
        <f>Q363*H363</f>
        <v>0</v>
      </c>
      <c r="S363" s="181">
        <v>0</v>
      </c>
      <c r="T363" s="182">
        <f>S363*H363</f>
        <v>0</v>
      </c>
      <c r="U363" s="34"/>
      <c r="V363" s="34"/>
      <c r="W363" s="34"/>
      <c r="X363" s="34"/>
      <c r="Y363" s="34"/>
      <c r="Z363" s="34"/>
      <c r="AA363" s="34"/>
      <c r="AB363" s="34"/>
      <c r="AC363" s="34"/>
      <c r="AD363" s="34"/>
      <c r="AE363" s="34"/>
      <c r="AR363" s="183" t="s">
        <v>270</v>
      </c>
      <c r="AT363" s="183" t="s">
        <v>148</v>
      </c>
      <c r="AU363" s="183" t="s">
        <v>85</v>
      </c>
      <c r="AY363" s="17" t="s">
        <v>145</v>
      </c>
      <c r="BE363" s="184">
        <f>IF(N363="základní",J363,0)</f>
        <v>0</v>
      </c>
      <c r="BF363" s="184">
        <f>IF(N363="snížená",J363,0)</f>
        <v>0</v>
      </c>
      <c r="BG363" s="184">
        <f>IF(N363="zákl. přenesená",J363,0)</f>
        <v>0</v>
      </c>
      <c r="BH363" s="184">
        <f>IF(N363="sníž. přenesená",J363,0)</f>
        <v>0</v>
      </c>
      <c r="BI363" s="184">
        <f>IF(N363="nulová",J363,0)</f>
        <v>0</v>
      </c>
      <c r="BJ363" s="17" t="s">
        <v>83</v>
      </c>
      <c r="BK363" s="184">
        <f>ROUND((ROUND(I363,2))*(ROUND(H363,2)),2)</f>
        <v>0</v>
      </c>
      <c r="BL363" s="17" t="s">
        <v>270</v>
      </c>
      <c r="BM363" s="183" t="s">
        <v>564</v>
      </c>
    </row>
    <row r="364" spans="1:65" s="2" customFormat="1" x14ac:dyDescent="0.2">
      <c r="A364" s="34"/>
      <c r="B364" s="35"/>
      <c r="C364" s="36"/>
      <c r="D364" s="185" t="s">
        <v>155</v>
      </c>
      <c r="E364" s="36"/>
      <c r="F364" s="186" t="s">
        <v>565</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155</v>
      </c>
      <c r="AU364" s="17" t="s">
        <v>85</v>
      </c>
    </row>
    <row r="365" spans="1:65" s="13" customFormat="1" x14ac:dyDescent="0.2">
      <c r="B365" s="190"/>
      <c r="C365" s="191"/>
      <c r="D365" s="192" t="s">
        <v>157</v>
      </c>
      <c r="E365" s="193" t="s">
        <v>18</v>
      </c>
      <c r="F365" s="194" t="s">
        <v>275</v>
      </c>
      <c r="G365" s="191"/>
      <c r="H365" s="195">
        <v>1</v>
      </c>
      <c r="I365" s="196"/>
      <c r="J365" s="191"/>
      <c r="K365" s="191"/>
      <c r="L365" s="197"/>
      <c r="M365" s="198"/>
      <c r="N365" s="199"/>
      <c r="O365" s="199"/>
      <c r="P365" s="199"/>
      <c r="Q365" s="199"/>
      <c r="R365" s="199"/>
      <c r="S365" s="199"/>
      <c r="T365" s="200"/>
      <c r="AT365" s="201" t="s">
        <v>157</v>
      </c>
      <c r="AU365" s="201" t="s">
        <v>85</v>
      </c>
      <c r="AV365" s="13" t="s">
        <v>85</v>
      </c>
      <c r="AW365" s="13" t="s">
        <v>37</v>
      </c>
      <c r="AX365" s="13" t="s">
        <v>75</v>
      </c>
      <c r="AY365" s="201" t="s">
        <v>145</v>
      </c>
    </row>
    <row r="366" spans="1:65" s="13" customFormat="1" x14ac:dyDescent="0.2">
      <c r="B366" s="190"/>
      <c r="C366" s="191"/>
      <c r="D366" s="192" t="s">
        <v>157</v>
      </c>
      <c r="E366" s="193" t="s">
        <v>18</v>
      </c>
      <c r="F366" s="194" t="s">
        <v>276</v>
      </c>
      <c r="G366" s="191"/>
      <c r="H366" s="195">
        <v>1</v>
      </c>
      <c r="I366" s="196"/>
      <c r="J366" s="191"/>
      <c r="K366" s="191"/>
      <c r="L366" s="197"/>
      <c r="M366" s="198"/>
      <c r="N366" s="199"/>
      <c r="O366" s="199"/>
      <c r="P366" s="199"/>
      <c r="Q366" s="199"/>
      <c r="R366" s="199"/>
      <c r="S366" s="199"/>
      <c r="T366" s="200"/>
      <c r="AT366" s="201" t="s">
        <v>157</v>
      </c>
      <c r="AU366" s="201" t="s">
        <v>85</v>
      </c>
      <c r="AV366" s="13" t="s">
        <v>85</v>
      </c>
      <c r="AW366" s="13" t="s">
        <v>37</v>
      </c>
      <c r="AX366" s="13" t="s">
        <v>75</v>
      </c>
      <c r="AY366" s="201" t="s">
        <v>145</v>
      </c>
    </row>
    <row r="367" spans="1:65" s="13" customFormat="1" x14ac:dyDescent="0.2">
      <c r="B367" s="190"/>
      <c r="C367" s="191"/>
      <c r="D367" s="192" t="s">
        <v>157</v>
      </c>
      <c r="E367" s="193" t="s">
        <v>18</v>
      </c>
      <c r="F367" s="194" t="s">
        <v>277</v>
      </c>
      <c r="G367" s="191"/>
      <c r="H367" s="195">
        <v>1</v>
      </c>
      <c r="I367" s="196"/>
      <c r="J367" s="191"/>
      <c r="K367" s="191"/>
      <c r="L367" s="197"/>
      <c r="M367" s="198"/>
      <c r="N367" s="199"/>
      <c r="O367" s="199"/>
      <c r="P367" s="199"/>
      <c r="Q367" s="199"/>
      <c r="R367" s="199"/>
      <c r="S367" s="199"/>
      <c r="T367" s="200"/>
      <c r="AT367" s="201" t="s">
        <v>157</v>
      </c>
      <c r="AU367" s="201" t="s">
        <v>85</v>
      </c>
      <c r="AV367" s="13" t="s">
        <v>85</v>
      </c>
      <c r="AW367" s="13" t="s">
        <v>37</v>
      </c>
      <c r="AX367" s="13" t="s">
        <v>75</v>
      </c>
      <c r="AY367" s="201" t="s">
        <v>145</v>
      </c>
    </row>
    <row r="368" spans="1:65" s="13" customFormat="1" x14ac:dyDescent="0.2">
      <c r="B368" s="190"/>
      <c r="C368" s="191"/>
      <c r="D368" s="192" t="s">
        <v>157</v>
      </c>
      <c r="E368" s="193" t="s">
        <v>18</v>
      </c>
      <c r="F368" s="194" t="s">
        <v>278</v>
      </c>
      <c r="G368" s="191"/>
      <c r="H368" s="195">
        <v>1</v>
      </c>
      <c r="I368" s="196"/>
      <c r="J368" s="191"/>
      <c r="K368" s="191"/>
      <c r="L368" s="197"/>
      <c r="M368" s="198"/>
      <c r="N368" s="199"/>
      <c r="O368" s="199"/>
      <c r="P368" s="199"/>
      <c r="Q368" s="199"/>
      <c r="R368" s="199"/>
      <c r="S368" s="199"/>
      <c r="T368" s="200"/>
      <c r="AT368" s="201" t="s">
        <v>157</v>
      </c>
      <c r="AU368" s="201" t="s">
        <v>85</v>
      </c>
      <c r="AV368" s="13" t="s">
        <v>85</v>
      </c>
      <c r="AW368" s="13" t="s">
        <v>37</v>
      </c>
      <c r="AX368" s="13" t="s">
        <v>75</v>
      </c>
      <c r="AY368" s="201" t="s">
        <v>145</v>
      </c>
    </row>
    <row r="369" spans="1:65" s="14" customFormat="1" x14ac:dyDescent="0.2">
      <c r="B369" s="202"/>
      <c r="C369" s="203"/>
      <c r="D369" s="192" t="s">
        <v>157</v>
      </c>
      <c r="E369" s="204" t="s">
        <v>18</v>
      </c>
      <c r="F369" s="205" t="s">
        <v>161</v>
      </c>
      <c r="G369" s="203"/>
      <c r="H369" s="206">
        <v>4</v>
      </c>
      <c r="I369" s="207"/>
      <c r="J369" s="203"/>
      <c r="K369" s="203"/>
      <c r="L369" s="208"/>
      <c r="M369" s="209"/>
      <c r="N369" s="210"/>
      <c r="O369" s="210"/>
      <c r="P369" s="210"/>
      <c r="Q369" s="210"/>
      <c r="R369" s="210"/>
      <c r="S369" s="210"/>
      <c r="T369" s="211"/>
      <c r="AT369" s="212" t="s">
        <v>157</v>
      </c>
      <c r="AU369" s="212" t="s">
        <v>85</v>
      </c>
      <c r="AV369" s="14" t="s">
        <v>153</v>
      </c>
      <c r="AW369" s="14" t="s">
        <v>37</v>
      </c>
      <c r="AX369" s="14" t="s">
        <v>83</v>
      </c>
      <c r="AY369" s="212" t="s">
        <v>145</v>
      </c>
    </row>
    <row r="370" spans="1:65" s="2" customFormat="1" ht="44.25" customHeight="1" x14ac:dyDescent="0.2">
      <c r="A370" s="34"/>
      <c r="B370" s="35"/>
      <c r="C370" s="224" t="s">
        <v>566</v>
      </c>
      <c r="D370" s="224" t="s">
        <v>280</v>
      </c>
      <c r="E370" s="225" t="s">
        <v>567</v>
      </c>
      <c r="F370" s="226" t="s">
        <v>568</v>
      </c>
      <c r="G370" s="227" t="s">
        <v>151</v>
      </c>
      <c r="H370" s="228">
        <v>4</v>
      </c>
      <c r="I370" s="229"/>
      <c r="J370" s="228">
        <f>ROUND((ROUND(I370,2))*(ROUND(H370,2)),2)</f>
        <v>0</v>
      </c>
      <c r="K370" s="226" t="s">
        <v>152</v>
      </c>
      <c r="L370" s="230"/>
      <c r="M370" s="231" t="s">
        <v>18</v>
      </c>
      <c r="N370" s="232" t="s">
        <v>46</v>
      </c>
      <c r="O370" s="64"/>
      <c r="P370" s="181">
        <f>O370*H370</f>
        <v>0</v>
      </c>
      <c r="Q370" s="181">
        <v>4.2999999999999997E-2</v>
      </c>
      <c r="R370" s="181">
        <f>Q370*H370</f>
        <v>0.17199999999999999</v>
      </c>
      <c r="S370" s="181">
        <v>0</v>
      </c>
      <c r="T370" s="182">
        <f>S370*H370</f>
        <v>0</v>
      </c>
      <c r="U370" s="34"/>
      <c r="V370" s="34"/>
      <c r="W370" s="34"/>
      <c r="X370" s="34"/>
      <c r="Y370" s="34"/>
      <c r="Z370" s="34"/>
      <c r="AA370" s="34"/>
      <c r="AB370" s="34"/>
      <c r="AC370" s="34"/>
      <c r="AD370" s="34"/>
      <c r="AE370" s="34"/>
      <c r="AR370" s="183" t="s">
        <v>367</v>
      </c>
      <c r="AT370" s="183" t="s">
        <v>280</v>
      </c>
      <c r="AU370" s="183" t="s">
        <v>85</v>
      </c>
      <c r="AY370" s="17" t="s">
        <v>145</v>
      </c>
      <c r="BE370" s="184">
        <f>IF(N370="základní",J370,0)</f>
        <v>0</v>
      </c>
      <c r="BF370" s="184">
        <f>IF(N370="snížená",J370,0)</f>
        <v>0</v>
      </c>
      <c r="BG370" s="184">
        <f>IF(N370="zákl. přenesená",J370,0)</f>
        <v>0</v>
      </c>
      <c r="BH370" s="184">
        <f>IF(N370="sníž. přenesená",J370,0)</f>
        <v>0</v>
      </c>
      <c r="BI370" s="184">
        <f>IF(N370="nulová",J370,0)</f>
        <v>0</v>
      </c>
      <c r="BJ370" s="17" t="s">
        <v>83</v>
      </c>
      <c r="BK370" s="184">
        <f>ROUND((ROUND(I370,2))*(ROUND(H370,2)),2)</f>
        <v>0</v>
      </c>
      <c r="BL370" s="17" t="s">
        <v>270</v>
      </c>
      <c r="BM370" s="183" t="s">
        <v>569</v>
      </c>
    </row>
    <row r="371" spans="1:65" s="2" customFormat="1" ht="21.75" customHeight="1" x14ac:dyDescent="0.2">
      <c r="A371" s="34"/>
      <c r="B371" s="35"/>
      <c r="C371" s="173" t="s">
        <v>570</v>
      </c>
      <c r="D371" s="173" t="s">
        <v>148</v>
      </c>
      <c r="E371" s="174" t="s">
        <v>571</v>
      </c>
      <c r="F371" s="175" t="s">
        <v>572</v>
      </c>
      <c r="G371" s="176" t="s">
        <v>151</v>
      </c>
      <c r="H371" s="177">
        <v>4</v>
      </c>
      <c r="I371" s="178"/>
      <c r="J371" s="177">
        <f>ROUND((ROUND(I371,2))*(ROUND(H371,2)),2)</f>
        <v>0</v>
      </c>
      <c r="K371" s="175" t="s">
        <v>152</v>
      </c>
      <c r="L371" s="39"/>
      <c r="M371" s="179" t="s">
        <v>18</v>
      </c>
      <c r="N371" s="180" t="s">
        <v>46</v>
      </c>
      <c r="O371" s="64"/>
      <c r="P371" s="181">
        <f>O371*H371</f>
        <v>0</v>
      </c>
      <c r="Q371" s="181">
        <v>0</v>
      </c>
      <c r="R371" s="181">
        <f>Q371*H371</f>
        <v>0</v>
      </c>
      <c r="S371" s="181">
        <v>1E-4</v>
      </c>
      <c r="T371" s="182">
        <f>S371*H371</f>
        <v>4.0000000000000002E-4</v>
      </c>
      <c r="U371" s="34"/>
      <c r="V371" s="34"/>
      <c r="W371" s="34"/>
      <c r="X371" s="34"/>
      <c r="Y371" s="34"/>
      <c r="Z371" s="34"/>
      <c r="AA371" s="34"/>
      <c r="AB371" s="34"/>
      <c r="AC371" s="34"/>
      <c r="AD371" s="34"/>
      <c r="AE371" s="34"/>
      <c r="AR371" s="183" t="s">
        <v>270</v>
      </c>
      <c r="AT371" s="183" t="s">
        <v>148</v>
      </c>
      <c r="AU371" s="183" t="s">
        <v>85</v>
      </c>
      <c r="AY371" s="17" t="s">
        <v>145</v>
      </c>
      <c r="BE371" s="184">
        <f>IF(N371="základní",J371,0)</f>
        <v>0</v>
      </c>
      <c r="BF371" s="184">
        <f>IF(N371="snížená",J371,0)</f>
        <v>0</v>
      </c>
      <c r="BG371" s="184">
        <f>IF(N371="zákl. přenesená",J371,0)</f>
        <v>0</v>
      </c>
      <c r="BH371" s="184">
        <f>IF(N371="sníž. přenesená",J371,0)</f>
        <v>0</v>
      </c>
      <c r="BI371" s="184">
        <f>IF(N371="nulová",J371,0)</f>
        <v>0</v>
      </c>
      <c r="BJ371" s="17" t="s">
        <v>83</v>
      </c>
      <c r="BK371" s="184">
        <f>ROUND((ROUND(I371,2))*(ROUND(H371,2)),2)</f>
        <v>0</v>
      </c>
      <c r="BL371" s="17" t="s">
        <v>270</v>
      </c>
      <c r="BM371" s="183" t="s">
        <v>573</v>
      </c>
    </row>
    <row r="372" spans="1:65" s="2" customFormat="1" x14ac:dyDescent="0.2">
      <c r="A372" s="34"/>
      <c r="B372" s="35"/>
      <c r="C372" s="36"/>
      <c r="D372" s="185" t="s">
        <v>155</v>
      </c>
      <c r="E372" s="36"/>
      <c r="F372" s="186" t="s">
        <v>574</v>
      </c>
      <c r="G372" s="36"/>
      <c r="H372" s="36"/>
      <c r="I372" s="187"/>
      <c r="J372" s="36"/>
      <c r="K372" s="36"/>
      <c r="L372" s="39"/>
      <c r="M372" s="188"/>
      <c r="N372" s="189"/>
      <c r="O372" s="64"/>
      <c r="P372" s="64"/>
      <c r="Q372" s="64"/>
      <c r="R372" s="64"/>
      <c r="S372" s="64"/>
      <c r="T372" s="65"/>
      <c r="U372" s="34"/>
      <c r="V372" s="34"/>
      <c r="W372" s="34"/>
      <c r="X372" s="34"/>
      <c r="Y372" s="34"/>
      <c r="Z372" s="34"/>
      <c r="AA372" s="34"/>
      <c r="AB372" s="34"/>
      <c r="AC372" s="34"/>
      <c r="AD372" s="34"/>
      <c r="AE372" s="34"/>
      <c r="AT372" s="17" t="s">
        <v>155</v>
      </c>
      <c r="AU372" s="17" t="s">
        <v>85</v>
      </c>
    </row>
    <row r="373" spans="1:65" s="13" customFormat="1" x14ac:dyDescent="0.2">
      <c r="B373" s="190"/>
      <c r="C373" s="191"/>
      <c r="D373" s="192" t="s">
        <v>157</v>
      </c>
      <c r="E373" s="193" t="s">
        <v>18</v>
      </c>
      <c r="F373" s="194" t="s">
        <v>575</v>
      </c>
      <c r="G373" s="191"/>
      <c r="H373" s="195">
        <v>4</v>
      </c>
      <c r="I373" s="196"/>
      <c r="J373" s="191"/>
      <c r="K373" s="191"/>
      <c r="L373" s="197"/>
      <c r="M373" s="198"/>
      <c r="N373" s="199"/>
      <c r="O373" s="199"/>
      <c r="P373" s="199"/>
      <c r="Q373" s="199"/>
      <c r="R373" s="199"/>
      <c r="S373" s="199"/>
      <c r="T373" s="200"/>
      <c r="AT373" s="201" t="s">
        <v>157</v>
      </c>
      <c r="AU373" s="201" t="s">
        <v>85</v>
      </c>
      <c r="AV373" s="13" t="s">
        <v>85</v>
      </c>
      <c r="AW373" s="13" t="s">
        <v>37</v>
      </c>
      <c r="AX373" s="13" t="s">
        <v>83</v>
      </c>
      <c r="AY373" s="201" t="s">
        <v>145</v>
      </c>
    </row>
    <row r="374" spans="1:65" s="2" customFormat="1" ht="16.5" customHeight="1" x14ac:dyDescent="0.2">
      <c r="A374" s="34"/>
      <c r="B374" s="35"/>
      <c r="C374" s="224" t="s">
        <v>576</v>
      </c>
      <c r="D374" s="224" t="s">
        <v>280</v>
      </c>
      <c r="E374" s="225" t="s">
        <v>577</v>
      </c>
      <c r="F374" s="226" t="s">
        <v>578</v>
      </c>
      <c r="G374" s="227" t="s">
        <v>151</v>
      </c>
      <c r="H374" s="228">
        <v>4</v>
      </c>
      <c r="I374" s="229"/>
      <c r="J374" s="228">
        <f>ROUND((ROUND(I374,2))*(ROUND(H374,2)),2)</f>
        <v>0</v>
      </c>
      <c r="K374" s="226" t="s">
        <v>152</v>
      </c>
      <c r="L374" s="230"/>
      <c r="M374" s="231" t="s">
        <v>18</v>
      </c>
      <c r="N374" s="232" t="s">
        <v>46</v>
      </c>
      <c r="O374" s="64"/>
      <c r="P374" s="181">
        <f>O374*H374</f>
        <v>0</v>
      </c>
      <c r="Q374" s="181">
        <v>1.4999999999999999E-4</v>
      </c>
      <c r="R374" s="181">
        <f>Q374*H374</f>
        <v>5.9999999999999995E-4</v>
      </c>
      <c r="S374" s="181">
        <v>0</v>
      </c>
      <c r="T374" s="182">
        <f>S374*H374</f>
        <v>0</v>
      </c>
      <c r="U374" s="34"/>
      <c r="V374" s="34"/>
      <c r="W374" s="34"/>
      <c r="X374" s="34"/>
      <c r="Y374" s="34"/>
      <c r="Z374" s="34"/>
      <c r="AA374" s="34"/>
      <c r="AB374" s="34"/>
      <c r="AC374" s="34"/>
      <c r="AD374" s="34"/>
      <c r="AE374" s="34"/>
      <c r="AR374" s="183" t="s">
        <v>367</v>
      </c>
      <c r="AT374" s="183" t="s">
        <v>280</v>
      </c>
      <c r="AU374" s="183" t="s">
        <v>85</v>
      </c>
      <c r="AY374" s="17" t="s">
        <v>145</v>
      </c>
      <c r="BE374" s="184">
        <f>IF(N374="základní",J374,0)</f>
        <v>0</v>
      </c>
      <c r="BF374" s="184">
        <f>IF(N374="snížená",J374,0)</f>
        <v>0</v>
      </c>
      <c r="BG374" s="184">
        <f>IF(N374="zákl. přenesená",J374,0)</f>
        <v>0</v>
      </c>
      <c r="BH374" s="184">
        <f>IF(N374="sníž. přenesená",J374,0)</f>
        <v>0</v>
      </c>
      <c r="BI374" s="184">
        <f>IF(N374="nulová",J374,0)</f>
        <v>0</v>
      </c>
      <c r="BJ374" s="17" t="s">
        <v>83</v>
      </c>
      <c r="BK374" s="184">
        <f>ROUND((ROUND(I374,2))*(ROUND(H374,2)),2)</f>
        <v>0</v>
      </c>
      <c r="BL374" s="17" t="s">
        <v>270</v>
      </c>
      <c r="BM374" s="183" t="s">
        <v>579</v>
      </c>
    </row>
    <row r="375" spans="1:65" s="2" customFormat="1" ht="19.5" x14ac:dyDescent="0.2">
      <c r="A375" s="34"/>
      <c r="B375" s="35"/>
      <c r="C375" s="36"/>
      <c r="D375" s="192" t="s">
        <v>555</v>
      </c>
      <c r="E375" s="36"/>
      <c r="F375" s="233" t="s">
        <v>580</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555</v>
      </c>
      <c r="AU375" s="17" t="s">
        <v>85</v>
      </c>
    </row>
    <row r="376" spans="1:65" s="2" customFormat="1" ht="24.2" customHeight="1" x14ac:dyDescent="0.2">
      <c r="A376" s="34"/>
      <c r="B376" s="35"/>
      <c r="C376" s="173" t="s">
        <v>581</v>
      </c>
      <c r="D376" s="173" t="s">
        <v>148</v>
      </c>
      <c r="E376" s="174" t="s">
        <v>582</v>
      </c>
      <c r="F376" s="175" t="s">
        <v>583</v>
      </c>
      <c r="G376" s="176" t="s">
        <v>151</v>
      </c>
      <c r="H376" s="177">
        <v>4</v>
      </c>
      <c r="I376" s="178"/>
      <c r="J376" s="177">
        <f>ROUND((ROUND(I376,2))*(ROUND(H376,2)),2)</f>
        <v>0</v>
      </c>
      <c r="K376" s="175" t="s">
        <v>152</v>
      </c>
      <c r="L376" s="39"/>
      <c r="M376" s="179" t="s">
        <v>18</v>
      </c>
      <c r="N376" s="180" t="s">
        <v>46</v>
      </c>
      <c r="O376" s="64"/>
      <c r="P376" s="181">
        <f>O376*H376</f>
        <v>0</v>
      </c>
      <c r="Q376" s="181">
        <v>0</v>
      </c>
      <c r="R376" s="181">
        <f>Q376*H376</f>
        <v>0</v>
      </c>
      <c r="S376" s="181">
        <v>2.4E-2</v>
      </c>
      <c r="T376" s="182">
        <f>S376*H376</f>
        <v>9.6000000000000002E-2</v>
      </c>
      <c r="U376" s="34"/>
      <c r="V376" s="34"/>
      <c r="W376" s="34"/>
      <c r="X376" s="34"/>
      <c r="Y376" s="34"/>
      <c r="Z376" s="34"/>
      <c r="AA376" s="34"/>
      <c r="AB376" s="34"/>
      <c r="AC376" s="34"/>
      <c r="AD376" s="34"/>
      <c r="AE376" s="34"/>
      <c r="AR376" s="183" t="s">
        <v>270</v>
      </c>
      <c r="AT376" s="183" t="s">
        <v>148</v>
      </c>
      <c r="AU376" s="183" t="s">
        <v>85</v>
      </c>
      <c r="AY376" s="17" t="s">
        <v>145</v>
      </c>
      <c r="BE376" s="184">
        <f>IF(N376="základní",J376,0)</f>
        <v>0</v>
      </c>
      <c r="BF376" s="184">
        <f>IF(N376="snížená",J376,0)</f>
        <v>0</v>
      </c>
      <c r="BG376" s="184">
        <f>IF(N376="zákl. přenesená",J376,0)</f>
        <v>0</v>
      </c>
      <c r="BH376" s="184">
        <f>IF(N376="sníž. přenesená",J376,0)</f>
        <v>0</v>
      </c>
      <c r="BI376" s="184">
        <f>IF(N376="nulová",J376,0)</f>
        <v>0</v>
      </c>
      <c r="BJ376" s="17" t="s">
        <v>83</v>
      </c>
      <c r="BK376" s="184">
        <f>ROUND((ROUND(I376,2))*(ROUND(H376,2)),2)</f>
        <v>0</v>
      </c>
      <c r="BL376" s="17" t="s">
        <v>270</v>
      </c>
      <c r="BM376" s="183" t="s">
        <v>584</v>
      </c>
    </row>
    <row r="377" spans="1:65" s="2" customFormat="1" x14ac:dyDescent="0.2">
      <c r="A377" s="34"/>
      <c r="B377" s="35"/>
      <c r="C377" s="36"/>
      <c r="D377" s="185" t="s">
        <v>155</v>
      </c>
      <c r="E377" s="36"/>
      <c r="F377" s="186" t="s">
        <v>585</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155</v>
      </c>
      <c r="AU377" s="17" t="s">
        <v>85</v>
      </c>
    </row>
    <row r="378" spans="1:65" s="13" customFormat="1" x14ac:dyDescent="0.2">
      <c r="B378" s="190"/>
      <c r="C378" s="191"/>
      <c r="D378" s="192" t="s">
        <v>157</v>
      </c>
      <c r="E378" s="193" t="s">
        <v>18</v>
      </c>
      <c r="F378" s="194" t="s">
        <v>586</v>
      </c>
      <c r="G378" s="191"/>
      <c r="H378" s="195">
        <v>4</v>
      </c>
      <c r="I378" s="196"/>
      <c r="J378" s="191"/>
      <c r="K378" s="191"/>
      <c r="L378" s="197"/>
      <c r="M378" s="198"/>
      <c r="N378" s="199"/>
      <c r="O378" s="199"/>
      <c r="P378" s="199"/>
      <c r="Q378" s="199"/>
      <c r="R378" s="199"/>
      <c r="S378" s="199"/>
      <c r="T378" s="200"/>
      <c r="AT378" s="201" t="s">
        <v>157</v>
      </c>
      <c r="AU378" s="201" t="s">
        <v>85</v>
      </c>
      <c r="AV378" s="13" t="s">
        <v>85</v>
      </c>
      <c r="AW378" s="13" t="s">
        <v>37</v>
      </c>
      <c r="AX378" s="13" t="s">
        <v>83</v>
      </c>
      <c r="AY378" s="201" t="s">
        <v>145</v>
      </c>
    </row>
    <row r="379" spans="1:65" s="2" customFormat="1" ht="33" customHeight="1" x14ac:dyDescent="0.2">
      <c r="A379" s="34"/>
      <c r="B379" s="35"/>
      <c r="C379" s="173" t="s">
        <v>587</v>
      </c>
      <c r="D379" s="173" t="s">
        <v>148</v>
      </c>
      <c r="E379" s="174" t="s">
        <v>588</v>
      </c>
      <c r="F379" s="175" t="s">
        <v>589</v>
      </c>
      <c r="G379" s="176" t="s">
        <v>288</v>
      </c>
      <c r="H379" s="177">
        <v>138.5</v>
      </c>
      <c r="I379" s="178"/>
      <c r="J379" s="177">
        <f>ROUND((ROUND(I379,2))*(ROUND(H379,2)),2)</f>
        <v>0</v>
      </c>
      <c r="K379" s="175" t="s">
        <v>152</v>
      </c>
      <c r="L379" s="39"/>
      <c r="M379" s="179" t="s">
        <v>18</v>
      </c>
      <c r="N379" s="180" t="s">
        <v>46</v>
      </c>
      <c r="O379" s="64"/>
      <c r="P379" s="181">
        <f>O379*H379</f>
        <v>0</v>
      </c>
      <c r="Q379" s="181">
        <v>0</v>
      </c>
      <c r="R379" s="181">
        <f>Q379*H379</f>
        <v>0</v>
      </c>
      <c r="S379" s="181">
        <v>0</v>
      </c>
      <c r="T379" s="182">
        <f>S379*H379</f>
        <v>0</v>
      </c>
      <c r="U379" s="34"/>
      <c r="V379" s="34"/>
      <c r="W379" s="34"/>
      <c r="X379" s="34"/>
      <c r="Y379" s="34"/>
      <c r="Z379" s="34"/>
      <c r="AA379" s="34"/>
      <c r="AB379" s="34"/>
      <c r="AC379" s="34"/>
      <c r="AD379" s="34"/>
      <c r="AE379" s="34"/>
      <c r="AR379" s="183" t="s">
        <v>270</v>
      </c>
      <c r="AT379" s="183" t="s">
        <v>148</v>
      </c>
      <c r="AU379" s="183" t="s">
        <v>85</v>
      </c>
      <c r="AY379" s="17" t="s">
        <v>145</v>
      </c>
      <c r="BE379" s="184">
        <f>IF(N379="základní",J379,0)</f>
        <v>0</v>
      </c>
      <c r="BF379" s="184">
        <f>IF(N379="snížená",J379,0)</f>
        <v>0</v>
      </c>
      <c r="BG379" s="184">
        <f>IF(N379="zákl. přenesená",J379,0)</f>
        <v>0</v>
      </c>
      <c r="BH379" s="184">
        <f>IF(N379="sníž. přenesená",J379,0)</f>
        <v>0</v>
      </c>
      <c r="BI379" s="184">
        <f>IF(N379="nulová",J379,0)</f>
        <v>0</v>
      </c>
      <c r="BJ379" s="17" t="s">
        <v>83</v>
      </c>
      <c r="BK379" s="184">
        <f>ROUND((ROUND(I379,2))*(ROUND(H379,2)),2)</f>
        <v>0</v>
      </c>
      <c r="BL379" s="17" t="s">
        <v>270</v>
      </c>
      <c r="BM379" s="183" t="s">
        <v>590</v>
      </c>
    </row>
    <row r="380" spans="1:65" s="2" customFormat="1" x14ac:dyDescent="0.2">
      <c r="A380" s="34"/>
      <c r="B380" s="35"/>
      <c r="C380" s="36"/>
      <c r="D380" s="185" t="s">
        <v>155</v>
      </c>
      <c r="E380" s="36"/>
      <c r="F380" s="186" t="s">
        <v>591</v>
      </c>
      <c r="G380" s="36"/>
      <c r="H380" s="36"/>
      <c r="I380" s="187"/>
      <c r="J380" s="36"/>
      <c r="K380" s="36"/>
      <c r="L380" s="39"/>
      <c r="M380" s="188"/>
      <c r="N380" s="189"/>
      <c r="O380" s="64"/>
      <c r="P380" s="64"/>
      <c r="Q380" s="64"/>
      <c r="R380" s="64"/>
      <c r="S380" s="64"/>
      <c r="T380" s="65"/>
      <c r="U380" s="34"/>
      <c r="V380" s="34"/>
      <c r="W380" s="34"/>
      <c r="X380" s="34"/>
      <c r="Y380" s="34"/>
      <c r="Z380" s="34"/>
      <c r="AA380" s="34"/>
      <c r="AB380" s="34"/>
      <c r="AC380" s="34"/>
      <c r="AD380" s="34"/>
      <c r="AE380" s="34"/>
      <c r="AT380" s="17" t="s">
        <v>155</v>
      </c>
      <c r="AU380" s="17" t="s">
        <v>85</v>
      </c>
    </row>
    <row r="381" spans="1:65" s="13" customFormat="1" x14ac:dyDescent="0.2">
      <c r="B381" s="190"/>
      <c r="C381" s="191"/>
      <c r="D381" s="192" t="s">
        <v>157</v>
      </c>
      <c r="E381" s="193" t="s">
        <v>18</v>
      </c>
      <c r="F381" s="194" t="s">
        <v>592</v>
      </c>
      <c r="G381" s="191"/>
      <c r="H381" s="195">
        <v>32</v>
      </c>
      <c r="I381" s="196"/>
      <c r="J381" s="191"/>
      <c r="K381" s="191"/>
      <c r="L381" s="197"/>
      <c r="M381" s="198"/>
      <c r="N381" s="199"/>
      <c r="O381" s="199"/>
      <c r="P381" s="199"/>
      <c r="Q381" s="199"/>
      <c r="R381" s="199"/>
      <c r="S381" s="199"/>
      <c r="T381" s="200"/>
      <c r="AT381" s="201" t="s">
        <v>157</v>
      </c>
      <c r="AU381" s="201" t="s">
        <v>85</v>
      </c>
      <c r="AV381" s="13" t="s">
        <v>85</v>
      </c>
      <c r="AW381" s="13" t="s">
        <v>37</v>
      </c>
      <c r="AX381" s="13" t="s">
        <v>75</v>
      </c>
      <c r="AY381" s="201" t="s">
        <v>145</v>
      </c>
    </row>
    <row r="382" spans="1:65" s="13" customFormat="1" x14ac:dyDescent="0.2">
      <c r="B382" s="190"/>
      <c r="C382" s="191"/>
      <c r="D382" s="192" t="s">
        <v>157</v>
      </c>
      <c r="E382" s="193" t="s">
        <v>18</v>
      </c>
      <c r="F382" s="194" t="s">
        <v>558</v>
      </c>
      <c r="G382" s="191"/>
      <c r="H382" s="195">
        <v>26</v>
      </c>
      <c r="I382" s="196"/>
      <c r="J382" s="191"/>
      <c r="K382" s="191"/>
      <c r="L382" s="197"/>
      <c r="M382" s="198"/>
      <c r="N382" s="199"/>
      <c r="O382" s="199"/>
      <c r="P382" s="199"/>
      <c r="Q382" s="199"/>
      <c r="R382" s="199"/>
      <c r="S382" s="199"/>
      <c r="T382" s="200"/>
      <c r="AT382" s="201" t="s">
        <v>157</v>
      </c>
      <c r="AU382" s="201" t="s">
        <v>85</v>
      </c>
      <c r="AV382" s="13" t="s">
        <v>85</v>
      </c>
      <c r="AW382" s="13" t="s">
        <v>37</v>
      </c>
      <c r="AX382" s="13" t="s">
        <v>75</v>
      </c>
      <c r="AY382" s="201" t="s">
        <v>145</v>
      </c>
    </row>
    <row r="383" spans="1:65" s="13" customFormat="1" x14ac:dyDescent="0.2">
      <c r="B383" s="190"/>
      <c r="C383" s="191"/>
      <c r="D383" s="192" t="s">
        <v>157</v>
      </c>
      <c r="E383" s="193" t="s">
        <v>18</v>
      </c>
      <c r="F383" s="194" t="s">
        <v>559</v>
      </c>
      <c r="G383" s="191"/>
      <c r="H383" s="195">
        <v>28</v>
      </c>
      <c r="I383" s="196"/>
      <c r="J383" s="191"/>
      <c r="K383" s="191"/>
      <c r="L383" s="197"/>
      <c r="M383" s="198"/>
      <c r="N383" s="199"/>
      <c r="O383" s="199"/>
      <c r="P383" s="199"/>
      <c r="Q383" s="199"/>
      <c r="R383" s="199"/>
      <c r="S383" s="199"/>
      <c r="T383" s="200"/>
      <c r="AT383" s="201" t="s">
        <v>157</v>
      </c>
      <c r="AU383" s="201" t="s">
        <v>85</v>
      </c>
      <c r="AV383" s="13" t="s">
        <v>85</v>
      </c>
      <c r="AW383" s="13" t="s">
        <v>37</v>
      </c>
      <c r="AX383" s="13" t="s">
        <v>75</v>
      </c>
      <c r="AY383" s="201" t="s">
        <v>145</v>
      </c>
    </row>
    <row r="384" spans="1:65" s="13" customFormat="1" x14ac:dyDescent="0.2">
      <c r="B384" s="190"/>
      <c r="C384" s="191"/>
      <c r="D384" s="192" t="s">
        <v>157</v>
      </c>
      <c r="E384" s="193" t="s">
        <v>18</v>
      </c>
      <c r="F384" s="194" t="s">
        <v>560</v>
      </c>
      <c r="G384" s="191"/>
      <c r="H384" s="195">
        <v>52.5</v>
      </c>
      <c r="I384" s="196"/>
      <c r="J384" s="191"/>
      <c r="K384" s="191"/>
      <c r="L384" s="197"/>
      <c r="M384" s="198"/>
      <c r="N384" s="199"/>
      <c r="O384" s="199"/>
      <c r="P384" s="199"/>
      <c r="Q384" s="199"/>
      <c r="R384" s="199"/>
      <c r="S384" s="199"/>
      <c r="T384" s="200"/>
      <c r="AT384" s="201" t="s">
        <v>157</v>
      </c>
      <c r="AU384" s="201" t="s">
        <v>85</v>
      </c>
      <c r="AV384" s="13" t="s">
        <v>85</v>
      </c>
      <c r="AW384" s="13" t="s">
        <v>37</v>
      </c>
      <c r="AX384" s="13" t="s">
        <v>75</v>
      </c>
      <c r="AY384" s="201" t="s">
        <v>145</v>
      </c>
    </row>
    <row r="385" spans="1:65" s="14" customFormat="1" x14ac:dyDescent="0.2">
      <c r="B385" s="202"/>
      <c r="C385" s="203"/>
      <c r="D385" s="192" t="s">
        <v>157</v>
      </c>
      <c r="E385" s="204" t="s">
        <v>18</v>
      </c>
      <c r="F385" s="205" t="s">
        <v>161</v>
      </c>
      <c r="G385" s="203"/>
      <c r="H385" s="206">
        <v>138.5</v>
      </c>
      <c r="I385" s="207"/>
      <c r="J385" s="203"/>
      <c r="K385" s="203"/>
      <c r="L385" s="208"/>
      <c r="M385" s="209"/>
      <c r="N385" s="210"/>
      <c r="O385" s="210"/>
      <c r="P385" s="210"/>
      <c r="Q385" s="210"/>
      <c r="R385" s="210"/>
      <c r="S385" s="210"/>
      <c r="T385" s="211"/>
      <c r="AT385" s="212" t="s">
        <v>157</v>
      </c>
      <c r="AU385" s="212" t="s">
        <v>85</v>
      </c>
      <c r="AV385" s="14" t="s">
        <v>153</v>
      </c>
      <c r="AW385" s="14" t="s">
        <v>37</v>
      </c>
      <c r="AX385" s="14" t="s">
        <v>83</v>
      </c>
      <c r="AY385" s="212" t="s">
        <v>145</v>
      </c>
    </row>
    <row r="386" spans="1:65" s="2" customFormat="1" ht="24.2" customHeight="1" x14ac:dyDescent="0.2">
      <c r="A386" s="34"/>
      <c r="B386" s="35"/>
      <c r="C386" s="173" t="s">
        <v>593</v>
      </c>
      <c r="D386" s="173" t="s">
        <v>148</v>
      </c>
      <c r="E386" s="174" t="s">
        <v>594</v>
      </c>
      <c r="F386" s="175" t="s">
        <v>595</v>
      </c>
      <c r="G386" s="176" t="s">
        <v>151</v>
      </c>
      <c r="H386" s="177">
        <v>4</v>
      </c>
      <c r="I386" s="178"/>
      <c r="J386" s="177">
        <f>ROUND((ROUND(I386,2))*(ROUND(H386,2)),2)</f>
        <v>0</v>
      </c>
      <c r="K386" s="175" t="s">
        <v>152</v>
      </c>
      <c r="L386" s="39"/>
      <c r="M386" s="179" t="s">
        <v>18</v>
      </c>
      <c r="N386" s="180" t="s">
        <v>46</v>
      </c>
      <c r="O386" s="64"/>
      <c r="P386" s="181">
        <f>O386*H386</f>
        <v>0</v>
      </c>
      <c r="Q386" s="181">
        <v>0</v>
      </c>
      <c r="R386" s="181">
        <f>Q386*H386</f>
        <v>0</v>
      </c>
      <c r="S386" s="181">
        <v>0</v>
      </c>
      <c r="T386" s="182">
        <f>S386*H386</f>
        <v>0</v>
      </c>
      <c r="U386" s="34"/>
      <c r="V386" s="34"/>
      <c r="W386" s="34"/>
      <c r="X386" s="34"/>
      <c r="Y386" s="34"/>
      <c r="Z386" s="34"/>
      <c r="AA386" s="34"/>
      <c r="AB386" s="34"/>
      <c r="AC386" s="34"/>
      <c r="AD386" s="34"/>
      <c r="AE386" s="34"/>
      <c r="AR386" s="183" t="s">
        <v>270</v>
      </c>
      <c r="AT386" s="183" t="s">
        <v>148</v>
      </c>
      <c r="AU386" s="183" t="s">
        <v>85</v>
      </c>
      <c r="AY386" s="17" t="s">
        <v>145</v>
      </c>
      <c r="BE386" s="184">
        <f>IF(N386="základní",J386,0)</f>
        <v>0</v>
      </c>
      <c r="BF386" s="184">
        <f>IF(N386="snížená",J386,0)</f>
        <v>0</v>
      </c>
      <c r="BG386" s="184">
        <f>IF(N386="zákl. přenesená",J386,0)</f>
        <v>0</v>
      </c>
      <c r="BH386" s="184">
        <f>IF(N386="sníž. přenesená",J386,0)</f>
        <v>0</v>
      </c>
      <c r="BI386" s="184">
        <f>IF(N386="nulová",J386,0)</f>
        <v>0</v>
      </c>
      <c r="BJ386" s="17" t="s">
        <v>83</v>
      </c>
      <c r="BK386" s="184">
        <f>ROUND((ROUND(I386,2))*(ROUND(H386,2)),2)</f>
        <v>0</v>
      </c>
      <c r="BL386" s="17" t="s">
        <v>270</v>
      </c>
      <c r="BM386" s="183" t="s">
        <v>596</v>
      </c>
    </row>
    <row r="387" spans="1:65" s="2" customFormat="1" x14ac:dyDescent="0.2">
      <c r="A387" s="34"/>
      <c r="B387" s="35"/>
      <c r="C387" s="36"/>
      <c r="D387" s="185" t="s">
        <v>155</v>
      </c>
      <c r="E387" s="36"/>
      <c r="F387" s="186" t="s">
        <v>597</v>
      </c>
      <c r="G387" s="36"/>
      <c r="H387" s="36"/>
      <c r="I387" s="187"/>
      <c r="J387" s="36"/>
      <c r="K387" s="36"/>
      <c r="L387" s="39"/>
      <c r="M387" s="188"/>
      <c r="N387" s="189"/>
      <c r="O387" s="64"/>
      <c r="P387" s="64"/>
      <c r="Q387" s="64"/>
      <c r="R387" s="64"/>
      <c r="S387" s="64"/>
      <c r="T387" s="65"/>
      <c r="U387" s="34"/>
      <c r="V387" s="34"/>
      <c r="W387" s="34"/>
      <c r="X387" s="34"/>
      <c r="Y387" s="34"/>
      <c r="Z387" s="34"/>
      <c r="AA387" s="34"/>
      <c r="AB387" s="34"/>
      <c r="AC387" s="34"/>
      <c r="AD387" s="34"/>
      <c r="AE387" s="34"/>
      <c r="AT387" s="17" t="s">
        <v>155</v>
      </c>
      <c r="AU387" s="17" t="s">
        <v>85</v>
      </c>
    </row>
    <row r="388" spans="1:65" s="13" customFormat="1" x14ac:dyDescent="0.2">
      <c r="B388" s="190"/>
      <c r="C388" s="191"/>
      <c r="D388" s="192" t="s">
        <v>157</v>
      </c>
      <c r="E388" s="193" t="s">
        <v>18</v>
      </c>
      <c r="F388" s="194" t="s">
        <v>239</v>
      </c>
      <c r="G388" s="191"/>
      <c r="H388" s="195">
        <v>1</v>
      </c>
      <c r="I388" s="196"/>
      <c r="J388" s="191"/>
      <c r="K388" s="191"/>
      <c r="L388" s="197"/>
      <c r="M388" s="198"/>
      <c r="N388" s="199"/>
      <c r="O388" s="199"/>
      <c r="P388" s="199"/>
      <c r="Q388" s="199"/>
      <c r="R388" s="199"/>
      <c r="S388" s="199"/>
      <c r="T388" s="200"/>
      <c r="AT388" s="201" t="s">
        <v>157</v>
      </c>
      <c r="AU388" s="201" t="s">
        <v>85</v>
      </c>
      <c r="AV388" s="13" t="s">
        <v>85</v>
      </c>
      <c r="AW388" s="13" t="s">
        <v>37</v>
      </c>
      <c r="AX388" s="13" t="s">
        <v>75</v>
      </c>
      <c r="AY388" s="201" t="s">
        <v>145</v>
      </c>
    </row>
    <row r="389" spans="1:65" s="13" customFormat="1" x14ac:dyDescent="0.2">
      <c r="B389" s="190"/>
      <c r="C389" s="191"/>
      <c r="D389" s="192" t="s">
        <v>157</v>
      </c>
      <c r="E389" s="193" t="s">
        <v>18</v>
      </c>
      <c r="F389" s="194" t="s">
        <v>360</v>
      </c>
      <c r="G389" s="191"/>
      <c r="H389" s="195">
        <v>1</v>
      </c>
      <c r="I389" s="196"/>
      <c r="J389" s="191"/>
      <c r="K389" s="191"/>
      <c r="L389" s="197"/>
      <c r="M389" s="198"/>
      <c r="N389" s="199"/>
      <c r="O389" s="199"/>
      <c r="P389" s="199"/>
      <c r="Q389" s="199"/>
      <c r="R389" s="199"/>
      <c r="S389" s="199"/>
      <c r="T389" s="200"/>
      <c r="AT389" s="201" t="s">
        <v>157</v>
      </c>
      <c r="AU389" s="201" t="s">
        <v>85</v>
      </c>
      <c r="AV389" s="13" t="s">
        <v>85</v>
      </c>
      <c r="AW389" s="13" t="s">
        <v>37</v>
      </c>
      <c r="AX389" s="13" t="s">
        <v>75</v>
      </c>
      <c r="AY389" s="201" t="s">
        <v>145</v>
      </c>
    </row>
    <row r="390" spans="1:65" s="13" customFormat="1" x14ac:dyDescent="0.2">
      <c r="B390" s="190"/>
      <c r="C390" s="191"/>
      <c r="D390" s="192" t="s">
        <v>157</v>
      </c>
      <c r="E390" s="193" t="s">
        <v>18</v>
      </c>
      <c r="F390" s="194" t="s">
        <v>598</v>
      </c>
      <c r="G390" s="191"/>
      <c r="H390" s="195">
        <v>1</v>
      </c>
      <c r="I390" s="196"/>
      <c r="J390" s="191"/>
      <c r="K390" s="191"/>
      <c r="L390" s="197"/>
      <c r="M390" s="198"/>
      <c r="N390" s="199"/>
      <c r="O390" s="199"/>
      <c r="P390" s="199"/>
      <c r="Q390" s="199"/>
      <c r="R390" s="199"/>
      <c r="S390" s="199"/>
      <c r="T390" s="200"/>
      <c r="AT390" s="201" t="s">
        <v>157</v>
      </c>
      <c r="AU390" s="201" t="s">
        <v>85</v>
      </c>
      <c r="AV390" s="13" t="s">
        <v>85</v>
      </c>
      <c r="AW390" s="13" t="s">
        <v>37</v>
      </c>
      <c r="AX390" s="13" t="s">
        <v>75</v>
      </c>
      <c r="AY390" s="201" t="s">
        <v>145</v>
      </c>
    </row>
    <row r="391" spans="1:65" s="13" customFormat="1" x14ac:dyDescent="0.2">
      <c r="B391" s="190"/>
      <c r="C391" s="191"/>
      <c r="D391" s="192" t="s">
        <v>157</v>
      </c>
      <c r="E391" s="193" t="s">
        <v>18</v>
      </c>
      <c r="F391" s="194" t="s">
        <v>328</v>
      </c>
      <c r="G391" s="191"/>
      <c r="H391" s="195">
        <v>1</v>
      </c>
      <c r="I391" s="196"/>
      <c r="J391" s="191"/>
      <c r="K391" s="191"/>
      <c r="L391" s="197"/>
      <c r="M391" s="198"/>
      <c r="N391" s="199"/>
      <c r="O391" s="199"/>
      <c r="P391" s="199"/>
      <c r="Q391" s="199"/>
      <c r="R391" s="199"/>
      <c r="S391" s="199"/>
      <c r="T391" s="200"/>
      <c r="AT391" s="201" t="s">
        <v>157</v>
      </c>
      <c r="AU391" s="201" t="s">
        <v>85</v>
      </c>
      <c r="AV391" s="13" t="s">
        <v>85</v>
      </c>
      <c r="AW391" s="13" t="s">
        <v>37</v>
      </c>
      <c r="AX391" s="13" t="s">
        <v>75</v>
      </c>
      <c r="AY391" s="201" t="s">
        <v>145</v>
      </c>
    </row>
    <row r="392" spans="1:65" s="14" customFormat="1" x14ac:dyDescent="0.2">
      <c r="B392" s="202"/>
      <c r="C392" s="203"/>
      <c r="D392" s="192" t="s">
        <v>157</v>
      </c>
      <c r="E392" s="204" t="s">
        <v>18</v>
      </c>
      <c r="F392" s="205" t="s">
        <v>161</v>
      </c>
      <c r="G392" s="203"/>
      <c r="H392" s="206">
        <v>4</v>
      </c>
      <c r="I392" s="207"/>
      <c r="J392" s="203"/>
      <c r="K392" s="203"/>
      <c r="L392" s="208"/>
      <c r="M392" s="209"/>
      <c r="N392" s="210"/>
      <c r="O392" s="210"/>
      <c r="P392" s="210"/>
      <c r="Q392" s="210"/>
      <c r="R392" s="210"/>
      <c r="S392" s="210"/>
      <c r="T392" s="211"/>
      <c r="AT392" s="212" t="s">
        <v>157</v>
      </c>
      <c r="AU392" s="212" t="s">
        <v>85</v>
      </c>
      <c r="AV392" s="14" t="s">
        <v>153</v>
      </c>
      <c r="AW392" s="14" t="s">
        <v>37</v>
      </c>
      <c r="AX392" s="14" t="s">
        <v>83</v>
      </c>
      <c r="AY392" s="212" t="s">
        <v>145</v>
      </c>
    </row>
    <row r="393" spans="1:65" s="2" customFormat="1" ht="16.5" customHeight="1" x14ac:dyDescent="0.2">
      <c r="A393" s="34"/>
      <c r="B393" s="35"/>
      <c r="C393" s="173" t="s">
        <v>599</v>
      </c>
      <c r="D393" s="173" t="s">
        <v>148</v>
      </c>
      <c r="E393" s="174" t="s">
        <v>600</v>
      </c>
      <c r="F393" s="175" t="s">
        <v>601</v>
      </c>
      <c r="G393" s="176" t="s">
        <v>151</v>
      </c>
      <c r="H393" s="177">
        <v>4</v>
      </c>
      <c r="I393" s="178"/>
      <c r="J393" s="177">
        <f>ROUND((ROUND(I393,2))*(ROUND(H393,2)),2)</f>
        <v>0</v>
      </c>
      <c r="K393" s="175" t="s">
        <v>152</v>
      </c>
      <c r="L393" s="39"/>
      <c r="M393" s="179" t="s">
        <v>18</v>
      </c>
      <c r="N393" s="180" t="s">
        <v>46</v>
      </c>
      <c r="O393" s="64"/>
      <c r="P393" s="181">
        <f>O393*H393</f>
        <v>0</v>
      </c>
      <c r="Q393" s="181">
        <v>0</v>
      </c>
      <c r="R393" s="181">
        <f>Q393*H393</f>
        <v>0</v>
      </c>
      <c r="S393" s="181">
        <v>0</v>
      </c>
      <c r="T393" s="182">
        <f>S393*H393</f>
        <v>0</v>
      </c>
      <c r="U393" s="34"/>
      <c r="V393" s="34"/>
      <c r="W393" s="34"/>
      <c r="X393" s="34"/>
      <c r="Y393" s="34"/>
      <c r="Z393" s="34"/>
      <c r="AA393" s="34"/>
      <c r="AB393" s="34"/>
      <c r="AC393" s="34"/>
      <c r="AD393" s="34"/>
      <c r="AE393" s="34"/>
      <c r="AR393" s="183" t="s">
        <v>270</v>
      </c>
      <c r="AT393" s="183" t="s">
        <v>148</v>
      </c>
      <c r="AU393" s="183" t="s">
        <v>85</v>
      </c>
      <c r="AY393" s="17" t="s">
        <v>145</v>
      </c>
      <c r="BE393" s="184">
        <f>IF(N393="základní",J393,0)</f>
        <v>0</v>
      </c>
      <c r="BF393" s="184">
        <f>IF(N393="snížená",J393,0)</f>
        <v>0</v>
      </c>
      <c r="BG393" s="184">
        <f>IF(N393="zákl. přenesená",J393,0)</f>
        <v>0</v>
      </c>
      <c r="BH393" s="184">
        <f>IF(N393="sníž. přenesená",J393,0)</f>
        <v>0</v>
      </c>
      <c r="BI393" s="184">
        <f>IF(N393="nulová",J393,0)</f>
        <v>0</v>
      </c>
      <c r="BJ393" s="17" t="s">
        <v>83</v>
      </c>
      <c r="BK393" s="184">
        <f>ROUND((ROUND(I393,2))*(ROUND(H393,2)),2)</f>
        <v>0</v>
      </c>
      <c r="BL393" s="17" t="s">
        <v>270</v>
      </c>
      <c r="BM393" s="183" t="s">
        <v>602</v>
      </c>
    </row>
    <row r="394" spans="1:65" s="2" customFormat="1" x14ac:dyDescent="0.2">
      <c r="A394" s="34"/>
      <c r="B394" s="35"/>
      <c r="C394" s="36"/>
      <c r="D394" s="185" t="s">
        <v>155</v>
      </c>
      <c r="E394" s="36"/>
      <c r="F394" s="186" t="s">
        <v>603</v>
      </c>
      <c r="G394" s="36"/>
      <c r="H394" s="36"/>
      <c r="I394" s="187"/>
      <c r="J394" s="36"/>
      <c r="K394" s="36"/>
      <c r="L394" s="39"/>
      <c r="M394" s="188"/>
      <c r="N394" s="189"/>
      <c r="O394" s="64"/>
      <c r="P394" s="64"/>
      <c r="Q394" s="64"/>
      <c r="R394" s="64"/>
      <c r="S394" s="64"/>
      <c r="T394" s="65"/>
      <c r="U394" s="34"/>
      <c r="V394" s="34"/>
      <c r="W394" s="34"/>
      <c r="X394" s="34"/>
      <c r="Y394" s="34"/>
      <c r="Z394" s="34"/>
      <c r="AA394" s="34"/>
      <c r="AB394" s="34"/>
      <c r="AC394" s="34"/>
      <c r="AD394" s="34"/>
      <c r="AE394" s="34"/>
      <c r="AT394" s="17" t="s">
        <v>155</v>
      </c>
      <c r="AU394" s="17" t="s">
        <v>85</v>
      </c>
    </row>
    <row r="395" spans="1:65" s="13" customFormat="1" x14ac:dyDescent="0.2">
      <c r="B395" s="190"/>
      <c r="C395" s="191"/>
      <c r="D395" s="192" t="s">
        <v>157</v>
      </c>
      <c r="E395" s="193" t="s">
        <v>18</v>
      </c>
      <c r="F395" s="194" t="s">
        <v>239</v>
      </c>
      <c r="G395" s="191"/>
      <c r="H395" s="195">
        <v>1</v>
      </c>
      <c r="I395" s="196"/>
      <c r="J395" s="191"/>
      <c r="K395" s="191"/>
      <c r="L395" s="197"/>
      <c r="M395" s="198"/>
      <c r="N395" s="199"/>
      <c r="O395" s="199"/>
      <c r="P395" s="199"/>
      <c r="Q395" s="199"/>
      <c r="R395" s="199"/>
      <c r="S395" s="199"/>
      <c r="T395" s="200"/>
      <c r="AT395" s="201" t="s">
        <v>157</v>
      </c>
      <c r="AU395" s="201" t="s">
        <v>85</v>
      </c>
      <c r="AV395" s="13" t="s">
        <v>85</v>
      </c>
      <c r="AW395" s="13" t="s">
        <v>37</v>
      </c>
      <c r="AX395" s="13" t="s">
        <v>75</v>
      </c>
      <c r="AY395" s="201" t="s">
        <v>145</v>
      </c>
    </row>
    <row r="396" spans="1:65" s="13" customFormat="1" x14ac:dyDescent="0.2">
      <c r="B396" s="190"/>
      <c r="C396" s="191"/>
      <c r="D396" s="192" t="s">
        <v>157</v>
      </c>
      <c r="E396" s="193" t="s">
        <v>18</v>
      </c>
      <c r="F396" s="194" t="s">
        <v>360</v>
      </c>
      <c r="G396" s="191"/>
      <c r="H396" s="195">
        <v>1</v>
      </c>
      <c r="I396" s="196"/>
      <c r="J396" s="191"/>
      <c r="K396" s="191"/>
      <c r="L396" s="197"/>
      <c r="M396" s="198"/>
      <c r="N396" s="199"/>
      <c r="O396" s="199"/>
      <c r="P396" s="199"/>
      <c r="Q396" s="199"/>
      <c r="R396" s="199"/>
      <c r="S396" s="199"/>
      <c r="T396" s="200"/>
      <c r="AT396" s="201" t="s">
        <v>157</v>
      </c>
      <c r="AU396" s="201" t="s">
        <v>85</v>
      </c>
      <c r="AV396" s="13" t="s">
        <v>85</v>
      </c>
      <c r="AW396" s="13" t="s">
        <v>37</v>
      </c>
      <c r="AX396" s="13" t="s">
        <v>75</v>
      </c>
      <c r="AY396" s="201" t="s">
        <v>145</v>
      </c>
    </row>
    <row r="397" spans="1:65" s="13" customFormat="1" x14ac:dyDescent="0.2">
      <c r="B397" s="190"/>
      <c r="C397" s="191"/>
      <c r="D397" s="192" t="s">
        <v>157</v>
      </c>
      <c r="E397" s="193" t="s">
        <v>18</v>
      </c>
      <c r="F397" s="194" t="s">
        <v>598</v>
      </c>
      <c r="G397" s="191"/>
      <c r="H397" s="195">
        <v>1</v>
      </c>
      <c r="I397" s="196"/>
      <c r="J397" s="191"/>
      <c r="K397" s="191"/>
      <c r="L397" s="197"/>
      <c r="M397" s="198"/>
      <c r="N397" s="199"/>
      <c r="O397" s="199"/>
      <c r="P397" s="199"/>
      <c r="Q397" s="199"/>
      <c r="R397" s="199"/>
      <c r="S397" s="199"/>
      <c r="T397" s="200"/>
      <c r="AT397" s="201" t="s">
        <v>157</v>
      </c>
      <c r="AU397" s="201" t="s">
        <v>85</v>
      </c>
      <c r="AV397" s="13" t="s">
        <v>85</v>
      </c>
      <c r="AW397" s="13" t="s">
        <v>37</v>
      </c>
      <c r="AX397" s="13" t="s">
        <v>75</v>
      </c>
      <c r="AY397" s="201" t="s">
        <v>145</v>
      </c>
    </row>
    <row r="398" spans="1:65" s="13" customFormat="1" x14ac:dyDescent="0.2">
      <c r="B398" s="190"/>
      <c r="C398" s="191"/>
      <c r="D398" s="192" t="s">
        <v>157</v>
      </c>
      <c r="E398" s="193" t="s">
        <v>18</v>
      </c>
      <c r="F398" s="194" t="s">
        <v>328</v>
      </c>
      <c r="G398" s="191"/>
      <c r="H398" s="195">
        <v>1</v>
      </c>
      <c r="I398" s="196"/>
      <c r="J398" s="191"/>
      <c r="K398" s="191"/>
      <c r="L398" s="197"/>
      <c r="M398" s="198"/>
      <c r="N398" s="199"/>
      <c r="O398" s="199"/>
      <c r="P398" s="199"/>
      <c r="Q398" s="199"/>
      <c r="R398" s="199"/>
      <c r="S398" s="199"/>
      <c r="T398" s="200"/>
      <c r="AT398" s="201" t="s">
        <v>157</v>
      </c>
      <c r="AU398" s="201" t="s">
        <v>85</v>
      </c>
      <c r="AV398" s="13" t="s">
        <v>85</v>
      </c>
      <c r="AW398" s="13" t="s">
        <v>37</v>
      </c>
      <c r="AX398" s="13" t="s">
        <v>75</v>
      </c>
      <c r="AY398" s="201" t="s">
        <v>145</v>
      </c>
    </row>
    <row r="399" spans="1:65" s="14" customFormat="1" x14ac:dyDescent="0.2">
      <c r="B399" s="202"/>
      <c r="C399" s="203"/>
      <c r="D399" s="192" t="s">
        <v>157</v>
      </c>
      <c r="E399" s="204" t="s">
        <v>18</v>
      </c>
      <c r="F399" s="205" t="s">
        <v>161</v>
      </c>
      <c r="G399" s="203"/>
      <c r="H399" s="206">
        <v>4</v>
      </c>
      <c r="I399" s="207"/>
      <c r="J399" s="203"/>
      <c r="K399" s="203"/>
      <c r="L399" s="208"/>
      <c r="M399" s="209"/>
      <c r="N399" s="210"/>
      <c r="O399" s="210"/>
      <c r="P399" s="210"/>
      <c r="Q399" s="210"/>
      <c r="R399" s="210"/>
      <c r="S399" s="210"/>
      <c r="T399" s="211"/>
      <c r="AT399" s="212" t="s">
        <v>157</v>
      </c>
      <c r="AU399" s="212" t="s">
        <v>85</v>
      </c>
      <c r="AV399" s="14" t="s">
        <v>153</v>
      </c>
      <c r="AW399" s="14" t="s">
        <v>37</v>
      </c>
      <c r="AX399" s="14" t="s">
        <v>83</v>
      </c>
      <c r="AY399" s="212" t="s">
        <v>145</v>
      </c>
    </row>
    <row r="400" spans="1:65" s="2" customFormat="1" ht="21.75" customHeight="1" x14ac:dyDescent="0.2">
      <c r="A400" s="34"/>
      <c r="B400" s="35"/>
      <c r="C400" s="173" t="s">
        <v>604</v>
      </c>
      <c r="D400" s="173" t="s">
        <v>148</v>
      </c>
      <c r="E400" s="174" t="s">
        <v>605</v>
      </c>
      <c r="F400" s="175" t="s">
        <v>606</v>
      </c>
      <c r="G400" s="176" t="s">
        <v>151</v>
      </c>
      <c r="H400" s="177">
        <v>4</v>
      </c>
      <c r="I400" s="178"/>
      <c r="J400" s="177">
        <f>ROUND((ROUND(I400,2))*(ROUND(H400,2)),2)</f>
        <v>0</v>
      </c>
      <c r="K400" s="175" t="s">
        <v>152</v>
      </c>
      <c r="L400" s="39"/>
      <c r="M400" s="179" t="s">
        <v>18</v>
      </c>
      <c r="N400" s="180" t="s">
        <v>46</v>
      </c>
      <c r="O400" s="64"/>
      <c r="P400" s="181">
        <f>O400*H400</f>
        <v>0</v>
      </c>
      <c r="Q400" s="181">
        <v>0</v>
      </c>
      <c r="R400" s="181">
        <f>Q400*H400</f>
        <v>0</v>
      </c>
      <c r="S400" s="181">
        <v>0</v>
      </c>
      <c r="T400" s="182">
        <f>S400*H400</f>
        <v>0</v>
      </c>
      <c r="U400" s="34"/>
      <c r="V400" s="34"/>
      <c r="W400" s="34"/>
      <c r="X400" s="34"/>
      <c r="Y400" s="34"/>
      <c r="Z400" s="34"/>
      <c r="AA400" s="34"/>
      <c r="AB400" s="34"/>
      <c r="AC400" s="34"/>
      <c r="AD400" s="34"/>
      <c r="AE400" s="34"/>
      <c r="AR400" s="183" t="s">
        <v>270</v>
      </c>
      <c r="AT400" s="183" t="s">
        <v>148</v>
      </c>
      <c r="AU400" s="183" t="s">
        <v>85</v>
      </c>
      <c r="AY400" s="17" t="s">
        <v>145</v>
      </c>
      <c r="BE400" s="184">
        <f>IF(N400="základní",J400,0)</f>
        <v>0</v>
      </c>
      <c r="BF400" s="184">
        <f>IF(N400="snížená",J400,0)</f>
        <v>0</v>
      </c>
      <c r="BG400" s="184">
        <f>IF(N400="zákl. přenesená",J400,0)</f>
        <v>0</v>
      </c>
      <c r="BH400" s="184">
        <f>IF(N400="sníž. přenesená",J400,0)</f>
        <v>0</v>
      </c>
      <c r="BI400" s="184">
        <f>IF(N400="nulová",J400,0)</f>
        <v>0</v>
      </c>
      <c r="BJ400" s="17" t="s">
        <v>83</v>
      </c>
      <c r="BK400" s="184">
        <f>ROUND((ROUND(I400,2))*(ROUND(H400,2)),2)</f>
        <v>0</v>
      </c>
      <c r="BL400" s="17" t="s">
        <v>270</v>
      </c>
      <c r="BM400" s="183" t="s">
        <v>607</v>
      </c>
    </row>
    <row r="401" spans="1:65" s="2" customFormat="1" x14ac:dyDescent="0.2">
      <c r="A401" s="34"/>
      <c r="B401" s="35"/>
      <c r="C401" s="36"/>
      <c r="D401" s="185" t="s">
        <v>155</v>
      </c>
      <c r="E401" s="36"/>
      <c r="F401" s="186" t="s">
        <v>608</v>
      </c>
      <c r="G401" s="36"/>
      <c r="H401" s="36"/>
      <c r="I401" s="187"/>
      <c r="J401" s="36"/>
      <c r="K401" s="36"/>
      <c r="L401" s="39"/>
      <c r="M401" s="188"/>
      <c r="N401" s="189"/>
      <c r="O401" s="64"/>
      <c r="P401" s="64"/>
      <c r="Q401" s="64"/>
      <c r="R401" s="64"/>
      <c r="S401" s="64"/>
      <c r="T401" s="65"/>
      <c r="U401" s="34"/>
      <c r="V401" s="34"/>
      <c r="W401" s="34"/>
      <c r="X401" s="34"/>
      <c r="Y401" s="34"/>
      <c r="Z401" s="34"/>
      <c r="AA401" s="34"/>
      <c r="AB401" s="34"/>
      <c r="AC401" s="34"/>
      <c r="AD401" s="34"/>
      <c r="AE401" s="34"/>
      <c r="AT401" s="17" t="s">
        <v>155</v>
      </c>
      <c r="AU401" s="17" t="s">
        <v>85</v>
      </c>
    </row>
    <row r="402" spans="1:65" s="13" customFormat="1" x14ac:dyDescent="0.2">
      <c r="B402" s="190"/>
      <c r="C402" s="191"/>
      <c r="D402" s="192" t="s">
        <v>157</v>
      </c>
      <c r="E402" s="193" t="s">
        <v>18</v>
      </c>
      <c r="F402" s="194" t="s">
        <v>239</v>
      </c>
      <c r="G402" s="191"/>
      <c r="H402" s="195">
        <v>1</v>
      </c>
      <c r="I402" s="196"/>
      <c r="J402" s="191"/>
      <c r="K402" s="191"/>
      <c r="L402" s="197"/>
      <c r="M402" s="198"/>
      <c r="N402" s="199"/>
      <c r="O402" s="199"/>
      <c r="P402" s="199"/>
      <c r="Q402" s="199"/>
      <c r="R402" s="199"/>
      <c r="S402" s="199"/>
      <c r="T402" s="200"/>
      <c r="AT402" s="201" t="s">
        <v>157</v>
      </c>
      <c r="AU402" s="201" t="s">
        <v>85</v>
      </c>
      <c r="AV402" s="13" t="s">
        <v>85</v>
      </c>
      <c r="AW402" s="13" t="s">
        <v>37</v>
      </c>
      <c r="AX402" s="13" t="s">
        <v>75</v>
      </c>
      <c r="AY402" s="201" t="s">
        <v>145</v>
      </c>
    </row>
    <row r="403" spans="1:65" s="13" customFormat="1" x14ac:dyDescent="0.2">
      <c r="B403" s="190"/>
      <c r="C403" s="191"/>
      <c r="D403" s="192" t="s">
        <v>157</v>
      </c>
      <c r="E403" s="193" t="s">
        <v>18</v>
      </c>
      <c r="F403" s="194" t="s">
        <v>360</v>
      </c>
      <c r="G403" s="191"/>
      <c r="H403" s="195">
        <v>1</v>
      </c>
      <c r="I403" s="196"/>
      <c r="J403" s="191"/>
      <c r="K403" s="191"/>
      <c r="L403" s="197"/>
      <c r="M403" s="198"/>
      <c r="N403" s="199"/>
      <c r="O403" s="199"/>
      <c r="P403" s="199"/>
      <c r="Q403" s="199"/>
      <c r="R403" s="199"/>
      <c r="S403" s="199"/>
      <c r="T403" s="200"/>
      <c r="AT403" s="201" t="s">
        <v>157</v>
      </c>
      <c r="AU403" s="201" t="s">
        <v>85</v>
      </c>
      <c r="AV403" s="13" t="s">
        <v>85</v>
      </c>
      <c r="AW403" s="13" t="s">
        <v>37</v>
      </c>
      <c r="AX403" s="13" t="s">
        <v>75</v>
      </c>
      <c r="AY403" s="201" t="s">
        <v>145</v>
      </c>
    </row>
    <row r="404" spans="1:65" s="13" customFormat="1" x14ac:dyDescent="0.2">
      <c r="B404" s="190"/>
      <c r="C404" s="191"/>
      <c r="D404" s="192" t="s">
        <v>157</v>
      </c>
      <c r="E404" s="193" t="s">
        <v>18</v>
      </c>
      <c r="F404" s="194" t="s">
        <v>598</v>
      </c>
      <c r="G404" s="191"/>
      <c r="H404" s="195">
        <v>1</v>
      </c>
      <c r="I404" s="196"/>
      <c r="J404" s="191"/>
      <c r="K404" s="191"/>
      <c r="L404" s="197"/>
      <c r="M404" s="198"/>
      <c r="N404" s="199"/>
      <c r="O404" s="199"/>
      <c r="P404" s="199"/>
      <c r="Q404" s="199"/>
      <c r="R404" s="199"/>
      <c r="S404" s="199"/>
      <c r="T404" s="200"/>
      <c r="AT404" s="201" t="s">
        <v>157</v>
      </c>
      <c r="AU404" s="201" t="s">
        <v>85</v>
      </c>
      <c r="AV404" s="13" t="s">
        <v>85</v>
      </c>
      <c r="AW404" s="13" t="s">
        <v>37</v>
      </c>
      <c r="AX404" s="13" t="s">
        <v>75</v>
      </c>
      <c r="AY404" s="201" t="s">
        <v>145</v>
      </c>
    </row>
    <row r="405" spans="1:65" s="13" customFormat="1" x14ac:dyDescent="0.2">
      <c r="B405" s="190"/>
      <c r="C405" s="191"/>
      <c r="D405" s="192" t="s">
        <v>157</v>
      </c>
      <c r="E405" s="193" t="s">
        <v>18</v>
      </c>
      <c r="F405" s="194" t="s">
        <v>328</v>
      </c>
      <c r="G405" s="191"/>
      <c r="H405" s="195">
        <v>1</v>
      </c>
      <c r="I405" s="196"/>
      <c r="J405" s="191"/>
      <c r="K405" s="191"/>
      <c r="L405" s="197"/>
      <c r="M405" s="198"/>
      <c r="N405" s="199"/>
      <c r="O405" s="199"/>
      <c r="P405" s="199"/>
      <c r="Q405" s="199"/>
      <c r="R405" s="199"/>
      <c r="S405" s="199"/>
      <c r="T405" s="200"/>
      <c r="AT405" s="201" t="s">
        <v>157</v>
      </c>
      <c r="AU405" s="201" t="s">
        <v>85</v>
      </c>
      <c r="AV405" s="13" t="s">
        <v>85</v>
      </c>
      <c r="AW405" s="13" t="s">
        <v>37</v>
      </c>
      <c r="AX405" s="13" t="s">
        <v>75</v>
      </c>
      <c r="AY405" s="201" t="s">
        <v>145</v>
      </c>
    </row>
    <row r="406" spans="1:65" s="14" customFormat="1" x14ac:dyDescent="0.2">
      <c r="B406" s="202"/>
      <c r="C406" s="203"/>
      <c r="D406" s="192" t="s">
        <v>157</v>
      </c>
      <c r="E406" s="204" t="s">
        <v>18</v>
      </c>
      <c r="F406" s="205" t="s">
        <v>161</v>
      </c>
      <c r="G406" s="203"/>
      <c r="H406" s="206">
        <v>4</v>
      </c>
      <c r="I406" s="207"/>
      <c r="J406" s="203"/>
      <c r="K406" s="203"/>
      <c r="L406" s="208"/>
      <c r="M406" s="209"/>
      <c r="N406" s="210"/>
      <c r="O406" s="210"/>
      <c r="P406" s="210"/>
      <c r="Q406" s="210"/>
      <c r="R406" s="210"/>
      <c r="S406" s="210"/>
      <c r="T406" s="211"/>
      <c r="AT406" s="212" t="s">
        <v>157</v>
      </c>
      <c r="AU406" s="212" t="s">
        <v>85</v>
      </c>
      <c r="AV406" s="14" t="s">
        <v>153</v>
      </c>
      <c r="AW406" s="14" t="s">
        <v>37</v>
      </c>
      <c r="AX406" s="14" t="s">
        <v>83</v>
      </c>
      <c r="AY406" s="212" t="s">
        <v>145</v>
      </c>
    </row>
    <row r="407" spans="1:65" s="2" customFormat="1" ht="49.15" customHeight="1" x14ac:dyDescent="0.2">
      <c r="A407" s="34"/>
      <c r="B407" s="35"/>
      <c r="C407" s="173" t="s">
        <v>609</v>
      </c>
      <c r="D407" s="173" t="s">
        <v>148</v>
      </c>
      <c r="E407" s="174" t="s">
        <v>610</v>
      </c>
      <c r="F407" s="175" t="s">
        <v>611</v>
      </c>
      <c r="G407" s="176" t="s">
        <v>392</v>
      </c>
      <c r="H407" s="177">
        <v>0.17</v>
      </c>
      <c r="I407" s="178"/>
      <c r="J407" s="177">
        <f>ROUND((ROUND(I407,2))*(ROUND(H407,2)),2)</f>
        <v>0</v>
      </c>
      <c r="K407" s="175" t="s">
        <v>152</v>
      </c>
      <c r="L407" s="39"/>
      <c r="M407" s="179" t="s">
        <v>18</v>
      </c>
      <c r="N407" s="180" t="s">
        <v>46</v>
      </c>
      <c r="O407" s="64"/>
      <c r="P407" s="181">
        <f>O407*H407</f>
        <v>0</v>
      </c>
      <c r="Q407" s="181">
        <v>0</v>
      </c>
      <c r="R407" s="181">
        <f>Q407*H407</f>
        <v>0</v>
      </c>
      <c r="S407" s="181">
        <v>0</v>
      </c>
      <c r="T407" s="182">
        <f>S407*H407</f>
        <v>0</v>
      </c>
      <c r="U407" s="34"/>
      <c r="V407" s="34"/>
      <c r="W407" s="34"/>
      <c r="X407" s="34"/>
      <c r="Y407" s="34"/>
      <c r="Z407" s="34"/>
      <c r="AA407" s="34"/>
      <c r="AB407" s="34"/>
      <c r="AC407" s="34"/>
      <c r="AD407" s="34"/>
      <c r="AE407" s="34"/>
      <c r="AR407" s="183" t="s">
        <v>270</v>
      </c>
      <c r="AT407" s="183" t="s">
        <v>148</v>
      </c>
      <c r="AU407" s="183" t="s">
        <v>85</v>
      </c>
      <c r="AY407" s="17" t="s">
        <v>145</v>
      </c>
      <c r="BE407" s="184">
        <f>IF(N407="základní",J407,0)</f>
        <v>0</v>
      </c>
      <c r="BF407" s="184">
        <f>IF(N407="snížená",J407,0)</f>
        <v>0</v>
      </c>
      <c r="BG407" s="184">
        <f>IF(N407="zákl. přenesená",J407,0)</f>
        <v>0</v>
      </c>
      <c r="BH407" s="184">
        <f>IF(N407="sníž. přenesená",J407,0)</f>
        <v>0</v>
      </c>
      <c r="BI407" s="184">
        <f>IF(N407="nulová",J407,0)</f>
        <v>0</v>
      </c>
      <c r="BJ407" s="17" t="s">
        <v>83</v>
      </c>
      <c r="BK407" s="184">
        <f>ROUND((ROUND(I407,2))*(ROUND(H407,2)),2)</f>
        <v>0</v>
      </c>
      <c r="BL407" s="17" t="s">
        <v>270</v>
      </c>
      <c r="BM407" s="183" t="s">
        <v>612</v>
      </c>
    </row>
    <row r="408" spans="1:65" s="2" customFormat="1" x14ac:dyDescent="0.2">
      <c r="A408" s="34"/>
      <c r="B408" s="35"/>
      <c r="C408" s="36"/>
      <c r="D408" s="185" t="s">
        <v>155</v>
      </c>
      <c r="E408" s="36"/>
      <c r="F408" s="186" t="s">
        <v>613</v>
      </c>
      <c r="G408" s="36"/>
      <c r="H408" s="36"/>
      <c r="I408" s="187"/>
      <c r="J408" s="36"/>
      <c r="K408" s="36"/>
      <c r="L408" s="39"/>
      <c r="M408" s="188"/>
      <c r="N408" s="189"/>
      <c r="O408" s="64"/>
      <c r="P408" s="64"/>
      <c r="Q408" s="64"/>
      <c r="R408" s="64"/>
      <c r="S408" s="64"/>
      <c r="T408" s="65"/>
      <c r="U408" s="34"/>
      <c r="V408" s="34"/>
      <c r="W408" s="34"/>
      <c r="X408" s="34"/>
      <c r="Y408" s="34"/>
      <c r="Z408" s="34"/>
      <c r="AA408" s="34"/>
      <c r="AB408" s="34"/>
      <c r="AC408" s="34"/>
      <c r="AD408" s="34"/>
      <c r="AE408" s="34"/>
      <c r="AT408" s="17" t="s">
        <v>155</v>
      </c>
      <c r="AU408" s="17" t="s">
        <v>85</v>
      </c>
    </row>
    <row r="409" spans="1:65" s="2" customFormat="1" ht="49.15" customHeight="1" x14ac:dyDescent="0.2">
      <c r="A409" s="34"/>
      <c r="B409" s="35"/>
      <c r="C409" s="173" t="s">
        <v>614</v>
      </c>
      <c r="D409" s="173" t="s">
        <v>148</v>
      </c>
      <c r="E409" s="174" t="s">
        <v>615</v>
      </c>
      <c r="F409" s="175" t="s">
        <v>616</v>
      </c>
      <c r="G409" s="176" t="s">
        <v>392</v>
      </c>
      <c r="H409" s="177">
        <v>0.17</v>
      </c>
      <c r="I409" s="178"/>
      <c r="J409" s="177">
        <f>ROUND((ROUND(I409,2))*(ROUND(H409,2)),2)</f>
        <v>0</v>
      </c>
      <c r="K409" s="175" t="s">
        <v>152</v>
      </c>
      <c r="L409" s="39"/>
      <c r="M409" s="179" t="s">
        <v>18</v>
      </c>
      <c r="N409" s="180" t="s">
        <v>46</v>
      </c>
      <c r="O409" s="64"/>
      <c r="P409" s="181">
        <f>O409*H409</f>
        <v>0</v>
      </c>
      <c r="Q409" s="181">
        <v>0</v>
      </c>
      <c r="R409" s="181">
        <f>Q409*H409</f>
        <v>0</v>
      </c>
      <c r="S409" s="181">
        <v>0</v>
      </c>
      <c r="T409" s="182">
        <f>S409*H409</f>
        <v>0</v>
      </c>
      <c r="U409" s="34"/>
      <c r="V409" s="34"/>
      <c r="W409" s="34"/>
      <c r="X409" s="34"/>
      <c r="Y409" s="34"/>
      <c r="Z409" s="34"/>
      <c r="AA409" s="34"/>
      <c r="AB409" s="34"/>
      <c r="AC409" s="34"/>
      <c r="AD409" s="34"/>
      <c r="AE409" s="34"/>
      <c r="AR409" s="183" t="s">
        <v>270</v>
      </c>
      <c r="AT409" s="183" t="s">
        <v>148</v>
      </c>
      <c r="AU409" s="183" t="s">
        <v>85</v>
      </c>
      <c r="AY409" s="17" t="s">
        <v>145</v>
      </c>
      <c r="BE409" s="184">
        <f>IF(N409="základní",J409,0)</f>
        <v>0</v>
      </c>
      <c r="BF409" s="184">
        <f>IF(N409="snížená",J409,0)</f>
        <v>0</v>
      </c>
      <c r="BG409" s="184">
        <f>IF(N409="zákl. přenesená",J409,0)</f>
        <v>0</v>
      </c>
      <c r="BH409" s="184">
        <f>IF(N409="sníž. přenesená",J409,0)</f>
        <v>0</v>
      </c>
      <c r="BI409" s="184">
        <f>IF(N409="nulová",J409,0)</f>
        <v>0</v>
      </c>
      <c r="BJ409" s="17" t="s">
        <v>83</v>
      </c>
      <c r="BK409" s="184">
        <f>ROUND((ROUND(I409,2))*(ROUND(H409,2)),2)</f>
        <v>0</v>
      </c>
      <c r="BL409" s="17" t="s">
        <v>270</v>
      </c>
      <c r="BM409" s="183" t="s">
        <v>617</v>
      </c>
    </row>
    <row r="410" spans="1:65" s="2" customFormat="1" x14ac:dyDescent="0.2">
      <c r="A410" s="34"/>
      <c r="B410" s="35"/>
      <c r="C410" s="36"/>
      <c r="D410" s="185" t="s">
        <v>155</v>
      </c>
      <c r="E410" s="36"/>
      <c r="F410" s="186" t="s">
        <v>618</v>
      </c>
      <c r="G410" s="36"/>
      <c r="H410" s="36"/>
      <c r="I410" s="187"/>
      <c r="J410" s="36"/>
      <c r="K410" s="36"/>
      <c r="L410" s="39"/>
      <c r="M410" s="188"/>
      <c r="N410" s="189"/>
      <c r="O410" s="64"/>
      <c r="P410" s="64"/>
      <c r="Q410" s="64"/>
      <c r="R410" s="64"/>
      <c r="S410" s="64"/>
      <c r="T410" s="65"/>
      <c r="U410" s="34"/>
      <c r="V410" s="34"/>
      <c r="W410" s="34"/>
      <c r="X410" s="34"/>
      <c r="Y410" s="34"/>
      <c r="Z410" s="34"/>
      <c r="AA410" s="34"/>
      <c r="AB410" s="34"/>
      <c r="AC410" s="34"/>
      <c r="AD410" s="34"/>
      <c r="AE410" s="34"/>
      <c r="AT410" s="17" t="s">
        <v>155</v>
      </c>
      <c r="AU410" s="17" t="s">
        <v>85</v>
      </c>
    </row>
    <row r="411" spans="1:65" s="12" customFormat="1" ht="22.9" customHeight="1" x14ac:dyDescent="0.2">
      <c r="B411" s="157"/>
      <c r="C411" s="158"/>
      <c r="D411" s="159" t="s">
        <v>74</v>
      </c>
      <c r="E411" s="171" t="s">
        <v>619</v>
      </c>
      <c r="F411" s="171" t="s">
        <v>620</v>
      </c>
      <c r="G411" s="158"/>
      <c r="H411" s="158"/>
      <c r="I411" s="161"/>
      <c r="J411" s="172">
        <f>BK411</f>
        <v>0</v>
      </c>
      <c r="K411" s="158"/>
      <c r="L411" s="163"/>
      <c r="M411" s="164"/>
      <c r="N411" s="165"/>
      <c r="O411" s="165"/>
      <c r="P411" s="166">
        <f>SUM(P412:P427)</f>
        <v>0</v>
      </c>
      <c r="Q411" s="165"/>
      <c r="R411" s="166">
        <f>SUM(R412:R427)</f>
        <v>2.0789999999999999E-2</v>
      </c>
      <c r="S411" s="165"/>
      <c r="T411" s="167">
        <f>SUM(T412:T427)</f>
        <v>0</v>
      </c>
      <c r="AR411" s="168" t="s">
        <v>85</v>
      </c>
      <c r="AT411" s="169" t="s">
        <v>74</v>
      </c>
      <c r="AU411" s="169" t="s">
        <v>83</v>
      </c>
      <c r="AY411" s="168" t="s">
        <v>145</v>
      </c>
      <c r="BK411" s="170">
        <f>SUM(BK412:BK427)</f>
        <v>0</v>
      </c>
    </row>
    <row r="412" spans="1:65" s="2" customFormat="1" ht="24.2" customHeight="1" x14ac:dyDescent="0.2">
      <c r="A412" s="34"/>
      <c r="B412" s="35"/>
      <c r="C412" s="173" t="s">
        <v>621</v>
      </c>
      <c r="D412" s="173" t="s">
        <v>148</v>
      </c>
      <c r="E412" s="174" t="s">
        <v>622</v>
      </c>
      <c r="F412" s="175" t="s">
        <v>623</v>
      </c>
      <c r="G412" s="176" t="s">
        <v>172</v>
      </c>
      <c r="H412" s="177">
        <v>1.5</v>
      </c>
      <c r="I412" s="178"/>
      <c r="J412" s="177">
        <f>ROUND((ROUND(I412,2))*(ROUND(H412,2)),2)</f>
        <v>0</v>
      </c>
      <c r="K412" s="175" t="s">
        <v>152</v>
      </c>
      <c r="L412" s="39"/>
      <c r="M412" s="179" t="s">
        <v>18</v>
      </c>
      <c r="N412" s="180" t="s">
        <v>46</v>
      </c>
      <c r="O412" s="64"/>
      <c r="P412" s="181">
        <f>O412*H412</f>
        <v>0</v>
      </c>
      <c r="Q412" s="181">
        <v>0</v>
      </c>
      <c r="R412" s="181">
        <f>Q412*H412</f>
        <v>0</v>
      </c>
      <c r="S412" s="181">
        <v>0</v>
      </c>
      <c r="T412" s="182">
        <f>S412*H412</f>
        <v>0</v>
      </c>
      <c r="U412" s="34"/>
      <c r="V412" s="34"/>
      <c r="W412" s="34"/>
      <c r="X412" s="34"/>
      <c r="Y412" s="34"/>
      <c r="Z412" s="34"/>
      <c r="AA412" s="34"/>
      <c r="AB412" s="34"/>
      <c r="AC412" s="34"/>
      <c r="AD412" s="34"/>
      <c r="AE412" s="34"/>
      <c r="AR412" s="183" t="s">
        <v>270</v>
      </c>
      <c r="AT412" s="183" t="s">
        <v>148</v>
      </c>
      <c r="AU412" s="183" t="s">
        <v>85</v>
      </c>
      <c r="AY412" s="17" t="s">
        <v>145</v>
      </c>
      <c r="BE412" s="184">
        <f>IF(N412="základní",J412,0)</f>
        <v>0</v>
      </c>
      <c r="BF412" s="184">
        <f>IF(N412="snížená",J412,0)</f>
        <v>0</v>
      </c>
      <c r="BG412" s="184">
        <f>IF(N412="zákl. přenesená",J412,0)</f>
        <v>0</v>
      </c>
      <c r="BH412" s="184">
        <f>IF(N412="sníž. přenesená",J412,0)</f>
        <v>0</v>
      </c>
      <c r="BI412" s="184">
        <f>IF(N412="nulová",J412,0)</f>
        <v>0</v>
      </c>
      <c r="BJ412" s="17" t="s">
        <v>83</v>
      </c>
      <c r="BK412" s="184">
        <f>ROUND((ROUND(I412,2))*(ROUND(H412,2)),2)</f>
        <v>0</v>
      </c>
      <c r="BL412" s="17" t="s">
        <v>270</v>
      </c>
      <c r="BM412" s="183" t="s">
        <v>624</v>
      </c>
    </row>
    <row r="413" spans="1:65" s="2" customFormat="1" x14ac:dyDescent="0.2">
      <c r="A413" s="34"/>
      <c r="B413" s="35"/>
      <c r="C413" s="36"/>
      <c r="D413" s="185" t="s">
        <v>155</v>
      </c>
      <c r="E413" s="36"/>
      <c r="F413" s="186" t="s">
        <v>625</v>
      </c>
      <c r="G413" s="36"/>
      <c r="H413" s="36"/>
      <c r="I413" s="187"/>
      <c r="J413" s="36"/>
      <c r="K413" s="36"/>
      <c r="L413" s="39"/>
      <c r="M413" s="188"/>
      <c r="N413" s="189"/>
      <c r="O413" s="64"/>
      <c r="P413" s="64"/>
      <c r="Q413" s="64"/>
      <c r="R413" s="64"/>
      <c r="S413" s="64"/>
      <c r="T413" s="65"/>
      <c r="U413" s="34"/>
      <c r="V413" s="34"/>
      <c r="W413" s="34"/>
      <c r="X413" s="34"/>
      <c r="Y413" s="34"/>
      <c r="Z413" s="34"/>
      <c r="AA413" s="34"/>
      <c r="AB413" s="34"/>
      <c r="AC413" s="34"/>
      <c r="AD413" s="34"/>
      <c r="AE413" s="34"/>
      <c r="AT413" s="17" t="s">
        <v>155</v>
      </c>
      <c r="AU413" s="17" t="s">
        <v>85</v>
      </c>
    </row>
    <row r="414" spans="1:65" s="13" customFormat="1" x14ac:dyDescent="0.2">
      <c r="B414" s="190"/>
      <c r="C414" s="191"/>
      <c r="D414" s="192" t="s">
        <v>157</v>
      </c>
      <c r="E414" s="193" t="s">
        <v>18</v>
      </c>
      <c r="F414" s="194" t="s">
        <v>626</v>
      </c>
      <c r="G414" s="191"/>
      <c r="H414" s="195">
        <v>1.5</v>
      </c>
      <c r="I414" s="196"/>
      <c r="J414" s="191"/>
      <c r="K414" s="191"/>
      <c r="L414" s="197"/>
      <c r="M414" s="198"/>
      <c r="N414" s="199"/>
      <c r="O414" s="199"/>
      <c r="P414" s="199"/>
      <c r="Q414" s="199"/>
      <c r="R414" s="199"/>
      <c r="S414" s="199"/>
      <c r="T414" s="200"/>
      <c r="AT414" s="201" t="s">
        <v>157</v>
      </c>
      <c r="AU414" s="201" t="s">
        <v>85</v>
      </c>
      <c r="AV414" s="13" t="s">
        <v>85</v>
      </c>
      <c r="AW414" s="13" t="s">
        <v>37</v>
      </c>
      <c r="AX414" s="13" t="s">
        <v>83</v>
      </c>
      <c r="AY414" s="201" t="s">
        <v>145</v>
      </c>
    </row>
    <row r="415" spans="1:65" s="2" customFormat="1" ht="24.2" customHeight="1" x14ac:dyDescent="0.2">
      <c r="A415" s="34"/>
      <c r="B415" s="35"/>
      <c r="C415" s="173" t="s">
        <v>627</v>
      </c>
      <c r="D415" s="173" t="s">
        <v>148</v>
      </c>
      <c r="E415" s="174" t="s">
        <v>628</v>
      </c>
      <c r="F415" s="175" t="s">
        <v>629</v>
      </c>
      <c r="G415" s="176" t="s">
        <v>172</v>
      </c>
      <c r="H415" s="177">
        <v>1.5</v>
      </c>
      <c r="I415" s="178"/>
      <c r="J415" s="177">
        <f>ROUND((ROUND(I415,2))*(ROUND(H415,2)),2)</f>
        <v>0</v>
      </c>
      <c r="K415" s="175" t="s">
        <v>152</v>
      </c>
      <c r="L415" s="39"/>
      <c r="M415" s="179" t="s">
        <v>18</v>
      </c>
      <c r="N415" s="180" t="s">
        <v>46</v>
      </c>
      <c r="O415" s="64"/>
      <c r="P415" s="181">
        <f>O415*H415</f>
        <v>0</v>
      </c>
      <c r="Q415" s="181">
        <v>0</v>
      </c>
      <c r="R415" s="181">
        <f>Q415*H415</f>
        <v>0</v>
      </c>
      <c r="S415" s="181">
        <v>0</v>
      </c>
      <c r="T415" s="182">
        <f>S415*H415</f>
        <v>0</v>
      </c>
      <c r="U415" s="34"/>
      <c r="V415" s="34"/>
      <c r="W415" s="34"/>
      <c r="X415" s="34"/>
      <c r="Y415" s="34"/>
      <c r="Z415" s="34"/>
      <c r="AA415" s="34"/>
      <c r="AB415" s="34"/>
      <c r="AC415" s="34"/>
      <c r="AD415" s="34"/>
      <c r="AE415" s="34"/>
      <c r="AR415" s="183" t="s">
        <v>270</v>
      </c>
      <c r="AT415" s="183" t="s">
        <v>148</v>
      </c>
      <c r="AU415" s="183" t="s">
        <v>85</v>
      </c>
      <c r="AY415" s="17" t="s">
        <v>145</v>
      </c>
      <c r="BE415" s="184">
        <f>IF(N415="základní",J415,0)</f>
        <v>0</v>
      </c>
      <c r="BF415" s="184">
        <f>IF(N415="snížená",J415,0)</f>
        <v>0</v>
      </c>
      <c r="BG415" s="184">
        <f>IF(N415="zákl. přenesená",J415,0)</f>
        <v>0</v>
      </c>
      <c r="BH415" s="184">
        <f>IF(N415="sníž. přenesená",J415,0)</f>
        <v>0</v>
      </c>
      <c r="BI415" s="184">
        <f>IF(N415="nulová",J415,0)</f>
        <v>0</v>
      </c>
      <c r="BJ415" s="17" t="s">
        <v>83</v>
      </c>
      <c r="BK415" s="184">
        <f>ROUND((ROUND(I415,2))*(ROUND(H415,2)),2)</f>
        <v>0</v>
      </c>
      <c r="BL415" s="17" t="s">
        <v>270</v>
      </c>
      <c r="BM415" s="183" t="s">
        <v>630</v>
      </c>
    </row>
    <row r="416" spans="1:65" s="2" customFormat="1" x14ac:dyDescent="0.2">
      <c r="A416" s="34"/>
      <c r="B416" s="35"/>
      <c r="C416" s="36"/>
      <c r="D416" s="185" t="s">
        <v>155</v>
      </c>
      <c r="E416" s="36"/>
      <c r="F416" s="186" t="s">
        <v>631</v>
      </c>
      <c r="G416" s="36"/>
      <c r="H416" s="36"/>
      <c r="I416" s="187"/>
      <c r="J416" s="36"/>
      <c r="K416" s="36"/>
      <c r="L416" s="39"/>
      <c r="M416" s="188"/>
      <c r="N416" s="189"/>
      <c r="O416" s="64"/>
      <c r="P416" s="64"/>
      <c r="Q416" s="64"/>
      <c r="R416" s="64"/>
      <c r="S416" s="64"/>
      <c r="T416" s="65"/>
      <c r="U416" s="34"/>
      <c r="V416" s="34"/>
      <c r="W416" s="34"/>
      <c r="X416" s="34"/>
      <c r="Y416" s="34"/>
      <c r="Z416" s="34"/>
      <c r="AA416" s="34"/>
      <c r="AB416" s="34"/>
      <c r="AC416" s="34"/>
      <c r="AD416" s="34"/>
      <c r="AE416" s="34"/>
      <c r="AT416" s="17" t="s">
        <v>155</v>
      </c>
      <c r="AU416" s="17" t="s">
        <v>85</v>
      </c>
    </row>
    <row r="417" spans="1:65" s="2" customFormat="1" ht="37.9" customHeight="1" x14ac:dyDescent="0.2">
      <c r="A417" s="34"/>
      <c r="B417" s="35"/>
      <c r="C417" s="173" t="s">
        <v>632</v>
      </c>
      <c r="D417" s="173" t="s">
        <v>148</v>
      </c>
      <c r="E417" s="174" t="s">
        <v>633</v>
      </c>
      <c r="F417" s="175" t="s">
        <v>634</v>
      </c>
      <c r="G417" s="176" t="s">
        <v>172</v>
      </c>
      <c r="H417" s="177">
        <v>1.5</v>
      </c>
      <c r="I417" s="178"/>
      <c r="J417" s="177">
        <f>ROUND((ROUND(I417,2))*(ROUND(H417,2)),2)</f>
        <v>0</v>
      </c>
      <c r="K417" s="175" t="s">
        <v>152</v>
      </c>
      <c r="L417" s="39"/>
      <c r="M417" s="179" t="s">
        <v>18</v>
      </c>
      <c r="N417" s="180" t="s">
        <v>46</v>
      </c>
      <c r="O417" s="64"/>
      <c r="P417" s="181">
        <f>O417*H417</f>
        <v>0</v>
      </c>
      <c r="Q417" s="181">
        <v>0</v>
      </c>
      <c r="R417" s="181">
        <f>Q417*H417</f>
        <v>0</v>
      </c>
      <c r="S417" s="181">
        <v>0</v>
      </c>
      <c r="T417" s="182">
        <f>S417*H417</f>
        <v>0</v>
      </c>
      <c r="U417" s="34"/>
      <c r="V417" s="34"/>
      <c r="W417" s="34"/>
      <c r="X417" s="34"/>
      <c r="Y417" s="34"/>
      <c r="Z417" s="34"/>
      <c r="AA417" s="34"/>
      <c r="AB417" s="34"/>
      <c r="AC417" s="34"/>
      <c r="AD417" s="34"/>
      <c r="AE417" s="34"/>
      <c r="AR417" s="183" t="s">
        <v>270</v>
      </c>
      <c r="AT417" s="183" t="s">
        <v>148</v>
      </c>
      <c r="AU417" s="183" t="s">
        <v>85</v>
      </c>
      <c r="AY417" s="17" t="s">
        <v>145</v>
      </c>
      <c r="BE417" s="184">
        <f>IF(N417="základní",J417,0)</f>
        <v>0</v>
      </c>
      <c r="BF417" s="184">
        <f>IF(N417="snížená",J417,0)</f>
        <v>0</v>
      </c>
      <c r="BG417" s="184">
        <f>IF(N417="zákl. přenesená",J417,0)</f>
        <v>0</v>
      </c>
      <c r="BH417" s="184">
        <f>IF(N417="sníž. přenesená",J417,0)</f>
        <v>0</v>
      </c>
      <c r="BI417" s="184">
        <f>IF(N417="nulová",J417,0)</f>
        <v>0</v>
      </c>
      <c r="BJ417" s="17" t="s">
        <v>83</v>
      </c>
      <c r="BK417" s="184">
        <f>ROUND((ROUND(I417,2))*(ROUND(H417,2)),2)</f>
        <v>0</v>
      </c>
      <c r="BL417" s="17" t="s">
        <v>270</v>
      </c>
      <c r="BM417" s="183" t="s">
        <v>635</v>
      </c>
    </row>
    <row r="418" spans="1:65" s="2" customFormat="1" x14ac:dyDescent="0.2">
      <c r="A418" s="34"/>
      <c r="B418" s="35"/>
      <c r="C418" s="36"/>
      <c r="D418" s="185" t="s">
        <v>155</v>
      </c>
      <c r="E418" s="36"/>
      <c r="F418" s="186" t="s">
        <v>636</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155</v>
      </c>
      <c r="AU418" s="17" t="s">
        <v>85</v>
      </c>
    </row>
    <row r="419" spans="1:65" s="13" customFormat="1" x14ac:dyDescent="0.2">
      <c r="B419" s="190"/>
      <c r="C419" s="191"/>
      <c r="D419" s="192" t="s">
        <v>157</v>
      </c>
      <c r="E419" s="193" t="s">
        <v>18</v>
      </c>
      <c r="F419" s="194" t="s">
        <v>637</v>
      </c>
      <c r="G419" s="191"/>
      <c r="H419" s="195">
        <v>1.5</v>
      </c>
      <c r="I419" s="196"/>
      <c r="J419" s="191"/>
      <c r="K419" s="191"/>
      <c r="L419" s="197"/>
      <c r="M419" s="198"/>
      <c r="N419" s="199"/>
      <c r="O419" s="199"/>
      <c r="P419" s="199"/>
      <c r="Q419" s="199"/>
      <c r="R419" s="199"/>
      <c r="S419" s="199"/>
      <c r="T419" s="200"/>
      <c r="AT419" s="201" t="s">
        <v>157</v>
      </c>
      <c r="AU419" s="201" t="s">
        <v>85</v>
      </c>
      <c r="AV419" s="13" t="s">
        <v>85</v>
      </c>
      <c r="AW419" s="13" t="s">
        <v>37</v>
      </c>
      <c r="AX419" s="13" t="s">
        <v>83</v>
      </c>
      <c r="AY419" s="201" t="s">
        <v>145</v>
      </c>
    </row>
    <row r="420" spans="1:65" s="2" customFormat="1" ht="16.5" customHeight="1" x14ac:dyDescent="0.2">
      <c r="A420" s="34"/>
      <c r="B420" s="35"/>
      <c r="C420" s="224" t="s">
        <v>638</v>
      </c>
      <c r="D420" s="224" t="s">
        <v>280</v>
      </c>
      <c r="E420" s="225" t="s">
        <v>639</v>
      </c>
      <c r="F420" s="226" t="s">
        <v>640</v>
      </c>
      <c r="G420" s="227" t="s">
        <v>172</v>
      </c>
      <c r="H420" s="228">
        <v>1.65</v>
      </c>
      <c r="I420" s="229"/>
      <c r="J420" s="228">
        <f>ROUND((ROUND(I420,2))*(ROUND(H420,2)),2)</f>
        <v>0</v>
      </c>
      <c r="K420" s="226" t="s">
        <v>152</v>
      </c>
      <c r="L420" s="230"/>
      <c r="M420" s="231" t="s">
        <v>18</v>
      </c>
      <c r="N420" s="232" t="s">
        <v>46</v>
      </c>
      <c r="O420" s="64"/>
      <c r="P420" s="181">
        <f>O420*H420</f>
        <v>0</v>
      </c>
      <c r="Q420" s="181">
        <v>1.26E-2</v>
      </c>
      <c r="R420" s="181">
        <f>Q420*H420</f>
        <v>2.0789999999999999E-2</v>
      </c>
      <c r="S420" s="181">
        <v>0</v>
      </c>
      <c r="T420" s="182">
        <f>S420*H420</f>
        <v>0</v>
      </c>
      <c r="U420" s="34"/>
      <c r="V420" s="34"/>
      <c r="W420" s="34"/>
      <c r="X420" s="34"/>
      <c r="Y420" s="34"/>
      <c r="Z420" s="34"/>
      <c r="AA420" s="34"/>
      <c r="AB420" s="34"/>
      <c r="AC420" s="34"/>
      <c r="AD420" s="34"/>
      <c r="AE420" s="34"/>
      <c r="AR420" s="183" t="s">
        <v>367</v>
      </c>
      <c r="AT420" s="183" t="s">
        <v>280</v>
      </c>
      <c r="AU420" s="183" t="s">
        <v>85</v>
      </c>
      <c r="AY420" s="17" t="s">
        <v>145</v>
      </c>
      <c r="BE420" s="184">
        <f>IF(N420="základní",J420,0)</f>
        <v>0</v>
      </c>
      <c r="BF420" s="184">
        <f>IF(N420="snížená",J420,0)</f>
        <v>0</v>
      </c>
      <c r="BG420" s="184">
        <f>IF(N420="zákl. přenesená",J420,0)</f>
        <v>0</v>
      </c>
      <c r="BH420" s="184">
        <f>IF(N420="sníž. přenesená",J420,0)</f>
        <v>0</v>
      </c>
      <c r="BI420" s="184">
        <f>IF(N420="nulová",J420,0)</f>
        <v>0</v>
      </c>
      <c r="BJ420" s="17" t="s">
        <v>83</v>
      </c>
      <c r="BK420" s="184">
        <f>ROUND((ROUND(I420,2))*(ROUND(H420,2)),2)</f>
        <v>0</v>
      </c>
      <c r="BL420" s="17" t="s">
        <v>270</v>
      </c>
      <c r="BM420" s="183" t="s">
        <v>641</v>
      </c>
    </row>
    <row r="421" spans="1:65" s="13" customFormat="1" x14ac:dyDescent="0.2">
      <c r="B421" s="190"/>
      <c r="C421" s="191"/>
      <c r="D421" s="192" t="s">
        <v>157</v>
      </c>
      <c r="E421" s="191"/>
      <c r="F421" s="194" t="s">
        <v>642</v>
      </c>
      <c r="G421" s="191"/>
      <c r="H421" s="195">
        <v>1.65</v>
      </c>
      <c r="I421" s="196"/>
      <c r="J421" s="191"/>
      <c r="K421" s="191"/>
      <c r="L421" s="197"/>
      <c r="M421" s="198"/>
      <c r="N421" s="199"/>
      <c r="O421" s="199"/>
      <c r="P421" s="199"/>
      <c r="Q421" s="199"/>
      <c r="R421" s="199"/>
      <c r="S421" s="199"/>
      <c r="T421" s="200"/>
      <c r="AT421" s="201" t="s">
        <v>157</v>
      </c>
      <c r="AU421" s="201" t="s">
        <v>85</v>
      </c>
      <c r="AV421" s="13" t="s">
        <v>85</v>
      </c>
      <c r="AW421" s="13" t="s">
        <v>4</v>
      </c>
      <c r="AX421" s="13" t="s">
        <v>83</v>
      </c>
      <c r="AY421" s="201" t="s">
        <v>145</v>
      </c>
    </row>
    <row r="422" spans="1:65" s="2" customFormat="1" ht="33" customHeight="1" x14ac:dyDescent="0.2">
      <c r="A422" s="34"/>
      <c r="B422" s="35"/>
      <c r="C422" s="173" t="s">
        <v>643</v>
      </c>
      <c r="D422" s="173" t="s">
        <v>148</v>
      </c>
      <c r="E422" s="174" t="s">
        <v>644</v>
      </c>
      <c r="F422" s="175" t="s">
        <v>645</v>
      </c>
      <c r="G422" s="176" t="s">
        <v>172</v>
      </c>
      <c r="H422" s="177">
        <v>1.5</v>
      </c>
      <c r="I422" s="178"/>
      <c r="J422" s="177">
        <f>ROUND((ROUND(I422,2))*(ROUND(H422,2)),2)</f>
        <v>0</v>
      </c>
      <c r="K422" s="175" t="s">
        <v>152</v>
      </c>
      <c r="L422" s="39"/>
      <c r="M422" s="179" t="s">
        <v>18</v>
      </c>
      <c r="N422" s="180" t="s">
        <v>46</v>
      </c>
      <c r="O422" s="64"/>
      <c r="P422" s="181">
        <f>O422*H422</f>
        <v>0</v>
      </c>
      <c r="Q422" s="181">
        <v>0</v>
      </c>
      <c r="R422" s="181">
        <f>Q422*H422</f>
        <v>0</v>
      </c>
      <c r="S422" s="181">
        <v>0</v>
      </c>
      <c r="T422" s="182">
        <f>S422*H422</f>
        <v>0</v>
      </c>
      <c r="U422" s="34"/>
      <c r="V422" s="34"/>
      <c r="W422" s="34"/>
      <c r="X422" s="34"/>
      <c r="Y422" s="34"/>
      <c r="Z422" s="34"/>
      <c r="AA422" s="34"/>
      <c r="AB422" s="34"/>
      <c r="AC422" s="34"/>
      <c r="AD422" s="34"/>
      <c r="AE422" s="34"/>
      <c r="AR422" s="183" t="s">
        <v>270</v>
      </c>
      <c r="AT422" s="183" t="s">
        <v>148</v>
      </c>
      <c r="AU422" s="183" t="s">
        <v>85</v>
      </c>
      <c r="AY422" s="17" t="s">
        <v>145</v>
      </c>
      <c r="BE422" s="184">
        <f>IF(N422="základní",J422,0)</f>
        <v>0</v>
      </c>
      <c r="BF422" s="184">
        <f>IF(N422="snížená",J422,0)</f>
        <v>0</v>
      </c>
      <c r="BG422" s="184">
        <f>IF(N422="zákl. přenesená",J422,0)</f>
        <v>0</v>
      </c>
      <c r="BH422" s="184">
        <f>IF(N422="sníž. přenesená",J422,0)</f>
        <v>0</v>
      </c>
      <c r="BI422" s="184">
        <f>IF(N422="nulová",J422,0)</f>
        <v>0</v>
      </c>
      <c r="BJ422" s="17" t="s">
        <v>83</v>
      </c>
      <c r="BK422" s="184">
        <f>ROUND((ROUND(I422,2))*(ROUND(H422,2)),2)</f>
        <v>0</v>
      </c>
      <c r="BL422" s="17" t="s">
        <v>270</v>
      </c>
      <c r="BM422" s="183" t="s">
        <v>646</v>
      </c>
    </row>
    <row r="423" spans="1:65" s="2" customFormat="1" x14ac:dyDescent="0.2">
      <c r="A423" s="34"/>
      <c r="B423" s="35"/>
      <c r="C423" s="36"/>
      <c r="D423" s="185" t="s">
        <v>155</v>
      </c>
      <c r="E423" s="36"/>
      <c r="F423" s="186" t="s">
        <v>647</v>
      </c>
      <c r="G423" s="36"/>
      <c r="H423" s="36"/>
      <c r="I423" s="187"/>
      <c r="J423" s="36"/>
      <c r="K423" s="36"/>
      <c r="L423" s="39"/>
      <c r="M423" s="188"/>
      <c r="N423" s="189"/>
      <c r="O423" s="64"/>
      <c r="P423" s="64"/>
      <c r="Q423" s="64"/>
      <c r="R423" s="64"/>
      <c r="S423" s="64"/>
      <c r="T423" s="65"/>
      <c r="U423" s="34"/>
      <c r="V423" s="34"/>
      <c r="W423" s="34"/>
      <c r="X423" s="34"/>
      <c r="Y423" s="34"/>
      <c r="Z423" s="34"/>
      <c r="AA423" s="34"/>
      <c r="AB423" s="34"/>
      <c r="AC423" s="34"/>
      <c r="AD423" s="34"/>
      <c r="AE423" s="34"/>
      <c r="AT423" s="17" t="s">
        <v>155</v>
      </c>
      <c r="AU423" s="17" t="s">
        <v>85</v>
      </c>
    </row>
    <row r="424" spans="1:65" s="2" customFormat="1" ht="49.15" customHeight="1" x14ac:dyDescent="0.2">
      <c r="A424" s="34"/>
      <c r="B424" s="35"/>
      <c r="C424" s="173" t="s">
        <v>648</v>
      </c>
      <c r="D424" s="173" t="s">
        <v>148</v>
      </c>
      <c r="E424" s="174" t="s">
        <v>649</v>
      </c>
      <c r="F424" s="175" t="s">
        <v>650</v>
      </c>
      <c r="G424" s="176" t="s">
        <v>392</v>
      </c>
      <c r="H424" s="177">
        <v>0.02</v>
      </c>
      <c r="I424" s="178"/>
      <c r="J424" s="177">
        <f>ROUND((ROUND(I424,2))*(ROUND(H424,2)),2)</f>
        <v>0</v>
      </c>
      <c r="K424" s="175" t="s">
        <v>152</v>
      </c>
      <c r="L424" s="39"/>
      <c r="M424" s="179" t="s">
        <v>18</v>
      </c>
      <c r="N424" s="180" t="s">
        <v>46</v>
      </c>
      <c r="O424" s="64"/>
      <c r="P424" s="181">
        <f>O424*H424</f>
        <v>0</v>
      </c>
      <c r="Q424" s="181">
        <v>0</v>
      </c>
      <c r="R424" s="181">
        <f>Q424*H424</f>
        <v>0</v>
      </c>
      <c r="S424" s="181">
        <v>0</v>
      </c>
      <c r="T424" s="182">
        <f>S424*H424</f>
        <v>0</v>
      </c>
      <c r="U424" s="34"/>
      <c r="V424" s="34"/>
      <c r="W424" s="34"/>
      <c r="X424" s="34"/>
      <c r="Y424" s="34"/>
      <c r="Z424" s="34"/>
      <c r="AA424" s="34"/>
      <c r="AB424" s="34"/>
      <c r="AC424" s="34"/>
      <c r="AD424" s="34"/>
      <c r="AE424" s="34"/>
      <c r="AR424" s="183" t="s">
        <v>270</v>
      </c>
      <c r="AT424" s="183" t="s">
        <v>148</v>
      </c>
      <c r="AU424" s="183" t="s">
        <v>85</v>
      </c>
      <c r="AY424" s="17" t="s">
        <v>145</v>
      </c>
      <c r="BE424" s="184">
        <f>IF(N424="základní",J424,0)</f>
        <v>0</v>
      </c>
      <c r="BF424" s="184">
        <f>IF(N424="snížená",J424,0)</f>
        <v>0</v>
      </c>
      <c r="BG424" s="184">
        <f>IF(N424="zákl. přenesená",J424,0)</f>
        <v>0</v>
      </c>
      <c r="BH424" s="184">
        <f>IF(N424="sníž. přenesená",J424,0)</f>
        <v>0</v>
      </c>
      <c r="BI424" s="184">
        <f>IF(N424="nulová",J424,0)</f>
        <v>0</v>
      </c>
      <c r="BJ424" s="17" t="s">
        <v>83</v>
      </c>
      <c r="BK424" s="184">
        <f>ROUND((ROUND(I424,2))*(ROUND(H424,2)),2)</f>
        <v>0</v>
      </c>
      <c r="BL424" s="17" t="s">
        <v>270</v>
      </c>
      <c r="BM424" s="183" t="s">
        <v>651</v>
      </c>
    </row>
    <row r="425" spans="1:65" s="2" customFormat="1" x14ac:dyDescent="0.2">
      <c r="A425" s="34"/>
      <c r="B425" s="35"/>
      <c r="C425" s="36"/>
      <c r="D425" s="185" t="s">
        <v>155</v>
      </c>
      <c r="E425" s="36"/>
      <c r="F425" s="186" t="s">
        <v>652</v>
      </c>
      <c r="G425" s="36"/>
      <c r="H425" s="36"/>
      <c r="I425" s="187"/>
      <c r="J425" s="36"/>
      <c r="K425" s="36"/>
      <c r="L425" s="39"/>
      <c r="M425" s="188"/>
      <c r="N425" s="189"/>
      <c r="O425" s="64"/>
      <c r="P425" s="64"/>
      <c r="Q425" s="64"/>
      <c r="R425" s="64"/>
      <c r="S425" s="64"/>
      <c r="T425" s="65"/>
      <c r="U425" s="34"/>
      <c r="V425" s="34"/>
      <c r="W425" s="34"/>
      <c r="X425" s="34"/>
      <c r="Y425" s="34"/>
      <c r="Z425" s="34"/>
      <c r="AA425" s="34"/>
      <c r="AB425" s="34"/>
      <c r="AC425" s="34"/>
      <c r="AD425" s="34"/>
      <c r="AE425" s="34"/>
      <c r="AT425" s="17" t="s">
        <v>155</v>
      </c>
      <c r="AU425" s="17" t="s">
        <v>85</v>
      </c>
    </row>
    <row r="426" spans="1:65" s="2" customFormat="1" ht="49.15" customHeight="1" x14ac:dyDescent="0.2">
      <c r="A426" s="34"/>
      <c r="B426" s="35"/>
      <c r="C426" s="173" t="s">
        <v>653</v>
      </c>
      <c r="D426" s="173" t="s">
        <v>148</v>
      </c>
      <c r="E426" s="174" t="s">
        <v>654</v>
      </c>
      <c r="F426" s="175" t="s">
        <v>655</v>
      </c>
      <c r="G426" s="176" t="s">
        <v>392</v>
      </c>
      <c r="H426" s="177">
        <v>0.02</v>
      </c>
      <c r="I426" s="178"/>
      <c r="J426" s="177">
        <f>ROUND((ROUND(I426,2))*(ROUND(H426,2)),2)</f>
        <v>0</v>
      </c>
      <c r="K426" s="175" t="s">
        <v>152</v>
      </c>
      <c r="L426" s="39"/>
      <c r="M426" s="179" t="s">
        <v>18</v>
      </c>
      <c r="N426" s="180" t="s">
        <v>46</v>
      </c>
      <c r="O426" s="64"/>
      <c r="P426" s="181">
        <f>O426*H426</f>
        <v>0</v>
      </c>
      <c r="Q426" s="181">
        <v>0</v>
      </c>
      <c r="R426" s="181">
        <f>Q426*H426</f>
        <v>0</v>
      </c>
      <c r="S426" s="181">
        <v>0</v>
      </c>
      <c r="T426" s="182">
        <f>S426*H426</f>
        <v>0</v>
      </c>
      <c r="U426" s="34"/>
      <c r="V426" s="34"/>
      <c r="W426" s="34"/>
      <c r="X426" s="34"/>
      <c r="Y426" s="34"/>
      <c r="Z426" s="34"/>
      <c r="AA426" s="34"/>
      <c r="AB426" s="34"/>
      <c r="AC426" s="34"/>
      <c r="AD426" s="34"/>
      <c r="AE426" s="34"/>
      <c r="AR426" s="183" t="s">
        <v>270</v>
      </c>
      <c r="AT426" s="183" t="s">
        <v>148</v>
      </c>
      <c r="AU426" s="183" t="s">
        <v>85</v>
      </c>
      <c r="AY426" s="17" t="s">
        <v>145</v>
      </c>
      <c r="BE426" s="184">
        <f>IF(N426="základní",J426,0)</f>
        <v>0</v>
      </c>
      <c r="BF426" s="184">
        <f>IF(N426="snížená",J426,0)</f>
        <v>0</v>
      </c>
      <c r="BG426" s="184">
        <f>IF(N426="zákl. přenesená",J426,0)</f>
        <v>0</v>
      </c>
      <c r="BH426" s="184">
        <f>IF(N426="sníž. přenesená",J426,0)</f>
        <v>0</v>
      </c>
      <c r="BI426" s="184">
        <f>IF(N426="nulová",J426,0)</f>
        <v>0</v>
      </c>
      <c r="BJ426" s="17" t="s">
        <v>83</v>
      </c>
      <c r="BK426" s="184">
        <f>ROUND((ROUND(I426,2))*(ROUND(H426,2)),2)</f>
        <v>0</v>
      </c>
      <c r="BL426" s="17" t="s">
        <v>270</v>
      </c>
      <c r="BM426" s="183" t="s">
        <v>656</v>
      </c>
    </row>
    <row r="427" spans="1:65" s="2" customFormat="1" x14ac:dyDescent="0.2">
      <c r="A427" s="34"/>
      <c r="B427" s="35"/>
      <c r="C427" s="36"/>
      <c r="D427" s="185" t="s">
        <v>155</v>
      </c>
      <c r="E427" s="36"/>
      <c r="F427" s="186" t="s">
        <v>657</v>
      </c>
      <c r="G427" s="36"/>
      <c r="H427" s="36"/>
      <c r="I427" s="187"/>
      <c r="J427" s="36"/>
      <c r="K427" s="36"/>
      <c r="L427" s="39"/>
      <c r="M427" s="188"/>
      <c r="N427" s="189"/>
      <c r="O427" s="64"/>
      <c r="P427" s="64"/>
      <c r="Q427" s="64"/>
      <c r="R427" s="64"/>
      <c r="S427" s="64"/>
      <c r="T427" s="65"/>
      <c r="U427" s="34"/>
      <c r="V427" s="34"/>
      <c r="W427" s="34"/>
      <c r="X427" s="34"/>
      <c r="Y427" s="34"/>
      <c r="Z427" s="34"/>
      <c r="AA427" s="34"/>
      <c r="AB427" s="34"/>
      <c r="AC427" s="34"/>
      <c r="AD427" s="34"/>
      <c r="AE427" s="34"/>
      <c r="AT427" s="17" t="s">
        <v>155</v>
      </c>
      <c r="AU427" s="17" t="s">
        <v>85</v>
      </c>
    </row>
    <row r="428" spans="1:65" s="12" customFormat="1" ht="22.9" customHeight="1" x14ac:dyDescent="0.2">
      <c r="B428" s="157"/>
      <c r="C428" s="158"/>
      <c r="D428" s="159" t="s">
        <v>74</v>
      </c>
      <c r="E428" s="171" t="s">
        <v>658</v>
      </c>
      <c r="F428" s="171" t="s">
        <v>659</v>
      </c>
      <c r="G428" s="158"/>
      <c r="H428" s="158"/>
      <c r="I428" s="161"/>
      <c r="J428" s="172">
        <f>BK428</f>
        <v>0</v>
      </c>
      <c r="K428" s="158"/>
      <c r="L428" s="163"/>
      <c r="M428" s="164"/>
      <c r="N428" s="165"/>
      <c r="O428" s="165"/>
      <c r="P428" s="166">
        <f>SUM(P429:P444)</f>
        <v>0</v>
      </c>
      <c r="Q428" s="165"/>
      <c r="R428" s="166">
        <f>SUM(R429:R444)</f>
        <v>0.3391245</v>
      </c>
      <c r="S428" s="165"/>
      <c r="T428" s="167">
        <f>SUM(T429:T444)</f>
        <v>3.1492499999999999</v>
      </c>
      <c r="AR428" s="168" t="s">
        <v>85</v>
      </c>
      <c r="AT428" s="169" t="s">
        <v>74</v>
      </c>
      <c r="AU428" s="169" t="s">
        <v>83</v>
      </c>
      <c r="AY428" s="168" t="s">
        <v>145</v>
      </c>
      <c r="BK428" s="170">
        <f>SUM(BK429:BK444)</f>
        <v>0</v>
      </c>
    </row>
    <row r="429" spans="1:65" s="2" customFormat="1" ht="49.15" customHeight="1" x14ac:dyDescent="0.2">
      <c r="A429" s="34"/>
      <c r="B429" s="35"/>
      <c r="C429" s="173" t="s">
        <v>660</v>
      </c>
      <c r="D429" s="173" t="s">
        <v>148</v>
      </c>
      <c r="E429" s="174" t="s">
        <v>661</v>
      </c>
      <c r="F429" s="175" t="s">
        <v>662</v>
      </c>
      <c r="G429" s="176" t="s">
        <v>172</v>
      </c>
      <c r="H429" s="177">
        <v>33.15</v>
      </c>
      <c r="I429" s="178"/>
      <c r="J429" s="177">
        <f>ROUND((ROUND(I429,2))*(ROUND(H429,2)),2)</f>
        <v>0</v>
      </c>
      <c r="K429" s="175" t="s">
        <v>152</v>
      </c>
      <c r="L429" s="39"/>
      <c r="M429" s="179" t="s">
        <v>18</v>
      </c>
      <c r="N429" s="180" t="s">
        <v>46</v>
      </c>
      <c r="O429" s="64"/>
      <c r="P429" s="181">
        <f>O429*H429</f>
        <v>0</v>
      </c>
      <c r="Q429" s="181">
        <v>1.023E-2</v>
      </c>
      <c r="R429" s="181">
        <f>Q429*H429</f>
        <v>0.3391245</v>
      </c>
      <c r="S429" s="181">
        <v>0</v>
      </c>
      <c r="T429" s="182">
        <f>S429*H429</f>
        <v>0</v>
      </c>
      <c r="U429" s="34"/>
      <c r="V429" s="34"/>
      <c r="W429" s="34"/>
      <c r="X429" s="34"/>
      <c r="Y429" s="34"/>
      <c r="Z429" s="34"/>
      <c r="AA429" s="34"/>
      <c r="AB429" s="34"/>
      <c r="AC429" s="34"/>
      <c r="AD429" s="34"/>
      <c r="AE429" s="34"/>
      <c r="AR429" s="183" t="s">
        <v>270</v>
      </c>
      <c r="AT429" s="183" t="s">
        <v>148</v>
      </c>
      <c r="AU429" s="183" t="s">
        <v>85</v>
      </c>
      <c r="AY429" s="17" t="s">
        <v>145</v>
      </c>
      <c r="BE429" s="184">
        <f>IF(N429="základní",J429,0)</f>
        <v>0</v>
      </c>
      <c r="BF429" s="184">
        <f>IF(N429="snížená",J429,0)</f>
        <v>0</v>
      </c>
      <c r="BG429" s="184">
        <f>IF(N429="zákl. přenesená",J429,0)</f>
        <v>0</v>
      </c>
      <c r="BH429" s="184">
        <f>IF(N429="sníž. přenesená",J429,0)</f>
        <v>0</v>
      </c>
      <c r="BI429" s="184">
        <f>IF(N429="nulová",J429,0)</f>
        <v>0</v>
      </c>
      <c r="BJ429" s="17" t="s">
        <v>83</v>
      </c>
      <c r="BK429" s="184">
        <f>ROUND((ROUND(I429,2))*(ROUND(H429,2)),2)</f>
        <v>0</v>
      </c>
      <c r="BL429" s="17" t="s">
        <v>270</v>
      </c>
      <c r="BM429" s="183" t="s">
        <v>663</v>
      </c>
    </row>
    <row r="430" spans="1:65" s="2" customFormat="1" x14ac:dyDescent="0.2">
      <c r="A430" s="34"/>
      <c r="B430" s="35"/>
      <c r="C430" s="36"/>
      <c r="D430" s="185" t="s">
        <v>155</v>
      </c>
      <c r="E430" s="36"/>
      <c r="F430" s="186" t="s">
        <v>664</v>
      </c>
      <c r="G430" s="36"/>
      <c r="H430" s="36"/>
      <c r="I430" s="187"/>
      <c r="J430" s="36"/>
      <c r="K430" s="36"/>
      <c r="L430" s="39"/>
      <c r="M430" s="188"/>
      <c r="N430" s="189"/>
      <c r="O430" s="64"/>
      <c r="P430" s="64"/>
      <c r="Q430" s="64"/>
      <c r="R430" s="64"/>
      <c r="S430" s="64"/>
      <c r="T430" s="65"/>
      <c r="U430" s="34"/>
      <c r="V430" s="34"/>
      <c r="W430" s="34"/>
      <c r="X430" s="34"/>
      <c r="Y430" s="34"/>
      <c r="Z430" s="34"/>
      <c r="AA430" s="34"/>
      <c r="AB430" s="34"/>
      <c r="AC430" s="34"/>
      <c r="AD430" s="34"/>
      <c r="AE430" s="34"/>
      <c r="AT430" s="17" t="s">
        <v>155</v>
      </c>
      <c r="AU430" s="17" t="s">
        <v>85</v>
      </c>
    </row>
    <row r="431" spans="1:65" s="13" customFormat="1" x14ac:dyDescent="0.2">
      <c r="B431" s="190"/>
      <c r="C431" s="191"/>
      <c r="D431" s="192" t="s">
        <v>157</v>
      </c>
      <c r="E431" s="193" t="s">
        <v>18</v>
      </c>
      <c r="F431" s="194" t="s">
        <v>665</v>
      </c>
      <c r="G431" s="191"/>
      <c r="H431" s="195">
        <v>9.6</v>
      </c>
      <c r="I431" s="196"/>
      <c r="J431" s="191"/>
      <c r="K431" s="191"/>
      <c r="L431" s="197"/>
      <c r="M431" s="198"/>
      <c r="N431" s="199"/>
      <c r="O431" s="199"/>
      <c r="P431" s="199"/>
      <c r="Q431" s="199"/>
      <c r="R431" s="199"/>
      <c r="S431" s="199"/>
      <c r="T431" s="200"/>
      <c r="AT431" s="201" t="s">
        <v>157</v>
      </c>
      <c r="AU431" s="201" t="s">
        <v>85</v>
      </c>
      <c r="AV431" s="13" t="s">
        <v>85</v>
      </c>
      <c r="AW431" s="13" t="s">
        <v>37</v>
      </c>
      <c r="AX431" s="13" t="s">
        <v>75</v>
      </c>
      <c r="AY431" s="201" t="s">
        <v>145</v>
      </c>
    </row>
    <row r="432" spans="1:65" s="13" customFormat="1" x14ac:dyDescent="0.2">
      <c r="B432" s="190"/>
      <c r="C432" s="191"/>
      <c r="D432" s="192" t="s">
        <v>157</v>
      </c>
      <c r="E432" s="193" t="s">
        <v>18</v>
      </c>
      <c r="F432" s="194" t="s">
        <v>666</v>
      </c>
      <c r="G432" s="191"/>
      <c r="H432" s="195">
        <v>7.8</v>
      </c>
      <c r="I432" s="196"/>
      <c r="J432" s="191"/>
      <c r="K432" s="191"/>
      <c r="L432" s="197"/>
      <c r="M432" s="198"/>
      <c r="N432" s="199"/>
      <c r="O432" s="199"/>
      <c r="P432" s="199"/>
      <c r="Q432" s="199"/>
      <c r="R432" s="199"/>
      <c r="S432" s="199"/>
      <c r="T432" s="200"/>
      <c r="AT432" s="201" t="s">
        <v>157</v>
      </c>
      <c r="AU432" s="201" t="s">
        <v>85</v>
      </c>
      <c r="AV432" s="13" t="s">
        <v>85</v>
      </c>
      <c r="AW432" s="13" t="s">
        <v>37</v>
      </c>
      <c r="AX432" s="13" t="s">
        <v>75</v>
      </c>
      <c r="AY432" s="201" t="s">
        <v>145</v>
      </c>
    </row>
    <row r="433" spans="1:65" s="13" customFormat="1" x14ac:dyDescent="0.2">
      <c r="B433" s="190"/>
      <c r="C433" s="191"/>
      <c r="D433" s="192" t="s">
        <v>157</v>
      </c>
      <c r="E433" s="193" t="s">
        <v>18</v>
      </c>
      <c r="F433" s="194" t="s">
        <v>667</v>
      </c>
      <c r="G433" s="191"/>
      <c r="H433" s="195">
        <v>15.75</v>
      </c>
      <c r="I433" s="196"/>
      <c r="J433" s="191"/>
      <c r="K433" s="191"/>
      <c r="L433" s="197"/>
      <c r="M433" s="198"/>
      <c r="N433" s="199"/>
      <c r="O433" s="199"/>
      <c r="P433" s="199"/>
      <c r="Q433" s="199"/>
      <c r="R433" s="199"/>
      <c r="S433" s="199"/>
      <c r="T433" s="200"/>
      <c r="AT433" s="201" t="s">
        <v>157</v>
      </c>
      <c r="AU433" s="201" t="s">
        <v>85</v>
      </c>
      <c r="AV433" s="13" t="s">
        <v>85</v>
      </c>
      <c r="AW433" s="13" t="s">
        <v>37</v>
      </c>
      <c r="AX433" s="13" t="s">
        <v>75</v>
      </c>
      <c r="AY433" s="201" t="s">
        <v>145</v>
      </c>
    </row>
    <row r="434" spans="1:65" s="14" customFormat="1" x14ac:dyDescent="0.2">
      <c r="B434" s="202"/>
      <c r="C434" s="203"/>
      <c r="D434" s="192" t="s">
        <v>157</v>
      </c>
      <c r="E434" s="204" t="s">
        <v>18</v>
      </c>
      <c r="F434" s="205" t="s">
        <v>161</v>
      </c>
      <c r="G434" s="203"/>
      <c r="H434" s="206">
        <v>33.15</v>
      </c>
      <c r="I434" s="207"/>
      <c r="J434" s="203"/>
      <c r="K434" s="203"/>
      <c r="L434" s="208"/>
      <c r="M434" s="209"/>
      <c r="N434" s="210"/>
      <c r="O434" s="210"/>
      <c r="P434" s="210"/>
      <c r="Q434" s="210"/>
      <c r="R434" s="210"/>
      <c r="S434" s="210"/>
      <c r="T434" s="211"/>
      <c r="AT434" s="212" t="s">
        <v>157</v>
      </c>
      <c r="AU434" s="212" t="s">
        <v>85</v>
      </c>
      <c r="AV434" s="14" t="s">
        <v>153</v>
      </c>
      <c r="AW434" s="14" t="s">
        <v>37</v>
      </c>
      <c r="AX434" s="14" t="s">
        <v>83</v>
      </c>
      <c r="AY434" s="212" t="s">
        <v>145</v>
      </c>
    </row>
    <row r="435" spans="1:65" s="2" customFormat="1" ht="24.2" customHeight="1" x14ac:dyDescent="0.2">
      <c r="A435" s="34"/>
      <c r="B435" s="35"/>
      <c r="C435" s="173" t="s">
        <v>668</v>
      </c>
      <c r="D435" s="173" t="s">
        <v>148</v>
      </c>
      <c r="E435" s="174" t="s">
        <v>669</v>
      </c>
      <c r="F435" s="175" t="s">
        <v>670</v>
      </c>
      <c r="G435" s="176" t="s">
        <v>172</v>
      </c>
      <c r="H435" s="177">
        <v>33.15</v>
      </c>
      <c r="I435" s="178"/>
      <c r="J435" s="177">
        <f>ROUND((ROUND(I435,2))*(ROUND(H435,2)),2)</f>
        <v>0</v>
      </c>
      <c r="K435" s="175" t="s">
        <v>152</v>
      </c>
      <c r="L435" s="39"/>
      <c r="M435" s="179" t="s">
        <v>18</v>
      </c>
      <c r="N435" s="180" t="s">
        <v>46</v>
      </c>
      <c r="O435" s="64"/>
      <c r="P435" s="181">
        <f>O435*H435</f>
        <v>0</v>
      </c>
      <c r="Q435" s="181">
        <v>0</v>
      </c>
      <c r="R435" s="181">
        <f>Q435*H435</f>
        <v>0</v>
      </c>
      <c r="S435" s="181">
        <v>9.5000000000000001E-2</v>
      </c>
      <c r="T435" s="182">
        <f>S435*H435</f>
        <v>3.1492499999999999</v>
      </c>
      <c r="U435" s="34"/>
      <c r="V435" s="34"/>
      <c r="W435" s="34"/>
      <c r="X435" s="34"/>
      <c r="Y435" s="34"/>
      <c r="Z435" s="34"/>
      <c r="AA435" s="34"/>
      <c r="AB435" s="34"/>
      <c r="AC435" s="34"/>
      <c r="AD435" s="34"/>
      <c r="AE435" s="34"/>
      <c r="AR435" s="183" t="s">
        <v>270</v>
      </c>
      <c r="AT435" s="183" t="s">
        <v>148</v>
      </c>
      <c r="AU435" s="183" t="s">
        <v>85</v>
      </c>
      <c r="AY435" s="17" t="s">
        <v>145</v>
      </c>
      <c r="BE435" s="184">
        <f>IF(N435="základní",J435,0)</f>
        <v>0</v>
      </c>
      <c r="BF435" s="184">
        <f>IF(N435="snížená",J435,0)</f>
        <v>0</v>
      </c>
      <c r="BG435" s="184">
        <f>IF(N435="zákl. přenesená",J435,0)</f>
        <v>0</v>
      </c>
      <c r="BH435" s="184">
        <f>IF(N435="sníž. přenesená",J435,0)</f>
        <v>0</v>
      </c>
      <c r="BI435" s="184">
        <f>IF(N435="nulová",J435,0)</f>
        <v>0</v>
      </c>
      <c r="BJ435" s="17" t="s">
        <v>83</v>
      </c>
      <c r="BK435" s="184">
        <f>ROUND((ROUND(I435,2))*(ROUND(H435,2)),2)</f>
        <v>0</v>
      </c>
      <c r="BL435" s="17" t="s">
        <v>270</v>
      </c>
      <c r="BM435" s="183" t="s">
        <v>671</v>
      </c>
    </row>
    <row r="436" spans="1:65" s="2" customFormat="1" x14ac:dyDescent="0.2">
      <c r="A436" s="34"/>
      <c r="B436" s="35"/>
      <c r="C436" s="36"/>
      <c r="D436" s="185" t="s">
        <v>155</v>
      </c>
      <c r="E436" s="36"/>
      <c r="F436" s="186" t="s">
        <v>672</v>
      </c>
      <c r="G436" s="36"/>
      <c r="H436" s="36"/>
      <c r="I436" s="187"/>
      <c r="J436" s="36"/>
      <c r="K436" s="36"/>
      <c r="L436" s="39"/>
      <c r="M436" s="188"/>
      <c r="N436" s="189"/>
      <c r="O436" s="64"/>
      <c r="P436" s="64"/>
      <c r="Q436" s="64"/>
      <c r="R436" s="64"/>
      <c r="S436" s="64"/>
      <c r="T436" s="65"/>
      <c r="U436" s="34"/>
      <c r="V436" s="34"/>
      <c r="W436" s="34"/>
      <c r="X436" s="34"/>
      <c r="Y436" s="34"/>
      <c r="Z436" s="34"/>
      <c r="AA436" s="34"/>
      <c r="AB436" s="34"/>
      <c r="AC436" s="34"/>
      <c r="AD436" s="34"/>
      <c r="AE436" s="34"/>
      <c r="AT436" s="17" t="s">
        <v>155</v>
      </c>
      <c r="AU436" s="17" t="s">
        <v>85</v>
      </c>
    </row>
    <row r="437" spans="1:65" s="13" customFormat="1" x14ac:dyDescent="0.2">
      <c r="B437" s="190"/>
      <c r="C437" s="191"/>
      <c r="D437" s="192" t="s">
        <v>157</v>
      </c>
      <c r="E437" s="193" t="s">
        <v>18</v>
      </c>
      <c r="F437" s="194" t="s">
        <v>665</v>
      </c>
      <c r="G437" s="191"/>
      <c r="H437" s="195">
        <v>9.6</v>
      </c>
      <c r="I437" s="196"/>
      <c r="J437" s="191"/>
      <c r="K437" s="191"/>
      <c r="L437" s="197"/>
      <c r="M437" s="198"/>
      <c r="N437" s="199"/>
      <c r="O437" s="199"/>
      <c r="P437" s="199"/>
      <c r="Q437" s="199"/>
      <c r="R437" s="199"/>
      <c r="S437" s="199"/>
      <c r="T437" s="200"/>
      <c r="AT437" s="201" t="s">
        <v>157</v>
      </c>
      <c r="AU437" s="201" t="s">
        <v>85</v>
      </c>
      <c r="AV437" s="13" t="s">
        <v>85</v>
      </c>
      <c r="AW437" s="13" t="s">
        <v>37</v>
      </c>
      <c r="AX437" s="13" t="s">
        <v>75</v>
      </c>
      <c r="AY437" s="201" t="s">
        <v>145</v>
      </c>
    </row>
    <row r="438" spans="1:65" s="13" customFormat="1" x14ac:dyDescent="0.2">
      <c r="B438" s="190"/>
      <c r="C438" s="191"/>
      <c r="D438" s="192" t="s">
        <v>157</v>
      </c>
      <c r="E438" s="193" t="s">
        <v>18</v>
      </c>
      <c r="F438" s="194" t="s">
        <v>666</v>
      </c>
      <c r="G438" s="191"/>
      <c r="H438" s="195">
        <v>7.8</v>
      </c>
      <c r="I438" s="196"/>
      <c r="J438" s="191"/>
      <c r="K438" s="191"/>
      <c r="L438" s="197"/>
      <c r="M438" s="198"/>
      <c r="N438" s="199"/>
      <c r="O438" s="199"/>
      <c r="P438" s="199"/>
      <c r="Q438" s="199"/>
      <c r="R438" s="199"/>
      <c r="S438" s="199"/>
      <c r="T438" s="200"/>
      <c r="AT438" s="201" t="s">
        <v>157</v>
      </c>
      <c r="AU438" s="201" t="s">
        <v>85</v>
      </c>
      <c r="AV438" s="13" t="s">
        <v>85</v>
      </c>
      <c r="AW438" s="13" t="s">
        <v>37</v>
      </c>
      <c r="AX438" s="13" t="s">
        <v>75</v>
      </c>
      <c r="AY438" s="201" t="s">
        <v>145</v>
      </c>
    </row>
    <row r="439" spans="1:65" s="13" customFormat="1" x14ac:dyDescent="0.2">
      <c r="B439" s="190"/>
      <c r="C439" s="191"/>
      <c r="D439" s="192" t="s">
        <v>157</v>
      </c>
      <c r="E439" s="193" t="s">
        <v>18</v>
      </c>
      <c r="F439" s="194" t="s">
        <v>667</v>
      </c>
      <c r="G439" s="191"/>
      <c r="H439" s="195">
        <v>15.75</v>
      </c>
      <c r="I439" s="196"/>
      <c r="J439" s="191"/>
      <c r="K439" s="191"/>
      <c r="L439" s="197"/>
      <c r="M439" s="198"/>
      <c r="N439" s="199"/>
      <c r="O439" s="199"/>
      <c r="P439" s="199"/>
      <c r="Q439" s="199"/>
      <c r="R439" s="199"/>
      <c r="S439" s="199"/>
      <c r="T439" s="200"/>
      <c r="AT439" s="201" t="s">
        <v>157</v>
      </c>
      <c r="AU439" s="201" t="s">
        <v>85</v>
      </c>
      <c r="AV439" s="13" t="s">
        <v>85</v>
      </c>
      <c r="AW439" s="13" t="s">
        <v>37</v>
      </c>
      <c r="AX439" s="13" t="s">
        <v>75</v>
      </c>
      <c r="AY439" s="201" t="s">
        <v>145</v>
      </c>
    </row>
    <row r="440" spans="1:65" s="14" customFormat="1" x14ac:dyDescent="0.2">
      <c r="B440" s="202"/>
      <c r="C440" s="203"/>
      <c r="D440" s="192" t="s">
        <v>157</v>
      </c>
      <c r="E440" s="204" t="s">
        <v>18</v>
      </c>
      <c r="F440" s="205" t="s">
        <v>161</v>
      </c>
      <c r="G440" s="203"/>
      <c r="H440" s="206">
        <v>33.15</v>
      </c>
      <c r="I440" s="207"/>
      <c r="J440" s="203"/>
      <c r="K440" s="203"/>
      <c r="L440" s="208"/>
      <c r="M440" s="209"/>
      <c r="N440" s="210"/>
      <c r="O440" s="210"/>
      <c r="P440" s="210"/>
      <c r="Q440" s="210"/>
      <c r="R440" s="210"/>
      <c r="S440" s="210"/>
      <c r="T440" s="211"/>
      <c r="AT440" s="212" t="s">
        <v>157</v>
      </c>
      <c r="AU440" s="212" t="s">
        <v>85</v>
      </c>
      <c r="AV440" s="14" t="s">
        <v>153</v>
      </c>
      <c r="AW440" s="14" t="s">
        <v>37</v>
      </c>
      <c r="AX440" s="14" t="s">
        <v>83</v>
      </c>
      <c r="AY440" s="212" t="s">
        <v>145</v>
      </c>
    </row>
    <row r="441" spans="1:65" s="2" customFormat="1" ht="49.15" customHeight="1" x14ac:dyDescent="0.2">
      <c r="A441" s="34"/>
      <c r="B441" s="35"/>
      <c r="C441" s="173" t="s">
        <v>673</v>
      </c>
      <c r="D441" s="173" t="s">
        <v>148</v>
      </c>
      <c r="E441" s="174" t="s">
        <v>674</v>
      </c>
      <c r="F441" s="175" t="s">
        <v>675</v>
      </c>
      <c r="G441" s="176" t="s">
        <v>392</v>
      </c>
      <c r="H441" s="177">
        <v>0.34</v>
      </c>
      <c r="I441" s="178"/>
      <c r="J441" s="177">
        <f>ROUND((ROUND(I441,2))*(ROUND(H441,2)),2)</f>
        <v>0</v>
      </c>
      <c r="K441" s="175" t="s">
        <v>152</v>
      </c>
      <c r="L441" s="39"/>
      <c r="M441" s="179" t="s">
        <v>18</v>
      </c>
      <c r="N441" s="180" t="s">
        <v>46</v>
      </c>
      <c r="O441" s="64"/>
      <c r="P441" s="181">
        <f>O441*H441</f>
        <v>0</v>
      </c>
      <c r="Q441" s="181">
        <v>0</v>
      </c>
      <c r="R441" s="181">
        <f>Q441*H441</f>
        <v>0</v>
      </c>
      <c r="S441" s="181">
        <v>0</v>
      </c>
      <c r="T441" s="182">
        <f>S441*H441</f>
        <v>0</v>
      </c>
      <c r="U441" s="34"/>
      <c r="V441" s="34"/>
      <c r="W441" s="34"/>
      <c r="X441" s="34"/>
      <c r="Y441" s="34"/>
      <c r="Z441" s="34"/>
      <c r="AA441" s="34"/>
      <c r="AB441" s="34"/>
      <c r="AC441" s="34"/>
      <c r="AD441" s="34"/>
      <c r="AE441" s="34"/>
      <c r="AR441" s="183" t="s">
        <v>270</v>
      </c>
      <c r="AT441" s="183" t="s">
        <v>148</v>
      </c>
      <c r="AU441" s="183" t="s">
        <v>85</v>
      </c>
      <c r="AY441" s="17" t="s">
        <v>145</v>
      </c>
      <c r="BE441" s="184">
        <f>IF(N441="základní",J441,0)</f>
        <v>0</v>
      </c>
      <c r="BF441" s="184">
        <f>IF(N441="snížená",J441,0)</f>
        <v>0</v>
      </c>
      <c r="BG441" s="184">
        <f>IF(N441="zákl. přenesená",J441,0)</f>
        <v>0</v>
      </c>
      <c r="BH441" s="184">
        <f>IF(N441="sníž. přenesená",J441,0)</f>
        <v>0</v>
      </c>
      <c r="BI441" s="184">
        <f>IF(N441="nulová",J441,0)</f>
        <v>0</v>
      </c>
      <c r="BJ441" s="17" t="s">
        <v>83</v>
      </c>
      <c r="BK441" s="184">
        <f>ROUND((ROUND(I441,2))*(ROUND(H441,2)),2)</f>
        <v>0</v>
      </c>
      <c r="BL441" s="17" t="s">
        <v>270</v>
      </c>
      <c r="BM441" s="183" t="s">
        <v>676</v>
      </c>
    </row>
    <row r="442" spans="1:65" s="2" customFormat="1" x14ac:dyDescent="0.2">
      <c r="A442" s="34"/>
      <c r="B442" s="35"/>
      <c r="C442" s="36"/>
      <c r="D442" s="185" t="s">
        <v>155</v>
      </c>
      <c r="E442" s="36"/>
      <c r="F442" s="186" t="s">
        <v>677</v>
      </c>
      <c r="G442" s="36"/>
      <c r="H442" s="36"/>
      <c r="I442" s="187"/>
      <c r="J442" s="36"/>
      <c r="K442" s="36"/>
      <c r="L442" s="39"/>
      <c r="M442" s="188"/>
      <c r="N442" s="189"/>
      <c r="O442" s="64"/>
      <c r="P442" s="64"/>
      <c r="Q442" s="64"/>
      <c r="R442" s="64"/>
      <c r="S442" s="64"/>
      <c r="T442" s="65"/>
      <c r="U442" s="34"/>
      <c r="V442" s="34"/>
      <c r="W442" s="34"/>
      <c r="X442" s="34"/>
      <c r="Y442" s="34"/>
      <c r="Z442" s="34"/>
      <c r="AA442" s="34"/>
      <c r="AB442" s="34"/>
      <c r="AC442" s="34"/>
      <c r="AD442" s="34"/>
      <c r="AE442" s="34"/>
      <c r="AT442" s="17" t="s">
        <v>155</v>
      </c>
      <c r="AU442" s="17" t="s">
        <v>85</v>
      </c>
    </row>
    <row r="443" spans="1:65" s="2" customFormat="1" ht="49.15" customHeight="1" x14ac:dyDescent="0.2">
      <c r="A443" s="34"/>
      <c r="B443" s="35"/>
      <c r="C443" s="173" t="s">
        <v>678</v>
      </c>
      <c r="D443" s="173" t="s">
        <v>148</v>
      </c>
      <c r="E443" s="174" t="s">
        <v>679</v>
      </c>
      <c r="F443" s="175" t="s">
        <v>680</v>
      </c>
      <c r="G443" s="176" t="s">
        <v>392</v>
      </c>
      <c r="H443" s="177">
        <v>0.34</v>
      </c>
      <c r="I443" s="178"/>
      <c r="J443" s="177">
        <f>ROUND((ROUND(I443,2))*(ROUND(H443,2)),2)</f>
        <v>0</v>
      </c>
      <c r="K443" s="175" t="s">
        <v>152</v>
      </c>
      <c r="L443" s="39"/>
      <c r="M443" s="179" t="s">
        <v>18</v>
      </c>
      <c r="N443" s="180" t="s">
        <v>46</v>
      </c>
      <c r="O443" s="64"/>
      <c r="P443" s="181">
        <f>O443*H443</f>
        <v>0</v>
      </c>
      <c r="Q443" s="181">
        <v>0</v>
      </c>
      <c r="R443" s="181">
        <f>Q443*H443</f>
        <v>0</v>
      </c>
      <c r="S443" s="181">
        <v>0</v>
      </c>
      <c r="T443" s="182">
        <f>S443*H443</f>
        <v>0</v>
      </c>
      <c r="U443" s="34"/>
      <c r="V443" s="34"/>
      <c r="W443" s="34"/>
      <c r="X443" s="34"/>
      <c r="Y443" s="34"/>
      <c r="Z443" s="34"/>
      <c r="AA443" s="34"/>
      <c r="AB443" s="34"/>
      <c r="AC443" s="34"/>
      <c r="AD443" s="34"/>
      <c r="AE443" s="34"/>
      <c r="AR443" s="183" t="s">
        <v>270</v>
      </c>
      <c r="AT443" s="183" t="s">
        <v>148</v>
      </c>
      <c r="AU443" s="183" t="s">
        <v>85</v>
      </c>
      <c r="AY443" s="17" t="s">
        <v>145</v>
      </c>
      <c r="BE443" s="184">
        <f>IF(N443="základní",J443,0)</f>
        <v>0</v>
      </c>
      <c r="BF443" s="184">
        <f>IF(N443="snížená",J443,0)</f>
        <v>0</v>
      </c>
      <c r="BG443" s="184">
        <f>IF(N443="zákl. přenesená",J443,0)</f>
        <v>0</v>
      </c>
      <c r="BH443" s="184">
        <f>IF(N443="sníž. přenesená",J443,0)</f>
        <v>0</v>
      </c>
      <c r="BI443" s="184">
        <f>IF(N443="nulová",J443,0)</f>
        <v>0</v>
      </c>
      <c r="BJ443" s="17" t="s">
        <v>83</v>
      </c>
      <c r="BK443" s="184">
        <f>ROUND((ROUND(I443,2))*(ROUND(H443,2)),2)</f>
        <v>0</v>
      </c>
      <c r="BL443" s="17" t="s">
        <v>270</v>
      </c>
      <c r="BM443" s="183" t="s">
        <v>681</v>
      </c>
    </row>
    <row r="444" spans="1:65" s="2" customFormat="1" x14ac:dyDescent="0.2">
      <c r="A444" s="34"/>
      <c r="B444" s="35"/>
      <c r="C444" s="36"/>
      <c r="D444" s="185" t="s">
        <v>155</v>
      </c>
      <c r="E444" s="36"/>
      <c r="F444" s="186" t="s">
        <v>682</v>
      </c>
      <c r="G444" s="36"/>
      <c r="H444" s="36"/>
      <c r="I444" s="187"/>
      <c r="J444" s="36"/>
      <c r="K444" s="36"/>
      <c r="L444" s="39"/>
      <c r="M444" s="188"/>
      <c r="N444" s="189"/>
      <c r="O444" s="64"/>
      <c r="P444" s="64"/>
      <c r="Q444" s="64"/>
      <c r="R444" s="64"/>
      <c r="S444" s="64"/>
      <c r="T444" s="65"/>
      <c r="U444" s="34"/>
      <c r="V444" s="34"/>
      <c r="W444" s="34"/>
      <c r="X444" s="34"/>
      <c r="Y444" s="34"/>
      <c r="Z444" s="34"/>
      <c r="AA444" s="34"/>
      <c r="AB444" s="34"/>
      <c r="AC444" s="34"/>
      <c r="AD444" s="34"/>
      <c r="AE444" s="34"/>
      <c r="AT444" s="17" t="s">
        <v>155</v>
      </c>
      <c r="AU444" s="17" t="s">
        <v>85</v>
      </c>
    </row>
    <row r="445" spans="1:65" s="12" customFormat="1" ht="22.9" customHeight="1" x14ac:dyDescent="0.2">
      <c r="B445" s="157"/>
      <c r="C445" s="158"/>
      <c r="D445" s="159" t="s">
        <v>74</v>
      </c>
      <c r="E445" s="171" t="s">
        <v>683</v>
      </c>
      <c r="F445" s="171" t="s">
        <v>684</v>
      </c>
      <c r="G445" s="158"/>
      <c r="H445" s="158"/>
      <c r="I445" s="161"/>
      <c r="J445" s="172">
        <f>BK445</f>
        <v>0</v>
      </c>
      <c r="K445" s="158"/>
      <c r="L445" s="163"/>
      <c r="M445" s="164"/>
      <c r="N445" s="165"/>
      <c r="O445" s="165"/>
      <c r="P445" s="166">
        <f>SUM(P446:P464)</f>
        <v>0</v>
      </c>
      <c r="Q445" s="165"/>
      <c r="R445" s="166">
        <f>SUM(R446:R464)</f>
        <v>0.17962</v>
      </c>
      <c r="S445" s="165"/>
      <c r="T445" s="167">
        <f>SUM(T446:T464)</f>
        <v>2.0459999999999999E-2</v>
      </c>
      <c r="AR445" s="168" t="s">
        <v>85</v>
      </c>
      <c r="AT445" s="169" t="s">
        <v>74</v>
      </c>
      <c r="AU445" s="169" t="s">
        <v>83</v>
      </c>
      <c r="AY445" s="168" t="s">
        <v>145</v>
      </c>
      <c r="BK445" s="170">
        <f>SUM(BK446:BK464)</f>
        <v>0</v>
      </c>
    </row>
    <row r="446" spans="1:65" s="2" customFormat="1" ht="24.2" customHeight="1" x14ac:dyDescent="0.2">
      <c r="A446" s="34"/>
      <c r="B446" s="35"/>
      <c r="C446" s="173" t="s">
        <v>685</v>
      </c>
      <c r="D446" s="173" t="s">
        <v>148</v>
      </c>
      <c r="E446" s="174" t="s">
        <v>686</v>
      </c>
      <c r="F446" s="175" t="s">
        <v>687</v>
      </c>
      <c r="G446" s="176" t="s">
        <v>172</v>
      </c>
      <c r="H446" s="177">
        <v>247</v>
      </c>
      <c r="I446" s="178"/>
      <c r="J446" s="177">
        <f>ROUND((ROUND(I446,2))*(ROUND(H446,2)),2)</f>
        <v>0</v>
      </c>
      <c r="K446" s="175" t="s">
        <v>152</v>
      </c>
      <c r="L446" s="39"/>
      <c r="M446" s="179" t="s">
        <v>18</v>
      </c>
      <c r="N446" s="180" t="s">
        <v>46</v>
      </c>
      <c r="O446" s="64"/>
      <c r="P446" s="181">
        <f>O446*H446</f>
        <v>0</v>
      </c>
      <c r="Q446" s="181">
        <v>0</v>
      </c>
      <c r="R446" s="181">
        <f>Q446*H446</f>
        <v>0</v>
      </c>
      <c r="S446" s="181">
        <v>0</v>
      </c>
      <c r="T446" s="182">
        <f>S446*H446</f>
        <v>0</v>
      </c>
      <c r="U446" s="34"/>
      <c r="V446" s="34"/>
      <c r="W446" s="34"/>
      <c r="X446" s="34"/>
      <c r="Y446" s="34"/>
      <c r="Z446" s="34"/>
      <c r="AA446" s="34"/>
      <c r="AB446" s="34"/>
      <c r="AC446" s="34"/>
      <c r="AD446" s="34"/>
      <c r="AE446" s="34"/>
      <c r="AR446" s="183" t="s">
        <v>270</v>
      </c>
      <c r="AT446" s="183" t="s">
        <v>148</v>
      </c>
      <c r="AU446" s="183" t="s">
        <v>85</v>
      </c>
      <c r="AY446" s="17" t="s">
        <v>145</v>
      </c>
      <c r="BE446" s="184">
        <f>IF(N446="základní",J446,0)</f>
        <v>0</v>
      </c>
      <c r="BF446" s="184">
        <f>IF(N446="snížená",J446,0)</f>
        <v>0</v>
      </c>
      <c r="BG446" s="184">
        <f>IF(N446="zákl. přenesená",J446,0)</f>
        <v>0</v>
      </c>
      <c r="BH446" s="184">
        <f>IF(N446="sníž. přenesená",J446,0)</f>
        <v>0</v>
      </c>
      <c r="BI446" s="184">
        <f>IF(N446="nulová",J446,0)</f>
        <v>0</v>
      </c>
      <c r="BJ446" s="17" t="s">
        <v>83</v>
      </c>
      <c r="BK446" s="184">
        <f>ROUND((ROUND(I446,2))*(ROUND(H446,2)),2)</f>
        <v>0</v>
      </c>
      <c r="BL446" s="17" t="s">
        <v>270</v>
      </c>
      <c r="BM446" s="183" t="s">
        <v>688</v>
      </c>
    </row>
    <row r="447" spans="1:65" s="2" customFormat="1" x14ac:dyDescent="0.2">
      <c r="A447" s="34"/>
      <c r="B447" s="35"/>
      <c r="C447" s="36"/>
      <c r="D447" s="185" t="s">
        <v>155</v>
      </c>
      <c r="E447" s="36"/>
      <c r="F447" s="186" t="s">
        <v>689</v>
      </c>
      <c r="G447" s="36"/>
      <c r="H447" s="36"/>
      <c r="I447" s="187"/>
      <c r="J447" s="36"/>
      <c r="K447" s="36"/>
      <c r="L447" s="39"/>
      <c r="M447" s="188"/>
      <c r="N447" s="189"/>
      <c r="O447" s="64"/>
      <c r="P447" s="64"/>
      <c r="Q447" s="64"/>
      <c r="R447" s="64"/>
      <c r="S447" s="64"/>
      <c r="T447" s="65"/>
      <c r="U447" s="34"/>
      <c r="V447" s="34"/>
      <c r="W447" s="34"/>
      <c r="X447" s="34"/>
      <c r="Y447" s="34"/>
      <c r="Z447" s="34"/>
      <c r="AA447" s="34"/>
      <c r="AB447" s="34"/>
      <c r="AC447" s="34"/>
      <c r="AD447" s="34"/>
      <c r="AE447" s="34"/>
      <c r="AT447" s="17" t="s">
        <v>155</v>
      </c>
      <c r="AU447" s="17" t="s">
        <v>85</v>
      </c>
    </row>
    <row r="448" spans="1:65" s="2" customFormat="1" ht="16.5" customHeight="1" x14ac:dyDescent="0.2">
      <c r="A448" s="34"/>
      <c r="B448" s="35"/>
      <c r="C448" s="173" t="s">
        <v>690</v>
      </c>
      <c r="D448" s="173" t="s">
        <v>148</v>
      </c>
      <c r="E448" s="174" t="s">
        <v>691</v>
      </c>
      <c r="F448" s="175" t="s">
        <v>692</v>
      </c>
      <c r="G448" s="176" t="s">
        <v>172</v>
      </c>
      <c r="H448" s="177">
        <v>66</v>
      </c>
      <c r="I448" s="178"/>
      <c r="J448" s="177">
        <f>ROUND((ROUND(I448,2))*(ROUND(H448,2)),2)</f>
        <v>0</v>
      </c>
      <c r="K448" s="175" t="s">
        <v>152</v>
      </c>
      <c r="L448" s="39"/>
      <c r="M448" s="179" t="s">
        <v>18</v>
      </c>
      <c r="N448" s="180" t="s">
        <v>46</v>
      </c>
      <c r="O448" s="64"/>
      <c r="P448" s="181">
        <f>O448*H448</f>
        <v>0</v>
      </c>
      <c r="Q448" s="181">
        <v>1E-3</v>
      </c>
      <c r="R448" s="181">
        <f>Q448*H448</f>
        <v>6.6000000000000003E-2</v>
      </c>
      <c r="S448" s="181">
        <v>3.1E-4</v>
      </c>
      <c r="T448" s="182">
        <f>S448*H448</f>
        <v>2.0459999999999999E-2</v>
      </c>
      <c r="U448" s="34"/>
      <c r="V448" s="34"/>
      <c r="W448" s="34"/>
      <c r="X448" s="34"/>
      <c r="Y448" s="34"/>
      <c r="Z448" s="34"/>
      <c r="AA448" s="34"/>
      <c r="AB448" s="34"/>
      <c r="AC448" s="34"/>
      <c r="AD448" s="34"/>
      <c r="AE448" s="34"/>
      <c r="AR448" s="183" t="s">
        <v>270</v>
      </c>
      <c r="AT448" s="183" t="s">
        <v>148</v>
      </c>
      <c r="AU448" s="183" t="s">
        <v>85</v>
      </c>
      <c r="AY448" s="17" t="s">
        <v>145</v>
      </c>
      <c r="BE448" s="184">
        <f>IF(N448="základní",J448,0)</f>
        <v>0</v>
      </c>
      <c r="BF448" s="184">
        <f>IF(N448="snížená",J448,0)</f>
        <v>0</v>
      </c>
      <c r="BG448" s="184">
        <f>IF(N448="zákl. přenesená",J448,0)</f>
        <v>0</v>
      </c>
      <c r="BH448" s="184">
        <f>IF(N448="sníž. přenesená",J448,0)</f>
        <v>0</v>
      </c>
      <c r="BI448" s="184">
        <f>IF(N448="nulová",J448,0)</f>
        <v>0</v>
      </c>
      <c r="BJ448" s="17" t="s">
        <v>83</v>
      </c>
      <c r="BK448" s="184">
        <f>ROUND((ROUND(I448,2))*(ROUND(H448,2)),2)</f>
        <v>0</v>
      </c>
      <c r="BL448" s="17" t="s">
        <v>270</v>
      </c>
      <c r="BM448" s="183" t="s">
        <v>693</v>
      </c>
    </row>
    <row r="449" spans="1:65" s="2" customFormat="1" x14ac:dyDescent="0.2">
      <c r="A449" s="34"/>
      <c r="B449" s="35"/>
      <c r="C449" s="36"/>
      <c r="D449" s="185" t="s">
        <v>155</v>
      </c>
      <c r="E449" s="36"/>
      <c r="F449" s="186" t="s">
        <v>694</v>
      </c>
      <c r="G449" s="36"/>
      <c r="H449" s="36"/>
      <c r="I449" s="187"/>
      <c r="J449" s="36"/>
      <c r="K449" s="36"/>
      <c r="L449" s="39"/>
      <c r="M449" s="188"/>
      <c r="N449" s="189"/>
      <c r="O449" s="64"/>
      <c r="P449" s="64"/>
      <c r="Q449" s="64"/>
      <c r="R449" s="64"/>
      <c r="S449" s="64"/>
      <c r="T449" s="65"/>
      <c r="U449" s="34"/>
      <c r="V449" s="34"/>
      <c r="W449" s="34"/>
      <c r="X449" s="34"/>
      <c r="Y449" s="34"/>
      <c r="Z449" s="34"/>
      <c r="AA449" s="34"/>
      <c r="AB449" s="34"/>
      <c r="AC449" s="34"/>
      <c r="AD449" s="34"/>
      <c r="AE449" s="34"/>
      <c r="AT449" s="17" t="s">
        <v>155</v>
      </c>
      <c r="AU449" s="17" t="s">
        <v>85</v>
      </c>
    </row>
    <row r="450" spans="1:65" s="13" customFormat="1" x14ac:dyDescent="0.2">
      <c r="B450" s="190"/>
      <c r="C450" s="191"/>
      <c r="D450" s="192" t="s">
        <v>157</v>
      </c>
      <c r="E450" s="193" t="s">
        <v>18</v>
      </c>
      <c r="F450" s="194" t="s">
        <v>695</v>
      </c>
      <c r="G450" s="191"/>
      <c r="H450" s="195">
        <v>4</v>
      </c>
      <c r="I450" s="196"/>
      <c r="J450" s="191"/>
      <c r="K450" s="191"/>
      <c r="L450" s="197"/>
      <c r="M450" s="198"/>
      <c r="N450" s="199"/>
      <c r="O450" s="199"/>
      <c r="P450" s="199"/>
      <c r="Q450" s="199"/>
      <c r="R450" s="199"/>
      <c r="S450" s="199"/>
      <c r="T450" s="200"/>
      <c r="AT450" s="201" t="s">
        <v>157</v>
      </c>
      <c r="AU450" s="201" t="s">
        <v>85</v>
      </c>
      <c r="AV450" s="13" t="s">
        <v>85</v>
      </c>
      <c r="AW450" s="13" t="s">
        <v>37</v>
      </c>
      <c r="AX450" s="13" t="s">
        <v>75</v>
      </c>
      <c r="AY450" s="201" t="s">
        <v>145</v>
      </c>
    </row>
    <row r="451" spans="1:65" s="13" customFormat="1" x14ac:dyDescent="0.2">
      <c r="B451" s="190"/>
      <c r="C451" s="191"/>
      <c r="D451" s="192" t="s">
        <v>157</v>
      </c>
      <c r="E451" s="193" t="s">
        <v>18</v>
      </c>
      <c r="F451" s="194" t="s">
        <v>696</v>
      </c>
      <c r="G451" s="191"/>
      <c r="H451" s="195">
        <v>12</v>
      </c>
      <c r="I451" s="196"/>
      <c r="J451" s="191"/>
      <c r="K451" s="191"/>
      <c r="L451" s="197"/>
      <c r="M451" s="198"/>
      <c r="N451" s="199"/>
      <c r="O451" s="199"/>
      <c r="P451" s="199"/>
      <c r="Q451" s="199"/>
      <c r="R451" s="199"/>
      <c r="S451" s="199"/>
      <c r="T451" s="200"/>
      <c r="AT451" s="201" t="s">
        <v>157</v>
      </c>
      <c r="AU451" s="201" t="s">
        <v>85</v>
      </c>
      <c r="AV451" s="13" t="s">
        <v>85</v>
      </c>
      <c r="AW451" s="13" t="s">
        <v>37</v>
      </c>
      <c r="AX451" s="13" t="s">
        <v>75</v>
      </c>
      <c r="AY451" s="201" t="s">
        <v>145</v>
      </c>
    </row>
    <row r="452" spans="1:65" s="13" customFormat="1" x14ac:dyDescent="0.2">
      <c r="B452" s="190"/>
      <c r="C452" s="191"/>
      <c r="D452" s="192" t="s">
        <v>157</v>
      </c>
      <c r="E452" s="193" t="s">
        <v>18</v>
      </c>
      <c r="F452" s="194" t="s">
        <v>697</v>
      </c>
      <c r="G452" s="191"/>
      <c r="H452" s="195">
        <v>24</v>
      </c>
      <c r="I452" s="196"/>
      <c r="J452" s="191"/>
      <c r="K452" s="191"/>
      <c r="L452" s="197"/>
      <c r="M452" s="198"/>
      <c r="N452" s="199"/>
      <c r="O452" s="199"/>
      <c r="P452" s="199"/>
      <c r="Q452" s="199"/>
      <c r="R452" s="199"/>
      <c r="S452" s="199"/>
      <c r="T452" s="200"/>
      <c r="AT452" s="201" t="s">
        <v>157</v>
      </c>
      <c r="AU452" s="201" t="s">
        <v>85</v>
      </c>
      <c r="AV452" s="13" t="s">
        <v>85</v>
      </c>
      <c r="AW452" s="13" t="s">
        <v>37</v>
      </c>
      <c r="AX452" s="13" t="s">
        <v>75</v>
      </c>
      <c r="AY452" s="201" t="s">
        <v>145</v>
      </c>
    </row>
    <row r="453" spans="1:65" s="13" customFormat="1" x14ac:dyDescent="0.2">
      <c r="B453" s="190"/>
      <c r="C453" s="191"/>
      <c r="D453" s="192" t="s">
        <v>157</v>
      </c>
      <c r="E453" s="193" t="s">
        <v>18</v>
      </c>
      <c r="F453" s="194" t="s">
        <v>698</v>
      </c>
      <c r="G453" s="191"/>
      <c r="H453" s="195">
        <v>26</v>
      </c>
      <c r="I453" s="196"/>
      <c r="J453" s="191"/>
      <c r="K453" s="191"/>
      <c r="L453" s="197"/>
      <c r="M453" s="198"/>
      <c r="N453" s="199"/>
      <c r="O453" s="199"/>
      <c r="P453" s="199"/>
      <c r="Q453" s="199"/>
      <c r="R453" s="199"/>
      <c r="S453" s="199"/>
      <c r="T453" s="200"/>
      <c r="AT453" s="201" t="s">
        <v>157</v>
      </c>
      <c r="AU453" s="201" t="s">
        <v>85</v>
      </c>
      <c r="AV453" s="13" t="s">
        <v>85</v>
      </c>
      <c r="AW453" s="13" t="s">
        <v>37</v>
      </c>
      <c r="AX453" s="13" t="s">
        <v>75</v>
      </c>
      <c r="AY453" s="201" t="s">
        <v>145</v>
      </c>
    </row>
    <row r="454" spans="1:65" s="14" customFormat="1" x14ac:dyDescent="0.2">
      <c r="B454" s="202"/>
      <c r="C454" s="203"/>
      <c r="D454" s="192" t="s">
        <v>157</v>
      </c>
      <c r="E454" s="204" t="s">
        <v>18</v>
      </c>
      <c r="F454" s="205" t="s">
        <v>161</v>
      </c>
      <c r="G454" s="203"/>
      <c r="H454" s="206">
        <v>66</v>
      </c>
      <c r="I454" s="207"/>
      <c r="J454" s="203"/>
      <c r="K454" s="203"/>
      <c r="L454" s="208"/>
      <c r="M454" s="209"/>
      <c r="N454" s="210"/>
      <c r="O454" s="210"/>
      <c r="P454" s="210"/>
      <c r="Q454" s="210"/>
      <c r="R454" s="210"/>
      <c r="S454" s="210"/>
      <c r="T454" s="211"/>
      <c r="AT454" s="212" t="s">
        <v>157</v>
      </c>
      <c r="AU454" s="212" t="s">
        <v>85</v>
      </c>
      <c r="AV454" s="14" t="s">
        <v>153</v>
      </c>
      <c r="AW454" s="14" t="s">
        <v>37</v>
      </c>
      <c r="AX454" s="14" t="s">
        <v>83</v>
      </c>
      <c r="AY454" s="212" t="s">
        <v>145</v>
      </c>
    </row>
    <row r="455" spans="1:65" s="2" customFormat="1" ht="33" customHeight="1" x14ac:dyDescent="0.2">
      <c r="A455" s="34"/>
      <c r="B455" s="35"/>
      <c r="C455" s="173" t="s">
        <v>699</v>
      </c>
      <c r="D455" s="173" t="s">
        <v>148</v>
      </c>
      <c r="E455" s="174" t="s">
        <v>700</v>
      </c>
      <c r="F455" s="175" t="s">
        <v>701</v>
      </c>
      <c r="G455" s="176" t="s">
        <v>172</v>
      </c>
      <c r="H455" s="177">
        <v>247</v>
      </c>
      <c r="I455" s="178"/>
      <c r="J455" s="177">
        <f>ROUND((ROUND(I455,2))*(ROUND(H455,2)),2)</f>
        <v>0</v>
      </c>
      <c r="K455" s="175" t="s">
        <v>152</v>
      </c>
      <c r="L455" s="39"/>
      <c r="M455" s="179" t="s">
        <v>18</v>
      </c>
      <c r="N455" s="180" t="s">
        <v>46</v>
      </c>
      <c r="O455" s="64"/>
      <c r="P455" s="181">
        <f>O455*H455</f>
        <v>0</v>
      </c>
      <c r="Q455" s="181">
        <v>2.0000000000000001E-4</v>
      </c>
      <c r="R455" s="181">
        <f>Q455*H455</f>
        <v>4.9399999999999999E-2</v>
      </c>
      <c r="S455" s="181">
        <v>0</v>
      </c>
      <c r="T455" s="182">
        <f>S455*H455</f>
        <v>0</v>
      </c>
      <c r="U455" s="34"/>
      <c r="V455" s="34"/>
      <c r="W455" s="34"/>
      <c r="X455" s="34"/>
      <c r="Y455" s="34"/>
      <c r="Z455" s="34"/>
      <c r="AA455" s="34"/>
      <c r="AB455" s="34"/>
      <c r="AC455" s="34"/>
      <c r="AD455" s="34"/>
      <c r="AE455" s="34"/>
      <c r="AR455" s="183" t="s">
        <v>270</v>
      </c>
      <c r="AT455" s="183" t="s">
        <v>148</v>
      </c>
      <c r="AU455" s="183" t="s">
        <v>85</v>
      </c>
      <c r="AY455" s="17" t="s">
        <v>145</v>
      </c>
      <c r="BE455" s="184">
        <f>IF(N455="základní",J455,0)</f>
        <v>0</v>
      </c>
      <c r="BF455" s="184">
        <f>IF(N455="snížená",J455,0)</f>
        <v>0</v>
      </c>
      <c r="BG455" s="184">
        <f>IF(N455="zákl. přenesená",J455,0)</f>
        <v>0</v>
      </c>
      <c r="BH455" s="184">
        <f>IF(N455="sníž. přenesená",J455,0)</f>
        <v>0</v>
      </c>
      <c r="BI455" s="184">
        <f>IF(N455="nulová",J455,0)</f>
        <v>0</v>
      </c>
      <c r="BJ455" s="17" t="s">
        <v>83</v>
      </c>
      <c r="BK455" s="184">
        <f>ROUND((ROUND(I455,2))*(ROUND(H455,2)),2)</f>
        <v>0</v>
      </c>
      <c r="BL455" s="17" t="s">
        <v>270</v>
      </c>
      <c r="BM455" s="183" t="s">
        <v>702</v>
      </c>
    </row>
    <row r="456" spans="1:65" s="2" customFormat="1" x14ac:dyDescent="0.2">
      <c r="A456" s="34"/>
      <c r="B456" s="35"/>
      <c r="C456" s="36"/>
      <c r="D456" s="185" t="s">
        <v>155</v>
      </c>
      <c r="E456" s="36"/>
      <c r="F456" s="186" t="s">
        <v>703</v>
      </c>
      <c r="G456" s="36"/>
      <c r="H456" s="36"/>
      <c r="I456" s="187"/>
      <c r="J456" s="36"/>
      <c r="K456" s="36"/>
      <c r="L456" s="39"/>
      <c r="M456" s="188"/>
      <c r="N456" s="189"/>
      <c r="O456" s="64"/>
      <c r="P456" s="64"/>
      <c r="Q456" s="64"/>
      <c r="R456" s="64"/>
      <c r="S456" s="64"/>
      <c r="T456" s="65"/>
      <c r="U456" s="34"/>
      <c r="V456" s="34"/>
      <c r="W456" s="34"/>
      <c r="X456" s="34"/>
      <c r="Y456" s="34"/>
      <c r="Z456" s="34"/>
      <c r="AA456" s="34"/>
      <c r="AB456" s="34"/>
      <c r="AC456" s="34"/>
      <c r="AD456" s="34"/>
      <c r="AE456" s="34"/>
      <c r="AT456" s="17" t="s">
        <v>155</v>
      </c>
      <c r="AU456" s="17" t="s">
        <v>85</v>
      </c>
    </row>
    <row r="457" spans="1:65" s="2" customFormat="1" ht="37.9" customHeight="1" x14ac:dyDescent="0.2">
      <c r="A457" s="34"/>
      <c r="B457" s="35"/>
      <c r="C457" s="173" t="s">
        <v>704</v>
      </c>
      <c r="D457" s="173" t="s">
        <v>148</v>
      </c>
      <c r="E457" s="174" t="s">
        <v>705</v>
      </c>
      <c r="F457" s="175" t="s">
        <v>706</v>
      </c>
      <c r="G457" s="176" t="s">
        <v>172</v>
      </c>
      <c r="H457" s="177">
        <v>247</v>
      </c>
      <c r="I457" s="178"/>
      <c r="J457" s="177">
        <f>ROUND((ROUND(I457,2))*(ROUND(H457,2)),2)</f>
        <v>0</v>
      </c>
      <c r="K457" s="175" t="s">
        <v>152</v>
      </c>
      <c r="L457" s="39"/>
      <c r="M457" s="179" t="s">
        <v>18</v>
      </c>
      <c r="N457" s="180" t="s">
        <v>46</v>
      </c>
      <c r="O457" s="64"/>
      <c r="P457" s="181">
        <f>O457*H457</f>
        <v>0</v>
      </c>
      <c r="Q457" s="181">
        <v>2.5999999999999998E-4</v>
      </c>
      <c r="R457" s="181">
        <f>Q457*H457</f>
        <v>6.4219999999999999E-2</v>
      </c>
      <c r="S457" s="181">
        <v>0</v>
      </c>
      <c r="T457" s="182">
        <f>S457*H457</f>
        <v>0</v>
      </c>
      <c r="U457" s="34"/>
      <c r="V457" s="34"/>
      <c r="W457" s="34"/>
      <c r="X457" s="34"/>
      <c r="Y457" s="34"/>
      <c r="Z457" s="34"/>
      <c r="AA457" s="34"/>
      <c r="AB457" s="34"/>
      <c r="AC457" s="34"/>
      <c r="AD457" s="34"/>
      <c r="AE457" s="34"/>
      <c r="AR457" s="183" t="s">
        <v>270</v>
      </c>
      <c r="AT457" s="183" t="s">
        <v>148</v>
      </c>
      <c r="AU457" s="183" t="s">
        <v>85</v>
      </c>
      <c r="AY457" s="17" t="s">
        <v>145</v>
      </c>
      <c r="BE457" s="184">
        <f>IF(N457="základní",J457,0)</f>
        <v>0</v>
      </c>
      <c r="BF457" s="184">
        <f>IF(N457="snížená",J457,0)</f>
        <v>0</v>
      </c>
      <c r="BG457" s="184">
        <f>IF(N457="zákl. přenesená",J457,0)</f>
        <v>0</v>
      </c>
      <c r="BH457" s="184">
        <f>IF(N457="sníž. přenesená",J457,0)</f>
        <v>0</v>
      </c>
      <c r="BI457" s="184">
        <f>IF(N457="nulová",J457,0)</f>
        <v>0</v>
      </c>
      <c r="BJ457" s="17" t="s">
        <v>83</v>
      </c>
      <c r="BK457" s="184">
        <f>ROUND((ROUND(I457,2))*(ROUND(H457,2)),2)</f>
        <v>0</v>
      </c>
      <c r="BL457" s="17" t="s">
        <v>270</v>
      </c>
      <c r="BM457" s="183" t="s">
        <v>707</v>
      </c>
    </row>
    <row r="458" spans="1:65" s="2" customFormat="1" x14ac:dyDescent="0.2">
      <c r="A458" s="34"/>
      <c r="B458" s="35"/>
      <c r="C458" s="36"/>
      <c r="D458" s="185" t="s">
        <v>155</v>
      </c>
      <c r="E458" s="36"/>
      <c r="F458" s="186" t="s">
        <v>708</v>
      </c>
      <c r="G458" s="36"/>
      <c r="H458" s="36"/>
      <c r="I458" s="187"/>
      <c r="J458" s="36"/>
      <c r="K458" s="36"/>
      <c r="L458" s="39"/>
      <c r="M458" s="188"/>
      <c r="N458" s="189"/>
      <c r="O458" s="64"/>
      <c r="P458" s="64"/>
      <c r="Q458" s="64"/>
      <c r="R458" s="64"/>
      <c r="S458" s="64"/>
      <c r="T458" s="65"/>
      <c r="U458" s="34"/>
      <c r="V458" s="34"/>
      <c r="W458" s="34"/>
      <c r="X458" s="34"/>
      <c r="Y458" s="34"/>
      <c r="Z458" s="34"/>
      <c r="AA458" s="34"/>
      <c r="AB458" s="34"/>
      <c r="AC458" s="34"/>
      <c r="AD458" s="34"/>
      <c r="AE458" s="34"/>
      <c r="AT458" s="17" t="s">
        <v>155</v>
      </c>
      <c r="AU458" s="17" t="s">
        <v>85</v>
      </c>
    </row>
    <row r="459" spans="1:65" s="2" customFormat="1" ht="19.5" x14ac:dyDescent="0.2">
      <c r="A459" s="34"/>
      <c r="B459" s="35"/>
      <c r="C459" s="36"/>
      <c r="D459" s="192" t="s">
        <v>555</v>
      </c>
      <c r="E459" s="36"/>
      <c r="F459" s="233" t="s">
        <v>709</v>
      </c>
      <c r="G459" s="36"/>
      <c r="H459" s="36"/>
      <c r="I459" s="187"/>
      <c r="J459" s="36"/>
      <c r="K459" s="36"/>
      <c r="L459" s="39"/>
      <c r="M459" s="188"/>
      <c r="N459" s="189"/>
      <c r="O459" s="64"/>
      <c r="P459" s="64"/>
      <c r="Q459" s="64"/>
      <c r="R459" s="64"/>
      <c r="S459" s="64"/>
      <c r="T459" s="65"/>
      <c r="U459" s="34"/>
      <c r="V459" s="34"/>
      <c r="W459" s="34"/>
      <c r="X459" s="34"/>
      <c r="Y459" s="34"/>
      <c r="Z459" s="34"/>
      <c r="AA459" s="34"/>
      <c r="AB459" s="34"/>
      <c r="AC459" s="34"/>
      <c r="AD459" s="34"/>
      <c r="AE459" s="34"/>
      <c r="AT459" s="17" t="s">
        <v>555</v>
      </c>
      <c r="AU459" s="17" t="s">
        <v>85</v>
      </c>
    </row>
    <row r="460" spans="1:65" s="13" customFormat="1" x14ac:dyDescent="0.2">
      <c r="B460" s="190"/>
      <c r="C460" s="191"/>
      <c r="D460" s="192" t="s">
        <v>157</v>
      </c>
      <c r="E460" s="193" t="s">
        <v>18</v>
      </c>
      <c r="F460" s="194" t="s">
        <v>710</v>
      </c>
      <c r="G460" s="191"/>
      <c r="H460" s="195">
        <v>119</v>
      </c>
      <c r="I460" s="196"/>
      <c r="J460" s="191"/>
      <c r="K460" s="191"/>
      <c r="L460" s="197"/>
      <c r="M460" s="198"/>
      <c r="N460" s="199"/>
      <c r="O460" s="199"/>
      <c r="P460" s="199"/>
      <c r="Q460" s="199"/>
      <c r="R460" s="199"/>
      <c r="S460" s="199"/>
      <c r="T460" s="200"/>
      <c r="AT460" s="201" t="s">
        <v>157</v>
      </c>
      <c r="AU460" s="201" t="s">
        <v>85</v>
      </c>
      <c r="AV460" s="13" t="s">
        <v>85</v>
      </c>
      <c r="AW460" s="13" t="s">
        <v>37</v>
      </c>
      <c r="AX460" s="13" t="s">
        <v>75</v>
      </c>
      <c r="AY460" s="201" t="s">
        <v>145</v>
      </c>
    </row>
    <row r="461" spans="1:65" s="13" customFormat="1" x14ac:dyDescent="0.2">
      <c r="B461" s="190"/>
      <c r="C461" s="191"/>
      <c r="D461" s="192" t="s">
        <v>157</v>
      </c>
      <c r="E461" s="193" t="s">
        <v>18</v>
      </c>
      <c r="F461" s="194" t="s">
        <v>711</v>
      </c>
      <c r="G461" s="191"/>
      <c r="H461" s="195">
        <v>25</v>
      </c>
      <c r="I461" s="196"/>
      <c r="J461" s="191"/>
      <c r="K461" s="191"/>
      <c r="L461" s="197"/>
      <c r="M461" s="198"/>
      <c r="N461" s="199"/>
      <c r="O461" s="199"/>
      <c r="P461" s="199"/>
      <c r="Q461" s="199"/>
      <c r="R461" s="199"/>
      <c r="S461" s="199"/>
      <c r="T461" s="200"/>
      <c r="AT461" s="201" t="s">
        <v>157</v>
      </c>
      <c r="AU461" s="201" t="s">
        <v>85</v>
      </c>
      <c r="AV461" s="13" t="s">
        <v>85</v>
      </c>
      <c r="AW461" s="13" t="s">
        <v>37</v>
      </c>
      <c r="AX461" s="13" t="s">
        <v>75</v>
      </c>
      <c r="AY461" s="201" t="s">
        <v>145</v>
      </c>
    </row>
    <row r="462" spans="1:65" s="13" customFormat="1" x14ac:dyDescent="0.2">
      <c r="B462" s="190"/>
      <c r="C462" s="191"/>
      <c r="D462" s="192" t="s">
        <v>157</v>
      </c>
      <c r="E462" s="193" t="s">
        <v>18</v>
      </c>
      <c r="F462" s="194" t="s">
        <v>712</v>
      </c>
      <c r="G462" s="191"/>
      <c r="H462" s="195">
        <v>50.5</v>
      </c>
      <c r="I462" s="196"/>
      <c r="J462" s="191"/>
      <c r="K462" s="191"/>
      <c r="L462" s="197"/>
      <c r="M462" s="198"/>
      <c r="N462" s="199"/>
      <c r="O462" s="199"/>
      <c r="P462" s="199"/>
      <c r="Q462" s="199"/>
      <c r="R462" s="199"/>
      <c r="S462" s="199"/>
      <c r="T462" s="200"/>
      <c r="AT462" s="201" t="s">
        <v>157</v>
      </c>
      <c r="AU462" s="201" t="s">
        <v>85</v>
      </c>
      <c r="AV462" s="13" t="s">
        <v>85</v>
      </c>
      <c r="AW462" s="13" t="s">
        <v>37</v>
      </c>
      <c r="AX462" s="13" t="s">
        <v>75</v>
      </c>
      <c r="AY462" s="201" t="s">
        <v>145</v>
      </c>
    </row>
    <row r="463" spans="1:65" s="13" customFormat="1" ht="22.5" x14ac:dyDescent="0.2">
      <c r="B463" s="190"/>
      <c r="C463" s="191"/>
      <c r="D463" s="192" t="s">
        <v>157</v>
      </c>
      <c r="E463" s="193" t="s">
        <v>18</v>
      </c>
      <c r="F463" s="194" t="s">
        <v>713</v>
      </c>
      <c r="G463" s="191"/>
      <c r="H463" s="195">
        <v>52.5</v>
      </c>
      <c r="I463" s="196"/>
      <c r="J463" s="191"/>
      <c r="K463" s="191"/>
      <c r="L463" s="197"/>
      <c r="M463" s="198"/>
      <c r="N463" s="199"/>
      <c r="O463" s="199"/>
      <c r="P463" s="199"/>
      <c r="Q463" s="199"/>
      <c r="R463" s="199"/>
      <c r="S463" s="199"/>
      <c r="T463" s="200"/>
      <c r="AT463" s="201" t="s">
        <v>157</v>
      </c>
      <c r="AU463" s="201" t="s">
        <v>85</v>
      </c>
      <c r="AV463" s="13" t="s">
        <v>85</v>
      </c>
      <c r="AW463" s="13" t="s">
        <v>37</v>
      </c>
      <c r="AX463" s="13" t="s">
        <v>75</v>
      </c>
      <c r="AY463" s="201" t="s">
        <v>145</v>
      </c>
    </row>
    <row r="464" spans="1:65" s="14" customFormat="1" x14ac:dyDescent="0.2">
      <c r="B464" s="202"/>
      <c r="C464" s="203"/>
      <c r="D464" s="192" t="s">
        <v>157</v>
      </c>
      <c r="E464" s="204" t="s">
        <v>18</v>
      </c>
      <c r="F464" s="205" t="s">
        <v>161</v>
      </c>
      <c r="G464" s="203"/>
      <c r="H464" s="206">
        <v>247</v>
      </c>
      <c r="I464" s="207"/>
      <c r="J464" s="203"/>
      <c r="K464" s="203"/>
      <c r="L464" s="208"/>
      <c r="M464" s="209"/>
      <c r="N464" s="210"/>
      <c r="O464" s="210"/>
      <c r="P464" s="210"/>
      <c r="Q464" s="210"/>
      <c r="R464" s="210"/>
      <c r="S464" s="210"/>
      <c r="T464" s="211"/>
      <c r="AT464" s="212" t="s">
        <v>157</v>
      </c>
      <c r="AU464" s="212" t="s">
        <v>85</v>
      </c>
      <c r="AV464" s="14" t="s">
        <v>153</v>
      </c>
      <c r="AW464" s="14" t="s">
        <v>37</v>
      </c>
      <c r="AX464" s="14" t="s">
        <v>83</v>
      </c>
      <c r="AY464" s="212" t="s">
        <v>145</v>
      </c>
    </row>
    <row r="465" spans="1:65" s="12" customFormat="1" ht="22.9" customHeight="1" x14ac:dyDescent="0.2">
      <c r="B465" s="157"/>
      <c r="C465" s="158"/>
      <c r="D465" s="159" t="s">
        <v>74</v>
      </c>
      <c r="E465" s="171" t="s">
        <v>714</v>
      </c>
      <c r="F465" s="171" t="s">
        <v>715</v>
      </c>
      <c r="G465" s="158"/>
      <c r="H465" s="158"/>
      <c r="I465" s="161"/>
      <c r="J465" s="172">
        <f>BK465</f>
        <v>0</v>
      </c>
      <c r="K465" s="158"/>
      <c r="L465" s="163"/>
      <c r="M465" s="164"/>
      <c r="N465" s="165"/>
      <c r="O465" s="165"/>
      <c r="P465" s="166">
        <f>SUM(P466:P479)</f>
        <v>0</v>
      </c>
      <c r="Q465" s="165"/>
      <c r="R465" s="166">
        <f>SUM(R466:R479)</f>
        <v>3.6372000000000002E-2</v>
      </c>
      <c r="S465" s="165"/>
      <c r="T465" s="167">
        <f>SUM(T466:T479)</f>
        <v>2.4372000000000001E-2</v>
      </c>
      <c r="AR465" s="168" t="s">
        <v>85</v>
      </c>
      <c r="AT465" s="169" t="s">
        <v>74</v>
      </c>
      <c r="AU465" s="169" t="s">
        <v>83</v>
      </c>
      <c r="AY465" s="168" t="s">
        <v>145</v>
      </c>
      <c r="BK465" s="170">
        <f>SUM(BK466:BK479)</f>
        <v>0</v>
      </c>
    </row>
    <row r="466" spans="1:65" s="2" customFormat="1" ht="16.5" customHeight="1" x14ac:dyDescent="0.2">
      <c r="A466" s="34"/>
      <c r="B466" s="35"/>
      <c r="C466" s="173" t="s">
        <v>716</v>
      </c>
      <c r="D466" s="173" t="s">
        <v>148</v>
      </c>
      <c r="E466" s="174" t="s">
        <v>717</v>
      </c>
      <c r="F466" s="175" t="s">
        <v>718</v>
      </c>
      <c r="G466" s="176" t="s">
        <v>172</v>
      </c>
      <c r="H466" s="177">
        <v>1.2</v>
      </c>
      <c r="I466" s="178"/>
      <c r="J466" s="177">
        <f>ROUND((ROUND(I466,2))*(ROUND(H466,2)),2)</f>
        <v>0</v>
      </c>
      <c r="K466" s="175" t="s">
        <v>152</v>
      </c>
      <c r="L466" s="39"/>
      <c r="M466" s="179" t="s">
        <v>18</v>
      </c>
      <c r="N466" s="180" t="s">
        <v>46</v>
      </c>
      <c r="O466" s="64"/>
      <c r="P466" s="181">
        <f>O466*H466</f>
        <v>0</v>
      </c>
      <c r="Q466" s="181">
        <v>0</v>
      </c>
      <c r="R466" s="181">
        <f>Q466*H466</f>
        <v>0</v>
      </c>
      <c r="S466" s="181">
        <v>2.0310000000000002E-2</v>
      </c>
      <c r="T466" s="182">
        <f>S466*H466</f>
        <v>2.4372000000000001E-2</v>
      </c>
      <c r="U466" s="34"/>
      <c r="V466" s="34"/>
      <c r="W466" s="34"/>
      <c r="X466" s="34"/>
      <c r="Y466" s="34"/>
      <c r="Z466" s="34"/>
      <c r="AA466" s="34"/>
      <c r="AB466" s="34"/>
      <c r="AC466" s="34"/>
      <c r="AD466" s="34"/>
      <c r="AE466" s="34"/>
      <c r="AR466" s="183" t="s">
        <v>270</v>
      </c>
      <c r="AT466" s="183" t="s">
        <v>148</v>
      </c>
      <c r="AU466" s="183" t="s">
        <v>85</v>
      </c>
      <c r="AY466" s="17" t="s">
        <v>145</v>
      </c>
      <c r="BE466" s="184">
        <f>IF(N466="základní",J466,0)</f>
        <v>0</v>
      </c>
      <c r="BF466" s="184">
        <f>IF(N466="snížená",J466,0)</f>
        <v>0</v>
      </c>
      <c r="BG466" s="184">
        <f>IF(N466="zákl. přenesená",J466,0)</f>
        <v>0</v>
      </c>
      <c r="BH466" s="184">
        <f>IF(N466="sníž. přenesená",J466,0)</f>
        <v>0</v>
      </c>
      <c r="BI466" s="184">
        <f>IF(N466="nulová",J466,0)</f>
        <v>0</v>
      </c>
      <c r="BJ466" s="17" t="s">
        <v>83</v>
      </c>
      <c r="BK466" s="184">
        <f>ROUND((ROUND(I466,2))*(ROUND(H466,2)),2)</f>
        <v>0</v>
      </c>
      <c r="BL466" s="17" t="s">
        <v>270</v>
      </c>
      <c r="BM466" s="183" t="s">
        <v>719</v>
      </c>
    </row>
    <row r="467" spans="1:65" s="2" customFormat="1" x14ac:dyDescent="0.2">
      <c r="A467" s="34"/>
      <c r="B467" s="35"/>
      <c r="C467" s="36"/>
      <c r="D467" s="185" t="s">
        <v>155</v>
      </c>
      <c r="E467" s="36"/>
      <c r="F467" s="186" t="s">
        <v>720</v>
      </c>
      <c r="G467" s="36"/>
      <c r="H467" s="36"/>
      <c r="I467" s="187"/>
      <c r="J467" s="36"/>
      <c r="K467" s="36"/>
      <c r="L467" s="39"/>
      <c r="M467" s="188"/>
      <c r="N467" s="189"/>
      <c r="O467" s="64"/>
      <c r="P467" s="64"/>
      <c r="Q467" s="64"/>
      <c r="R467" s="64"/>
      <c r="S467" s="64"/>
      <c r="T467" s="65"/>
      <c r="U467" s="34"/>
      <c r="V467" s="34"/>
      <c r="W467" s="34"/>
      <c r="X467" s="34"/>
      <c r="Y467" s="34"/>
      <c r="Z467" s="34"/>
      <c r="AA467" s="34"/>
      <c r="AB467" s="34"/>
      <c r="AC467" s="34"/>
      <c r="AD467" s="34"/>
      <c r="AE467" s="34"/>
      <c r="AT467" s="17" t="s">
        <v>155</v>
      </c>
      <c r="AU467" s="17" t="s">
        <v>85</v>
      </c>
    </row>
    <row r="468" spans="1:65" s="13" customFormat="1" x14ac:dyDescent="0.2">
      <c r="B468" s="190"/>
      <c r="C468" s="191"/>
      <c r="D468" s="192" t="s">
        <v>157</v>
      </c>
      <c r="E468" s="193" t="s">
        <v>18</v>
      </c>
      <c r="F468" s="194" t="s">
        <v>721</v>
      </c>
      <c r="G468" s="191"/>
      <c r="H468" s="195">
        <v>0.6</v>
      </c>
      <c r="I468" s="196"/>
      <c r="J468" s="191"/>
      <c r="K468" s="191"/>
      <c r="L468" s="197"/>
      <c r="M468" s="198"/>
      <c r="N468" s="199"/>
      <c r="O468" s="199"/>
      <c r="P468" s="199"/>
      <c r="Q468" s="199"/>
      <c r="R468" s="199"/>
      <c r="S468" s="199"/>
      <c r="T468" s="200"/>
      <c r="AT468" s="201" t="s">
        <v>157</v>
      </c>
      <c r="AU468" s="201" t="s">
        <v>85</v>
      </c>
      <c r="AV468" s="13" t="s">
        <v>85</v>
      </c>
      <c r="AW468" s="13" t="s">
        <v>37</v>
      </c>
      <c r="AX468" s="13" t="s">
        <v>75</v>
      </c>
      <c r="AY468" s="201" t="s">
        <v>145</v>
      </c>
    </row>
    <row r="469" spans="1:65" s="13" customFormat="1" x14ac:dyDescent="0.2">
      <c r="B469" s="190"/>
      <c r="C469" s="191"/>
      <c r="D469" s="192" t="s">
        <v>157</v>
      </c>
      <c r="E469" s="193" t="s">
        <v>18</v>
      </c>
      <c r="F469" s="194" t="s">
        <v>722</v>
      </c>
      <c r="G469" s="191"/>
      <c r="H469" s="195">
        <v>0.6</v>
      </c>
      <c r="I469" s="196"/>
      <c r="J469" s="191"/>
      <c r="K469" s="191"/>
      <c r="L469" s="197"/>
      <c r="M469" s="198"/>
      <c r="N469" s="199"/>
      <c r="O469" s="199"/>
      <c r="P469" s="199"/>
      <c r="Q469" s="199"/>
      <c r="R469" s="199"/>
      <c r="S469" s="199"/>
      <c r="T469" s="200"/>
      <c r="AT469" s="201" t="s">
        <v>157</v>
      </c>
      <c r="AU469" s="201" t="s">
        <v>85</v>
      </c>
      <c r="AV469" s="13" t="s">
        <v>85</v>
      </c>
      <c r="AW469" s="13" t="s">
        <v>37</v>
      </c>
      <c r="AX469" s="13" t="s">
        <v>75</v>
      </c>
      <c r="AY469" s="201" t="s">
        <v>145</v>
      </c>
    </row>
    <row r="470" spans="1:65" s="14" customFormat="1" x14ac:dyDescent="0.2">
      <c r="B470" s="202"/>
      <c r="C470" s="203"/>
      <c r="D470" s="192" t="s">
        <v>157</v>
      </c>
      <c r="E470" s="204" t="s">
        <v>18</v>
      </c>
      <c r="F470" s="205" t="s">
        <v>161</v>
      </c>
      <c r="G470" s="203"/>
      <c r="H470" s="206">
        <v>1.2</v>
      </c>
      <c r="I470" s="207"/>
      <c r="J470" s="203"/>
      <c r="K470" s="203"/>
      <c r="L470" s="208"/>
      <c r="M470" s="209"/>
      <c r="N470" s="210"/>
      <c r="O470" s="210"/>
      <c r="P470" s="210"/>
      <c r="Q470" s="210"/>
      <c r="R470" s="210"/>
      <c r="S470" s="210"/>
      <c r="T470" s="211"/>
      <c r="AT470" s="212" t="s">
        <v>157</v>
      </c>
      <c r="AU470" s="212" t="s">
        <v>85</v>
      </c>
      <c r="AV470" s="14" t="s">
        <v>153</v>
      </c>
      <c r="AW470" s="14" t="s">
        <v>37</v>
      </c>
      <c r="AX470" s="14" t="s">
        <v>83</v>
      </c>
      <c r="AY470" s="212" t="s">
        <v>145</v>
      </c>
    </row>
    <row r="471" spans="1:65" s="2" customFormat="1" ht="49.15" customHeight="1" x14ac:dyDescent="0.2">
      <c r="A471" s="34"/>
      <c r="B471" s="35"/>
      <c r="C471" s="173" t="s">
        <v>723</v>
      </c>
      <c r="D471" s="173" t="s">
        <v>148</v>
      </c>
      <c r="E471" s="174" t="s">
        <v>724</v>
      </c>
      <c r="F471" s="175" t="s">
        <v>725</v>
      </c>
      <c r="G471" s="176" t="s">
        <v>172</v>
      </c>
      <c r="H471" s="177">
        <v>1.2</v>
      </c>
      <c r="I471" s="178"/>
      <c r="J471" s="177">
        <f>ROUND((ROUND(I471,2))*(ROUND(H471,2)),2)</f>
        <v>0</v>
      </c>
      <c r="K471" s="175" t="s">
        <v>152</v>
      </c>
      <c r="L471" s="39"/>
      <c r="M471" s="179" t="s">
        <v>18</v>
      </c>
      <c r="N471" s="180" t="s">
        <v>46</v>
      </c>
      <c r="O471" s="64"/>
      <c r="P471" s="181">
        <f>O471*H471</f>
        <v>0</v>
      </c>
      <c r="Q471" s="181">
        <v>3.031E-2</v>
      </c>
      <c r="R471" s="181">
        <f>Q471*H471</f>
        <v>3.6372000000000002E-2</v>
      </c>
      <c r="S471" s="181">
        <v>0</v>
      </c>
      <c r="T471" s="182">
        <f>S471*H471</f>
        <v>0</v>
      </c>
      <c r="U471" s="34"/>
      <c r="V471" s="34"/>
      <c r="W471" s="34"/>
      <c r="X471" s="34"/>
      <c r="Y471" s="34"/>
      <c r="Z471" s="34"/>
      <c r="AA471" s="34"/>
      <c r="AB471" s="34"/>
      <c r="AC471" s="34"/>
      <c r="AD471" s="34"/>
      <c r="AE471" s="34"/>
      <c r="AR471" s="183" t="s">
        <v>270</v>
      </c>
      <c r="AT471" s="183" t="s">
        <v>148</v>
      </c>
      <c r="AU471" s="183" t="s">
        <v>85</v>
      </c>
      <c r="AY471" s="17" t="s">
        <v>145</v>
      </c>
      <c r="BE471" s="184">
        <f>IF(N471="základní",J471,0)</f>
        <v>0</v>
      </c>
      <c r="BF471" s="184">
        <f>IF(N471="snížená",J471,0)</f>
        <v>0</v>
      </c>
      <c r="BG471" s="184">
        <f>IF(N471="zákl. přenesená",J471,0)</f>
        <v>0</v>
      </c>
      <c r="BH471" s="184">
        <f>IF(N471="sníž. přenesená",J471,0)</f>
        <v>0</v>
      </c>
      <c r="BI471" s="184">
        <f>IF(N471="nulová",J471,0)</f>
        <v>0</v>
      </c>
      <c r="BJ471" s="17" t="s">
        <v>83</v>
      </c>
      <c r="BK471" s="184">
        <f>ROUND((ROUND(I471,2))*(ROUND(H471,2)),2)</f>
        <v>0</v>
      </c>
      <c r="BL471" s="17" t="s">
        <v>270</v>
      </c>
      <c r="BM471" s="183" t="s">
        <v>726</v>
      </c>
    </row>
    <row r="472" spans="1:65" s="2" customFormat="1" x14ac:dyDescent="0.2">
      <c r="A472" s="34"/>
      <c r="B472" s="35"/>
      <c r="C472" s="36"/>
      <c r="D472" s="185" t="s">
        <v>155</v>
      </c>
      <c r="E472" s="36"/>
      <c r="F472" s="186" t="s">
        <v>727</v>
      </c>
      <c r="G472" s="36"/>
      <c r="H472" s="36"/>
      <c r="I472" s="187"/>
      <c r="J472" s="36"/>
      <c r="K472" s="36"/>
      <c r="L472" s="39"/>
      <c r="M472" s="188"/>
      <c r="N472" s="189"/>
      <c r="O472" s="64"/>
      <c r="P472" s="64"/>
      <c r="Q472" s="64"/>
      <c r="R472" s="64"/>
      <c r="S472" s="64"/>
      <c r="T472" s="65"/>
      <c r="U472" s="34"/>
      <c r="V472" s="34"/>
      <c r="W472" s="34"/>
      <c r="X472" s="34"/>
      <c r="Y472" s="34"/>
      <c r="Z472" s="34"/>
      <c r="AA472" s="34"/>
      <c r="AB472" s="34"/>
      <c r="AC472" s="34"/>
      <c r="AD472" s="34"/>
      <c r="AE472" s="34"/>
      <c r="AT472" s="17" t="s">
        <v>155</v>
      </c>
      <c r="AU472" s="17" t="s">
        <v>85</v>
      </c>
    </row>
    <row r="473" spans="1:65" s="13" customFormat="1" x14ac:dyDescent="0.2">
      <c r="B473" s="190"/>
      <c r="C473" s="191"/>
      <c r="D473" s="192" t="s">
        <v>157</v>
      </c>
      <c r="E473" s="193" t="s">
        <v>18</v>
      </c>
      <c r="F473" s="194" t="s">
        <v>721</v>
      </c>
      <c r="G473" s="191"/>
      <c r="H473" s="195">
        <v>0.6</v>
      </c>
      <c r="I473" s="196"/>
      <c r="J473" s="191"/>
      <c r="K473" s="191"/>
      <c r="L473" s="197"/>
      <c r="M473" s="198"/>
      <c r="N473" s="199"/>
      <c r="O473" s="199"/>
      <c r="P473" s="199"/>
      <c r="Q473" s="199"/>
      <c r="R473" s="199"/>
      <c r="S473" s="199"/>
      <c r="T473" s="200"/>
      <c r="AT473" s="201" t="s">
        <v>157</v>
      </c>
      <c r="AU473" s="201" t="s">
        <v>85</v>
      </c>
      <c r="AV473" s="13" t="s">
        <v>85</v>
      </c>
      <c r="AW473" s="13" t="s">
        <v>37</v>
      </c>
      <c r="AX473" s="13" t="s">
        <v>75</v>
      </c>
      <c r="AY473" s="201" t="s">
        <v>145</v>
      </c>
    </row>
    <row r="474" spans="1:65" s="13" customFormat="1" x14ac:dyDescent="0.2">
      <c r="B474" s="190"/>
      <c r="C474" s="191"/>
      <c r="D474" s="192" t="s">
        <v>157</v>
      </c>
      <c r="E474" s="193" t="s">
        <v>18</v>
      </c>
      <c r="F474" s="194" t="s">
        <v>722</v>
      </c>
      <c r="G474" s="191"/>
      <c r="H474" s="195">
        <v>0.6</v>
      </c>
      <c r="I474" s="196"/>
      <c r="J474" s="191"/>
      <c r="K474" s="191"/>
      <c r="L474" s="197"/>
      <c r="M474" s="198"/>
      <c r="N474" s="199"/>
      <c r="O474" s="199"/>
      <c r="P474" s="199"/>
      <c r="Q474" s="199"/>
      <c r="R474" s="199"/>
      <c r="S474" s="199"/>
      <c r="T474" s="200"/>
      <c r="AT474" s="201" t="s">
        <v>157</v>
      </c>
      <c r="AU474" s="201" t="s">
        <v>85</v>
      </c>
      <c r="AV474" s="13" t="s">
        <v>85</v>
      </c>
      <c r="AW474" s="13" t="s">
        <v>37</v>
      </c>
      <c r="AX474" s="13" t="s">
        <v>75</v>
      </c>
      <c r="AY474" s="201" t="s">
        <v>145</v>
      </c>
    </row>
    <row r="475" spans="1:65" s="14" customFormat="1" x14ac:dyDescent="0.2">
      <c r="B475" s="202"/>
      <c r="C475" s="203"/>
      <c r="D475" s="192" t="s">
        <v>157</v>
      </c>
      <c r="E475" s="204" t="s">
        <v>18</v>
      </c>
      <c r="F475" s="205" t="s">
        <v>161</v>
      </c>
      <c r="G475" s="203"/>
      <c r="H475" s="206">
        <v>1.2</v>
      </c>
      <c r="I475" s="207"/>
      <c r="J475" s="203"/>
      <c r="K475" s="203"/>
      <c r="L475" s="208"/>
      <c r="M475" s="209"/>
      <c r="N475" s="210"/>
      <c r="O475" s="210"/>
      <c r="P475" s="210"/>
      <c r="Q475" s="210"/>
      <c r="R475" s="210"/>
      <c r="S475" s="210"/>
      <c r="T475" s="211"/>
      <c r="AT475" s="212" t="s">
        <v>157</v>
      </c>
      <c r="AU475" s="212" t="s">
        <v>85</v>
      </c>
      <c r="AV475" s="14" t="s">
        <v>153</v>
      </c>
      <c r="AW475" s="14" t="s">
        <v>37</v>
      </c>
      <c r="AX475" s="14" t="s">
        <v>83</v>
      </c>
      <c r="AY475" s="212" t="s">
        <v>145</v>
      </c>
    </row>
    <row r="476" spans="1:65" s="2" customFormat="1" ht="44.25" customHeight="1" x14ac:dyDescent="0.2">
      <c r="A476" s="34"/>
      <c r="B476" s="35"/>
      <c r="C476" s="173" t="s">
        <v>728</v>
      </c>
      <c r="D476" s="173" t="s">
        <v>148</v>
      </c>
      <c r="E476" s="174" t="s">
        <v>729</v>
      </c>
      <c r="F476" s="175" t="s">
        <v>730</v>
      </c>
      <c r="G476" s="176" t="s">
        <v>392</v>
      </c>
      <c r="H476" s="177">
        <v>0.04</v>
      </c>
      <c r="I476" s="178"/>
      <c r="J476" s="177">
        <f>ROUND((ROUND(I476,2))*(ROUND(H476,2)),2)</f>
        <v>0</v>
      </c>
      <c r="K476" s="175" t="s">
        <v>152</v>
      </c>
      <c r="L476" s="39"/>
      <c r="M476" s="179" t="s">
        <v>18</v>
      </c>
      <c r="N476" s="180" t="s">
        <v>46</v>
      </c>
      <c r="O476" s="64"/>
      <c r="P476" s="181">
        <f>O476*H476</f>
        <v>0</v>
      </c>
      <c r="Q476" s="181">
        <v>0</v>
      </c>
      <c r="R476" s="181">
        <f>Q476*H476</f>
        <v>0</v>
      </c>
      <c r="S476" s="181">
        <v>0</v>
      </c>
      <c r="T476" s="182">
        <f>S476*H476</f>
        <v>0</v>
      </c>
      <c r="U476" s="34"/>
      <c r="V476" s="34"/>
      <c r="W476" s="34"/>
      <c r="X476" s="34"/>
      <c r="Y476" s="34"/>
      <c r="Z476" s="34"/>
      <c r="AA476" s="34"/>
      <c r="AB476" s="34"/>
      <c r="AC476" s="34"/>
      <c r="AD476" s="34"/>
      <c r="AE476" s="34"/>
      <c r="AR476" s="183" t="s">
        <v>270</v>
      </c>
      <c r="AT476" s="183" t="s">
        <v>148</v>
      </c>
      <c r="AU476" s="183" t="s">
        <v>85</v>
      </c>
      <c r="AY476" s="17" t="s">
        <v>145</v>
      </c>
      <c r="BE476" s="184">
        <f>IF(N476="základní",J476,0)</f>
        <v>0</v>
      </c>
      <c r="BF476" s="184">
        <f>IF(N476="snížená",J476,0)</f>
        <v>0</v>
      </c>
      <c r="BG476" s="184">
        <f>IF(N476="zákl. přenesená",J476,0)</f>
        <v>0</v>
      </c>
      <c r="BH476" s="184">
        <f>IF(N476="sníž. přenesená",J476,0)</f>
        <v>0</v>
      </c>
      <c r="BI476" s="184">
        <f>IF(N476="nulová",J476,0)</f>
        <v>0</v>
      </c>
      <c r="BJ476" s="17" t="s">
        <v>83</v>
      </c>
      <c r="BK476" s="184">
        <f>ROUND((ROUND(I476,2))*(ROUND(H476,2)),2)</f>
        <v>0</v>
      </c>
      <c r="BL476" s="17" t="s">
        <v>270</v>
      </c>
      <c r="BM476" s="183" t="s">
        <v>731</v>
      </c>
    </row>
    <row r="477" spans="1:65" s="2" customFormat="1" x14ac:dyDescent="0.2">
      <c r="A477" s="34"/>
      <c r="B477" s="35"/>
      <c r="C477" s="36"/>
      <c r="D477" s="185" t="s">
        <v>155</v>
      </c>
      <c r="E477" s="36"/>
      <c r="F477" s="186" t="s">
        <v>732</v>
      </c>
      <c r="G477" s="36"/>
      <c r="H477" s="36"/>
      <c r="I477" s="187"/>
      <c r="J477" s="36"/>
      <c r="K477" s="36"/>
      <c r="L477" s="39"/>
      <c r="M477" s="188"/>
      <c r="N477" s="189"/>
      <c r="O477" s="64"/>
      <c r="P477" s="64"/>
      <c r="Q477" s="64"/>
      <c r="R477" s="64"/>
      <c r="S477" s="64"/>
      <c r="T477" s="65"/>
      <c r="U477" s="34"/>
      <c r="V477" s="34"/>
      <c r="W477" s="34"/>
      <c r="X477" s="34"/>
      <c r="Y477" s="34"/>
      <c r="Z477" s="34"/>
      <c r="AA477" s="34"/>
      <c r="AB477" s="34"/>
      <c r="AC477" s="34"/>
      <c r="AD477" s="34"/>
      <c r="AE477" s="34"/>
      <c r="AT477" s="17" t="s">
        <v>155</v>
      </c>
      <c r="AU477" s="17" t="s">
        <v>85</v>
      </c>
    </row>
    <row r="478" spans="1:65" s="2" customFormat="1" ht="49.15" customHeight="1" x14ac:dyDescent="0.2">
      <c r="A478" s="34"/>
      <c r="B478" s="35"/>
      <c r="C478" s="173" t="s">
        <v>733</v>
      </c>
      <c r="D478" s="173" t="s">
        <v>148</v>
      </c>
      <c r="E478" s="174" t="s">
        <v>734</v>
      </c>
      <c r="F478" s="175" t="s">
        <v>735</v>
      </c>
      <c r="G478" s="176" t="s">
        <v>392</v>
      </c>
      <c r="H478" s="177">
        <v>0.04</v>
      </c>
      <c r="I478" s="178"/>
      <c r="J478" s="177">
        <f>ROUND((ROUND(I478,2))*(ROUND(H478,2)),2)</f>
        <v>0</v>
      </c>
      <c r="K478" s="175" t="s">
        <v>152</v>
      </c>
      <c r="L478" s="39"/>
      <c r="M478" s="179" t="s">
        <v>18</v>
      </c>
      <c r="N478" s="180" t="s">
        <v>46</v>
      </c>
      <c r="O478" s="64"/>
      <c r="P478" s="181">
        <f>O478*H478</f>
        <v>0</v>
      </c>
      <c r="Q478" s="181">
        <v>0</v>
      </c>
      <c r="R478" s="181">
        <f>Q478*H478</f>
        <v>0</v>
      </c>
      <c r="S478" s="181">
        <v>0</v>
      </c>
      <c r="T478" s="182">
        <f>S478*H478</f>
        <v>0</v>
      </c>
      <c r="U478" s="34"/>
      <c r="V478" s="34"/>
      <c r="W478" s="34"/>
      <c r="X478" s="34"/>
      <c r="Y478" s="34"/>
      <c r="Z478" s="34"/>
      <c r="AA478" s="34"/>
      <c r="AB478" s="34"/>
      <c r="AC478" s="34"/>
      <c r="AD478" s="34"/>
      <c r="AE478" s="34"/>
      <c r="AR478" s="183" t="s">
        <v>270</v>
      </c>
      <c r="AT478" s="183" t="s">
        <v>148</v>
      </c>
      <c r="AU478" s="183" t="s">
        <v>85</v>
      </c>
      <c r="AY478" s="17" t="s">
        <v>145</v>
      </c>
      <c r="BE478" s="184">
        <f>IF(N478="základní",J478,0)</f>
        <v>0</v>
      </c>
      <c r="BF478" s="184">
        <f>IF(N478="snížená",J478,0)</f>
        <v>0</v>
      </c>
      <c r="BG478" s="184">
        <f>IF(N478="zákl. přenesená",J478,0)</f>
        <v>0</v>
      </c>
      <c r="BH478" s="184">
        <f>IF(N478="sníž. přenesená",J478,0)</f>
        <v>0</v>
      </c>
      <c r="BI478" s="184">
        <f>IF(N478="nulová",J478,0)</f>
        <v>0</v>
      </c>
      <c r="BJ478" s="17" t="s">
        <v>83</v>
      </c>
      <c r="BK478" s="184">
        <f>ROUND((ROUND(I478,2))*(ROUND(H478,2)),2)</f>
        <v>0</v>
      </c>
      <c r="BL478" s="17" t="s">
        <v>270</v>
      </c>
      <c r="BM478" s="183" t="s">
        <v>736</v>
      </c>
    </row>
    <row r="479" spans="1:65" s="2" customFormat="1" x14ac:dyDescent="0.2">
      <c r="A479" s="34"/>
      <c r="B479" s="35"/>
      <c r="C479" s="36"/>
      <c r="D479" s="185" t="s">
        <v>155</v>
      </c>
      <c r="E479" s="36"/>
      <c r="F479" s="186" t="s">
        <v>737</v>
      </c>
      <c r="G479" s="36"/>
      <c r="H479" s="36"/>
      <c r="I479" s="187"/>
      <c r="J479" s="36"/>
      <c r="K479" s="36"/>
      <c r="L479" s="39"/>
      <c r="M479" s="188"/>
      <c r="N479" s="189"/>
      <c r="O479" s="64"/>
      <c r="P479" s="64"/>
      <c r="Q479" s="64"/>
      <c r="R479" s="64"/>
      <c r="S479" s="64"/>
      <c r="T479" s="65"/>
      <c r="U479" s="34"/>
      <c r="V479" s="34"/>
      <c r="W479" s="34"/>
      <c r="X479" s="34"/>
      <c r="Y479" s="34"/>
      <c r="Z479" s="34"/>
      <c r="AA479" s="34"/>
      <c r="AB479" s="34"/>
      <c r="AC479" s="34"/>
      <c r="AD479" s="34"/>
      <c r="AE479" s="34"/>
      <c r="AT479" s="17" t="s">
        <v>155</v>
      </c>
      <c r="AU479" s="17" t="s">
        <v>85</v>
      </c>
    </row>
    <row r="480" spans="1:65" s="12" customFormat="1" ht="25.9" customHeight="1" x14ac:dyDescent="0.2">
      <c r="B480" s="157"/>
      <c r="C480" s="158"/>
      <c r="D480" s="159" t="s">
        <v>74</v>
      </c>
      <c r="E480" s="160" t="s">
        <v>738</v>
      </c>
      <c r="F480" s="160" t="s">
        <v>739</v>
      </c>
      <c r="G480" s="158"/>
      <c r="H480" s="158"/>
      <c r="I480" s="161"/>
      <c r="J480" s="162">
        <f>BK480</f>
        <v>0</v>
      </c>
      <c r="K480" s="158"/>
      <c r="L480" s="163"/>
      <c r="M480" s="164"/>
      <c r="N480" s="165"/>
      <c r="O480" s="165"/>
      <c r="P480" s="166">
        <f>P481+P484+P488+P491+P495</f>
        <v>0</v>
      </c>
      <c r="Q480" s="165"/>
      <c r="R480" s="166">
        <f>R481+R484+R488+R491+R495</f>
        <v>0</v>
      </c>
      <c r="S480" s="165"/>
      <c r="T480" s="167">
        <f>T481+T484+T488+T491+T495</f>
        <v>0</v>
      </c>
      <c r="AR480" s="168" t="s">
        <v>183</v>
      </c>
      <c r="AT480" s="169" t="s">
        <v>74</v>
      </c>
      <c r="AU480" s="169" t="s">
        <v>75</v>
      </c>
      <c r="AY480" s="168" t="s">
        <v>145</v>
      </c>
      <c r="BK480" s="170">
        <f>BK481+BK484+BK488+BK491+BK495</f>
        <v>0</v>
      </c>
    </row>
    <row r="481" spans="1:65" s="12" customFormat="1" ht="22.9" customHeight="1" x14ac:dyDescent="0.2">
      <c r="B481" s="157"/>
      <c r="C481" s="158"/>
      <c r="D481" s="159" t="s">
        <v>74</v>
      </c>
      <c r="E481" s="171" t="s">
        <v>740</v>
      </c>
      <c r="F481" s="171" t="s">
        <v>741</v>
      </c>
      <c r="G481" s="158"/>
      <c r="H481" s="158"/>
      <c r="I481" s="161"/>
      <c r="J481" s="172">
        <f>BK481</f>
        <v>0</v>
      </c>
      <c r="K481" s="158"/>
      <c r="L481" s="163"/>
      <c r="M481" s="164"/>
      <c r="N481" s="165"/>
      <c r="O481" s="165"/>
      <c r="P481" s="166">
        <f>SUM(P482:P483)</f>
        <v>0</v>
      </c>
      <c r="Q481" s="165"/>
      <c r="R481" s="166">
        <f>SUM(R482:R483)</f>
        <v>0</v>
      </c>
      <c r="S481" s="165"/>
      <c r="T481" s="167">
        <f>SUM(T482:T483)</f>
        <v>0</v>
      </c>
      <c r="AR481" s="168" t="s">
        <v>183</v>
      </c>
      <c r="AT481" s="169" t="s">
        <v>74</v>
      </c>
      <c r="AU481" s="169" t="s">
        <v>83</v>
      </c>
      <c r="AY481" s="168" t="s">
        <v>145</v>
      </c>
      <c r="BK481" s="170">
        <f>SUM(BK482:BK483)</f>
        <v>0</v>
      </c>
    </row>
    <row r="482" spans="1:65" s="2" customFormat="1" ht="21.75" customHeight="1" x14ac:dyDescent="0.2">
      <c r="A482" s="34"/>
      <c r="B482" s="35"/>
      <c r="C482" s="173" t="s">
        <v>742</v>
      </c>
      <c r="D482" s="173" t="s">
        <v>148</v>
      </c>
      <c r="E482" s="174" t="s">
        <v>743</v>
      </c>
      <c r="F482" s="175" t="s">
        <v>744</v>
      </c>
      <c r="G482" s="176" t="s">
        <v>307</v>
      </c>
      <c r="H482" s="177">
        <v>1</v>
      </c>
      <c r="I482" s="178"/>
      <c r="J482" s="177">
        <f>ROUND((ROUND(I482,2))*(ROUND(H482,2)),2)</f>
        <v>0</v>
      </c>
      <c r="K482" s="175" t="s">
        <v>152</v>
      </c>
      <c r="L482" s="39"/>
      <c r="M482" s="179" t="s">
        <v>18</v>
      </c>
      <c r="N482" s="180" t="s">
        <v>46</v>
      </c>
      <c r="O482" s="64"/>
      <c r="P482" s="181">
        <f>O482*H482</f>
        <v>0</v>
      </c>
      <c r="Q482" s="181">
        <v>0</v>
      </c>
      <c r="R482" s="181">
        <f>Q482*H482</f>
        <v>0</v>
      </c>
      <c r="S482" s="181">
        <v>0</v>
      </c>
      <c r="T482" s="182">
        <f>S482*H482</f>
        <v>0</v>
      </c>
      <c r="U482" s="34"/>
      <c r="V482" s="34"/>
      <c r="W482" s="34"/>
      <c r="X482" s="34"/>
      <c r="Y482" s="34"/>
      <c r="Z482" s="34"/>
      <c r="AA482" s="34"/>
      <c r="AB482" s="34"/>
      <c r="AC482" s="34"/>
      <c r="AD482" s="34"/>
      <c r="AE482" s="34"/>
      <c r="AR482" s="183" t="s">
        <v>745</v>
      </c>
      <c r="AT482" s="183" t="s">
        <v>148</v>
      </c>
      <c r="AU482" s="183" t="s">
        <v>85</v>
      </c>
      <c r="AY482" s="17" t="s">
        <v>145</v>
      </c>
      <c r="BE482" s="184">
        <f>IF(N482="základní",J482,0)</f>
        <v>0</v>
      </c>
      <c r="BF482" s="184">
        <f>IF(N482="snížená",J482,0)</f>
        <v>0</v>
      </c>
      <c r="BG482" s="184">
        <f>IF(N482="zákl. přenesená",J482,0)</f>
        <v>0</v>
      </c>
      <c r="BH482" s="184">
        <f>IF(N482="sníž. přenesená",J482,0)</f>
        <v>0</v>
      </c>
      <c r="BI482" s="184">
        <f>IF(N482="nulová",J482,0)</f>
        <v>0</v>
      </c>
      <c r="BJ482" s="17" t="s">
        <v>83</v>
      </c>
      <c r="BK482" s="184">
        <f>ROUND((ROUND(I482,2))*(ROUND(H482,2)),2)</f>
        <v>0</v>
      </c>
      <c r="BL482" s="17" t="s">
        <v>745</v>
      </c>
      <c r="BM482" s="183" t="s">
        <v>746</v>
      </c>
    </row>
    <row r="483" spans="1:65" s="2" customFormat="1" x14ac:dyDescent="0.2">
      <c r="A483" s="34"/>
      <c r="B483" s="35"/>
      <c r="C483" s="36"/>
      <c r="D483" s="185" t="s">
        <v>155</v>
      </c>
      <c r="E483" s="36"/>
      <c r="F483" s="186" t="s">
        <v>747</v>
      </c>
      <c r="G483" s="36"/>
      <c r="H483" s="36"/>
      <c r="I483" s="187"/>
      <c r="J483" s="36"/>
      <c r="K483" s="36"/>
      <c r="L483" s="39"/>
      <c r="M483" s="188"/>
      <c r="N483" s="189"/>
      <c r="O483" s="64"/>
      <c r="P483" s="64"/>
      <c r="Q483" s="64"/>
      <c r="R483" s="64"/>
      <c r="S483" s="64"/>
      <c r="T483" s="65"/>
      <c r="U483" s="34"/>
      <c r="V483" s="34"/>
      <c r="W483" s="34"/>
      <c r="X483" s="34"/>
      <c r="Y483" s="34"/>
      <c r="Z483" s="34"/>
      <c r="AA483" s="34"/>
      <c r="AB483" s="34"/>
      <c r="AC483" s="34"/>
      <c r="AD483" s="34"/>
      <c r="AE483" s="34"/>
      <c r="AT483" s="17" t="s">
        <v>155</v>
      </c>
      <c r="AU483" s="17" t="s">
        <v>85</v>
      </c>
    </row>
    <row r="484" spans="1:65" s="12" customFormat="1" ht="22.9" customHeight="1" x14ac:dyDescent="0.2">
      <c r="B484" s="157"/>
      <c r="C484" s="158"/>
      <c r="D484" s="159" t="s">
        <v>74</v>
      </c>
      <c r="E484" s="171" t="s">
        <v>748</v>
      </c>
      <c r="F484" s="171" t="s">
        <v>749</v>
      </c>
      <c r="G484" s="158"/>
      <c r="H484" s="158"/>
      <c r="I484" s="161"/>
      <c r="J484" s="172">
        <f>BK484</f>
        <v>0</v>
      </c>
      <c r="K484" s="158"/>
      <c r="L484" s="163"/>
      <c r="M484" s="164"/>
      <c r="N484" s="165"/>
      <c r="O484" s="165"/>
      <c r="P484" s="166">
        <f>SUM(P485:P487)</f>
        <v>0</v>
      </c>
      <c r="Q484" s="165"/>
      <c r="R484" s="166">
        <f>SUM(R485:R487)</f>
        <v>0</v>
      </c>
      <c r="S484" s="165"/>
      <c r="T484" s="167">
        <f>SUM(T485:T487)</f>
        <v>0</v>
      </c>
      <c r="AR484" s="168" t="s">
        <v>183</v>
      </c>
      <c r="AT484" s="169" t="s">
        <v>74</v>
      </c>
      <c r="AU484" s="169" t="s">
        <v>83</v>
      </c>
      <c r="AY484" s="168" t="s">
        <v>145</v>
      </c>
      <c r="BK484" s="170">
        <f>SUM(BK485:BK487)</f>
        <v>0</v>
      </c>
    </row>
    <row r="485" spans="1:65" s="2" customFormat="1" ht="16.5" customHeight="1" x14ac:dyDescent="0.2">
      <c r="A485" s="34"/>
      <c r="B485" s="35"/>
      <c r="C485" s="173" t="s">
        <v>750</v>
      </c>
      <c r="D485" s="173" t="s">
        <v>148</v>
      </c>
      <c r="E485" s="174" t="s">
        <v>751</v>
      </c>
      <c r="F485" s="175" t="s">
        <v>749</v>
      </c>
      <c r="G485" s="176" t="s">
        <v>307</v>
      </c>
      <c r="H485" s="177">
        <v>1</v>
      </c>
      <c r="I485" s="178"/>
      <c r="J485" s="177">
        <f>ROUND((ROUND(I485,2))*(ROUND(H485,2)),2)</f>
        <v>0</v>
      </c>
      <c r="K485" s="175" t="s">
        <v>152</v>
      </c>
      <c r="L485" s="39"/>
      <c r="M485" s="179" t="s">
        <v>18</v>
      </c>
      <c r="N485" s="180" t="s">
        <v>46</v>
      </c>
      <c r="O485" s="64"/>
      <c r="P485" s="181">
        <f>O485*H485</f>
        <v>0</v>
      </c>
      <c r="Q485" s="181">
        <v>0</v>
      </c>
      <c r="R485" s="181">
        <f>Q485*H485</f>
        <v>0</v>
      </c>
      <c r="S485" s="181">
        <v>0</v>
      </c>
      <c r="T485" s="182">
        <f>S485*H485</f>
        <v>0</v>
      </c>
      <c r="U485" s="34"/>
      <c r="V485" s="34"/>
      <c r="W485" s="34"/>
      <c r="X485" s="34"/>
      <c r="Y485" s="34"/>
      <c r="Z485" s="34"/>
      <c r="AA485" s="34"/>
      <c r="AB485" s="34"/>
      <c r="AC485" s="34"/>
      <c r="AD485" s="34"/>
      <c r="AE485" s="34"/>
      <c r="AR485" s="183" t="s">
        <v>745</v>
      </c>
      <c r="AT485" s="183" t="s">
        <v>148</v>
      </c>
      <c r="AU485" s="183" t="s">
        <v>85</v>
      </c>
      <c r="AY485" s="17" t="s">
        <v>145</v>
      </c>
      <c r="BE485" s="184">
        <f>IF(N485="základní",J485,0)</f>
        <v>0</v>
      </c>
      <c r="BF485" s="184">
        <f>IF(N485="snížená",J485,0)</f>
        <v>0</v>
      </c>
      <c r="BG485" s="184">
        <f>IF(N485="zákl. přenesená",J485,0)</f>
        <v>0</v>
      </c>
      <c r="BH485" s="184">
        <f>IF(N485="sníž. přenesená",J485,0)</f>
        <v>0</v>
      </c>
      <c r="BI485" s="184">
        <f>IF(N485="nulová",J485,0)</f>
        <v>0</v>
      </c>
      <c r="BJ485" s="17" t="s">
        <v>83</v>
      </c>
      <c r="BK485" s="184">
        <f>ROUND((ROUND(I485,2))*(ROUND(H485,2)),2)</f>
        <v>0</v>
      </c>
      <c r="BL485" s="17" t="s">
        <v>745</v>
      </c>
      <c r="BM485" s="183" t="s">
        <v>752</v>
      </c>
    </row>
    <row r="486" spans="1:65" s="2" customFormat="1" x14ac:dyDescent="0.2">
      <c r="A486" s="34"/>
      <c r="B486" s="35"/>
      <c r="C486" s="36"/>
      <c r="D486" s="185" t="s">
        <v>155</v>
      </c>
      <c r="E486" s="36"/>
      <c r="F486" s="186" t="s">
        <v>753</v>
      </c>
      <c r="G486" s="36"/>
      <c r="H486" s="36"/>
      <c r="I486" s="187"/>
      <c r="J486" s="36"/>
      <c r="K486" s="36"/>
      <c r="L486" s="39"/>
      <c r="M486" s="188"/>
      <c r="N486" s="189"/>
      <c r="O486" s="64"/>
      <c r="P486" s="64"/>
      <c r="Q486" s="64"/>
      <c r="R486" s="64"/>
      <c r="S486" s="64"/>
      <c r="T486" s="65"/>
      <c r="U486" s="34"/>
      <c r="V486" s="34"/>
      <c r="W486" s="34"/>
      <c r="X486" s="34"/>
      <c r="Y486" s="34"/>
      <c r="Z486" s="34"/>
      <c r="AA486" s="34"/>
      <c r="AB486" s="34"/>
      <c r="AC486" s="34"/>
      <c r="AD486" s="34"/>
      <c r="AE486" s="34"/>
      <c r="AT486" s="17" t="s">
        <v>155</v>
      </c>
      <c r="AU486" s="17" t="s">
        <v>85</v>
      </c>
    </row>
    <row r="487" spans="1:65" s="2" customFormat="1" ht="87.75" x14ac:dyDescent="0.2">
      <c r="A487" s="34"/>
      <c r="B487" s="35"/>
      <c r="C487" s="36"/>
      <c r="D487" s="192" t="s">
        <v>555</v>
      </c>
      <c r="E487" s="36"/>
      <c r="F487" s="233" t="s">
        <v>754</v>
      </c>
      <c r="G487" s="36"/>
      <c r="H487" s="36"/>
      <c r="I487" s="187"/>
      <c r="J487" s="36"/>
      <c r="K487" s="36"/>
      <c r="L487" s="39"/>
      <c r="M487" s="188"/>
      <c r="N487" s="189"/>
      <c r="O487" s="64"/>
      <c r="P487" s="64"/>
      <c r="Q487" s="64"/>
      <c r="R487" s="64"/>
      <c r="S487" s="64"/>
      <c r="T487" s="65"/>
      <c r="U487" s="34"/>
      <c r="V487" s="34"/>
      <c r="W487" s="34"/>
      <c r="X487" s="34"/>
      <c r="Y487" s="34"/>
      <c r="Z487" s="34"/>
      <c r="AA487" s="34"/>
      <c r="AB487" s="34"/>
      <c r="AC487" s="34"/>
      <c r="AD487" s="34"/>
      <c r="AE487" s="34"/>
      <c r="AT487" s="17" t="s">
        <v>555</v>
      </c>
      <c r="AU487" s="17" t="s">
        <v>85</v>
      </c>
    </row>
    <row r="488" spans="1:65" s="12" customFormat="1" ht="22.9" customHeight="1" x14ac:dyDescent="0.2">
      <c r="B488" s="157"/>
      <c r="C488" s="158"/>
      <c r="D488" s="159" t="s">
        <v>74</v>
      </c>
      <c r="E488" s="171" t="s">
        <v>755</v>
      </c>
      <c r="F488" s="171" t="s">
        <v>756</v>
      </c>
      <c r="G488" s="158"/>
      <c r="H488" s="158"/>
      <c r="I488" s="161"/>
      <c r="J488" s="172">
        <f>BK488</f>
        <v>0</v>
      </c>
      <c r="K488" s="158"/>
      <c r="L488" s="163"/>
      <c r="M488" s="164"/>
      <c r="N488" s="165"/>
      <c r="O488" s="165"/>
      <c r="P488" s="166">
        <f>SUM(P489:P490)</f>
        <v>0</v>
      </c>
      <c r="Q488" s="165"/>
      <c r="R488" s="166">
        <f>SUM(R489:R490)</f>
        <v>0</v>
      </c>
      <c r="S488" s="165"/>
      <c r="T488" s="167">
        <f>SUM(T489:T490)</f>
        <v>0</v>
      </c>
      <c r="AR488" s="168" t="s">
        <v>183</v>
      </c>
      <c r="AT488" s="169" t="s">
        <v>74</v>
      </c>
      <c r="AU488" s="169" t="s">
        <v>83</v>
      </c>
      <c r="AY488" s="168" t="s">
        <v>145</v>
      </c>
      <c r="BK488" s="170">
        <f>SUM(BK489:BK490)</f>
        <v>0</v>
      </c>
    </row>
    <row r="489" spans="1:65" s="2" customFormat="1" ht="16.5" customHeight="1" x14ac:dyDescent="0.2">
      <c r="A489" s="34"/>
      <c r="B489" s="35"/>
      <c r="C489" s="173" t="s">
        <v>757</v>
      </c>
      <c r="D489" s="173" t="s">
        <v>148</v>
      </c>
      <c r="E489" s="174" t="s">
        <v>758</v>
      </c>
      <c r="F489" s="175" t="s">
        <v>759</v>
      </c>
      <c r="G489" s="176" t="s">
        <v>307</v>
      </c>
      <c r="H489" s="177">
        <v>1</v>
      </c>
      <c r="I489" s="178"/>
      <c r="J489" s="177">
        <f>ROUND((ROUND(I489,2))*(ROUND(H489,2)),2)</f>
        <v>0</v>
      </c>
      <c r="K489" s="175" t="s">
        <v>152</v>
      </c>
      <c r="L489" s="39"/>
      <c r="M489" s="179" t="s">
        <v>18</v>
      </c>
      <c r="N489" s="180" t="s">
        <v>46</v>
      </c>
      <c r="O489" s="64"/>
      <c r="P489" s="181">
        <f>O489*H489</f>
        <v>0</v>
      </c>
      <c r="Q489" s="181">
        <v>0</v>
      </c>
      <c r="R489" s="181">
        <f>Q489*H489</f>
        <v>0</v>
      </c>
      <c r="S489" s="181">
        <v>0</v>
      </c>
      <c r="T489" s="182">
        <f>S489*H489</f>
        <v>0</v>
      </c>
      <c r="U489" s="34"/>
      <c r="V489" s="34"/>
      <c r="W489" s="34"/>
      <c r="X489" s="34"/>
      <c r="Y489" s="34"/>
      <c r="Z489" s="34"/>
      <c r="AA489" s="34"/>
      <c r="AB489" s="34"/>
      <c r="AC489" s="34"/>
      <c r="AD489" s="34"/>
      <c r="AE489" s="34"/>
      <c r="AR489" s="183" t="s">
        <v>745</v>
      </c>
      <c r="AT489" s="183" t="s">
        <v>148</v>
      </c>
      <c r="AU489" s="183" t="s">
        <v>85</v>
      </c>
      <c r="AY489" s="17" t="s">
        <v>145</v>
      </c>
      <c r="BE489" s="184">
        <f>IF(N489="základní",J489,0)</f>
        <v>0</v>
      </c>
      <c r="BF489" s="184">
        <f>IF(N489="snížená",J489,0)</f>
        <v>0</v>
      </c>
      <c r="BG489" s="184">
        <f>IF(N489="zákl. přenesená",J489,0)</f>
        <v>0</v>
      </c>
      <c r="BH489" s="184">
        <f>IF(N489="sníž. přenesená",J489,0)</f>
        <v>0</v>
      </c>
      <c r="BI489" s="184">
        <f>IF(N489="nulová",J489,0)</f>
        <v>0</v>
      </c>
      <c r="BJ489" s="17" t="s">
        <v>83</v>
      </c>
      <c r="BK489" s="184">
        <f>ROUND((ROUND(I489,2))*(ROUND(H489,2)),2)</f>
        <v>0</v>
      </c>
      <c r="BL489" s="17" t="s">
        <v>745</v>
      </c>
      <c r="BM489" s="183" t="s">
        <v>760</v>
      </c>
    </row>
    <row r="490" spans="1:65" s="2" customFormat="1" x14ac:dyDescent="0.2">
      <c r="A490" s="34"/>
      <c r="B490" s="35"/>
      <c r="C490" s="36"/>
      <c r="D490" s="185" t="s">
        <v>155</v>
      </c>
      <c r="E490" s="36"/>
      <c r="F490" s="186" t="s">
        <v>761</v>
      </c>
      <c r="G490" s="36"/>
      <c r="H490" s="36"/>
      <c r="I490" s="187"/>
      <c r="J490" s="36"/>
      <c r="K490" s="36"/>
      <c r="L490" s="39"/>
      <c r="M490" s="188"/>
      <c r="N490" s="189"/>
      <c r="O490" s="64"/>
      <c r="P490" s="64"/>
      <c r="Q490" s="64"/>
      <c r="R490" s="64"/>
      <c r="S490" s="64"/>
      <c r="T490" s="65"/>
      <c r="U490" s="34"/>
      <c r="V490" s="34"/>
      <c r="W490" s="34"/>
      <c r="X490" s="34"/>
      <c r="Y490" s="34"/>
      <c r="Z490" s="34"/>
      <c r="AA490" s="34"/>
      <c r="AB490" s="34"/>
      <c r="AC490" s="34"/>
      <c r="AD490" s="34"/>
      <c r="AE490" s="34"/>
      <c r="AT490" s="17" t="s">
        <v>155</v>
      </c>
      <c r="AU490" s="17" t="s">
        <v>85</v>
      </c>
    </row>
    <row r="491" spans="1:65" s="12" customFormat="1" ht="22.9" customHeight="1" x14ac:dyDescent="0.2">
      <c r="B491" s="157"/>
      <c r="C491" s="158"/>
      <c r="D491" s="159" t="s">
        <v>74</v>
      </c>
      <c r="E491" s="171" t="s">
        <v>762</v>
      </c>
      <c r="F491" s="171" t="s">
        <v>763</v>
      </c>
      <c r="G491" s="158"/>
      <c r="H491" s="158"/>
      <c r="I491" s="161"/>
      <c r="J491" s="172">
        <f>BK491</f>
        <v>0</v>
      </c>
      <c r="K491" s="158"/>
      <c r="L491" s="163"/>
      <c r="M491" s="164"/>
      <c r="N491" s="165"/>
      <c r="O491" s="165"/>
      <c r="P491" s="166">
        <f>SUM(P492:P494)</f>
        <v>0</v>
      </c>
      <c r="Q491" s="165"/>
      <c r="R491" s="166">
        <f>SUM(R492:R494)</f>
        <v>0</v>
      </c>
      <c r="S491" s="165"/>
      <c r="T491" s="167">
        <f>SUM(T492:T494)</f>
        <v>0</v>
      </c>
      <c r="AR491" s="168" t="s">
        <v>183</v>
      </c>
      <c r="AT491" s="169" t="s">
        <v>74</v>
      </c>
      <c r="AU491" s="169" t="s">
        <v>83</v>
      </c>
      <c r="AY491" s="168" t="s">
        <v>145</v>
      </c>
      <c r="BK491" s="170">
        <f>SUM(BK492:BK494)</f>
        <v>0</v>
      </c>
    </row>
    <row r="492" spans="1:65" s="2" customFormat="1" ht="16.5" customHeight="1" x14ac:dyDescent="0.2">
      <c r="A492" s="34"/>
      <c r="B492" s="35"/>
      <c r="C492" s="173" t="s">
        <v>764</v>
      </c>
      <c r="D492" s="173" t="s">
        <v>148</v>
      </c>
      <c r="E492" s="174" t="s">
        <v>765</v>
      </c>
      <c r="F492" s="175" t="s">
        <v>763</v>
      </c>
      <c r="G492" s="176" t="s">
        <v>307</v>
      </c>
      <c r="H492" s="177">
        <v>1</v>
      </c>
      <c r="I492" s="178"/>
      <c r="J492" s="177">
        <f>ROUND((ROUND(I492,2))*(ROUND(H492,2)),2)</f>
        <v>0</v>
      </c>
      <c r="K492" s="175" t="s">
        <v>152</v>
      </c>
      <c r="L492" s="39"/>
      <c r="M492" s="179" t="s">
        <v>18</v>
      </c>
      <c r="N492" s="180" t="s">
        <v>46</v>
      </c>
      <c r="O492" s="64"/>
      <c r="P492" s="181">
        <f>O492*H492</f>
        <v>0</v>
      </c>
      <c r="Q492" s="181">
        <v>0</v>
      </c>
      <c r="R492" s="181">
        <f>Q492*H492</f>
        <v>0</v>
      </c>
      <c r="S492" s="181">
        <v>0</v>
      </c>
      <c r="T492" s="182">
        <f>S492*H492</f>
        <v>0</v>
      </c>
      <c r="U492" s="34"/>
      <c r="V492" s="34"/>
      <c r="W492" s="34"/>
      <c r="X492" s="34"/>
      <c r="Y492" s="34"/>
      <c r="Z492" s="34"/>
      <c r="AA492" s="34"/>
      <c r="AB492" s="34"/>
      <c r="AC492" s="34"/>
      <c r="AD492" s="34"/>
      <c r="AE492" s="34"/>
      <c r="AR492" s="183" t="s">
        <v>745</v>
      </c>
      <c r="AT492" s="183" t="s">
        <v>148</v>
      </c>
      <c r="AU492" s="183" t="s">
        <v>85</v>
      </c>
      <c r="AY492" s="17" t="s">
        <v>145</v>
      </c>
      <c r="BE492" s="184">
        <f>IF(N492="základní",J492,0)</f>
        <v>0</v>
      </c>
      <c r="BF492" s="184">
        <f>IF(N492="snížená",J492,0)</f>
        <v>0</v>
      </c>
      <c r="BG492" s="184">
        <f>IF(N492="zákl. přenesená",J492,0)</f>
        <v>0</v>
      </c>
      <c r="BH492" s="184">
        <f>IF(N492="sníž. přenesená",J492,0)</f>
        <v>0</v>
      </c>
      <c r="BI492" s="184">
        <f>IF(N492="nulová",J492,0)</f>
        <v>0</v>
      </c>
      <c r="BJ492" s="17" t="s">
        <v>83</v>
      </c>
      <c r="BK492" s="184">
        <f>ROUND((ROUND(I492,2))*(ROUND(H492,2)),2)</f>
        <v>0</v>
      </c>
      <c r="BL492" s="17" t="s">
        <v>745</v>
      </c>
      <c r="BM492" s="183" t="s">
        <v>766</v>
      </c>
    </row>
    <row r="493" spans="1:65" s="2" customFormat="1" x14ac:dyDescent="0.2">
      <c r="A493" s="34"/>
      <c r="B493" s="35"/>
      <c r="C493" s="36"/>
      <c r="D493" s="185" t="s">
        <v>155</v>
      </c>
      <c r="E493" s="36"/>
      <c r="F493" s="186" t="s">
        <v>767</v>
      </c>
      <c r="G493" s="36"/>
      <c r="H493" s="36"/>
      <c r="I493" s="187"/>
      <c r="J493" s="36"/>
      <c r="K493" s="36"/>
      <c r="L493" s="39"/>
      <c r="M493" s="188"/>
      <c r="N493" s="189"/>
      <c r="O493" s="64"/>
      <c r="P493" s="64"/>
      <c r="Q493" s="64"/>
      <c r="R493" s="64"/>
      <c r="S493" s="64"/>
      <c r="T493" s="65"/>
      <c r="U493" s="34"/>
      <c r="V493" s="34"/>
      <c r="W493" s="34"/>
      <c r="X493" s="34"/>
      <c r="Y493" s="34"/>
      <c r="Z493" s="34"/>
      <c r="AA493" s="34"/>
      <c r="AB493" s="34"/>
      <c r="AC493" s="34"/>
      <c r="AD493" s="34"/>
      <c r="AE493" s="34"/>
      <c r="AT493" s="17" t="s">
        <v>155</v>
      </c>
      <c r="AU493" s="17" t="s">
        <v>85</v>
      </c>
    </row>
    <row r="494" spans="1:65" s="2" customFormat="1" ht="97.5" x14ac:dyDescent="0.2">
      <c r="A494" s="34"/>
      <c r="B494" s="35"/>
      <c r="C494" s="36"/>
      <c r="D494" s="192" t="s">
        <v>555</v>
      </c>
      <c r="E494" s="36"/>
      <c r="F494" s="233" t="s">
        <v>768</v>
      </c>
      <c r="G494" s="36"/>
      <c r="H494" s="36"/>
      <c r="I494" s="187"/>
      <c r="J494" s="36"/>
      <c r="K494" s="36"/>
      <c r="L494" s="39"/>
      <c r="M494" s="188"/>
      <c r="N494" s="189"/>
      <c r="O494" s="64"/>
      <c r="P494" s="64"/>
      <c r="Q494" s="64"/>
      <c r="R494" s="64"/>
      <c r="S494" s="64"/>
      <c r="T494" s="65"/>
      <c r="U494" s="34"/>
      <c r="V494" s="34"/>
      <c r="W494" s="34"/>
      <c r="X494" s="34"/>
      <c r="Y494" s="34"/>
      <c r="Z494" s="34"/>
      <c r="AA494" s="34"/>
      <c r="AB494" s="34"/>
      <c r="AC494" s="34"/>
      <c r="AD494" s="34"/>
      <c r="AE494" s="34"/>
      <c r="AT494" s="17" t="s">
        <v>555</v>
      </c>
      <c r="AU494" s="17" t="s">
        <v>85</v>
      </c>
    </row>
    <row r="495" spans="1:65" s="12" customFormat="1" ht="22.9" customHeight="1" x14ac:dyDescent="0.2">
      <c r="B495" s="157"/>
      <c r="C495" s="158"/>
      <c r="D495" s="159" t="s">
        <v>74</v>
      </c>
      <c r="E495" s="171" t="s">
        <v>769</v>
      </c>
      <c r="F495" s="171" t="s">
        <v>770</v>
      </c>
      <c r="G495" s="158"/>
      <c r="H495" s="158"/>
      <c r="I495" s="161"/>
      <c r="J495" s="172">
        <f>BK495</f>
        <v>0</v>
      </c>
      <c r="K495" s="158"/>
      <c r="L495" s="163"/>
      <c r="M495" s="164"/>
      <c r="N495" s="165"/>
      <c r="O495" s="165"/>
      <c r="P495" s="166">
        <f>SUM(P496:P509)</f>
        <v>0</v>
      </c>
      <c r="Q495" s="165"/>
      <c r="R495" s="166">
        <f>SUM(R496:R509)</f>
        <v>0</v>
      </c>
      <c r="S495" s="165"/>
      <c r="T495" s="167">
        <f>SUM(T496:T509)</f>
        <v>0</v>
      </c>
      <c r="AR495" s="168" t="s">
        <v>183</v>
      </c>
      <c r="AT495" s="169" t="s">
        <v>74</v>
      </c>
      <c r="AU495" s="169" t="s">
        <v>83</v>
      </c>
      <c r="AY495" s="168" t="s">
        <v>145</v>
      </c>
      <c r="BK495" s="170">
        <f>SUM(BK496:BK509)</f>
        <v>0</v>
      </c>
    </row>
    <row r="496" spans="1:65" s="2" customFormat="1" ht="33" customHeight="1" x14ac:dyDescent="0.2">
      <c r="A496" s="34"/>
      <c r="B496" s="35"/>
      <c r="C496" s="173" t="s">
        <v>771</v>
      </c>
      <c r="D496" s="173" t="s">
        <v>148</v>
      </c>
      <c r="E496" s="174" t="s">
        <v>772</v>
      </c>
      <c r="F496" s="175" t="s">
        <v>773</v>
      </c>
      <c r="G496" s="176" t="s">
        <v>307</v>
      </c>
      <c r="H496" s="177">
        <v>1</v>
      </c>
      <c r="I496" s="178"/>
      <c r="J496" s="177">
        <f>ROUND((ROUND(I496,2))*(ROUND(H496,2)),2)</f>
        <v>0</v>
      </c>
      <c r="K496" s="175" t="s">
        <v>289</v>
      </c>
      <c r="L496" s="39"/>
      <c r="M496" s="179" t="s">
        <v>18</v>
      </c>
      <c r="N496" s="180" t="s">
        <v>46</v>
      </c>
      <c r="O496" s="64"/>
      <c r="P496" s="181">
        <f>O496*H496</f>
        <v>0</v>
      </c>
      <c r="Q496" s="181">
        <v>0</v>
      </c>
      <c r="R496" s="181">
        <f>Q496*H496</f>
        <v>0</v>
      </c>
      <c r="S496" s="181">
        <v>0</v>
      </c>
      <c r="T496" s="182">
        <f>S496*H496</f>
        <v>0</v>
      </c>
      <c r="U496" s="34"/>
      <c r="V496" s="34"/>
      <c r="W496" s="34"/>
      <c r="X496" s="34"/>
      <c r="Y496" s="34"/>
      <c r="Z496" s="34"/>
      <c r="AA496" s="34"/>
      <c r="AB496" s="34"/>
      <c r="AC496" s="34"/>
      <c r="AD496" s="34"/>
      <c r="AE496" s="34"/>
      <c r="AR496" s="183" t="s">
        <v>745</v>
      </c>
      <c r="AT496" s="183" t="s">
        <v>148</v>
      </c>
      <c r="AU496" s="183" t="s">
        <v>85</v>
      </c>
      <c r="AY496" s="17" t="s">
        <v>145</v>
      </c>
      <c r="BE496" s="184">
        <f>IF(N496="základní",J496,0)</f>
        <v>0</v>
      </c>
      <c r="BF496" s="184">
        <f>IF(N496="snížená",J496,0)</f>
        <v>0</v>
      </c>
      <c r="BG496" s="184">
        <f>IF(N496="zákl. přenesená",J496,0)</f>
        <v>0</v>
      </c>
      <c r="BH496" s="184">
        <f>IF(N496="sníž. přenesená",J496,0)</f>
        <v>0</v>
      </c>
      <c r="BI496" s="184">
        <f>IF(N496="nulová",J496,0)</f>
        <v>0</v>
      </c>
      <c r="BJ496" s="17" t="s">
        <v>83</v>
      </c>
      <c r="BK496" s="184">
        <f>ROUND((ROUND(I496,2))*(ROUND(H496,2)),2)</f>
        <v>0</v>
      </c>
      <c r="BL496" s="17" t="s">
        <v>745</v>
      </c>
      <c r="BM496" s="183" t="s">
        <v>774</v>
      </c>
    </row>
    <row r="497" spans="1:65" s="2" customFormat="1" ht="68.25" x14ac:dyDescent="0.2">
      <c r="A497" s="34"/>
      <c r="B497" s="35"/>
      <c r="C497" s="36"/>
      <c r="D497" s="192" t="s">
        <v>555</v>
      </c>
      <c r="E497" s="36"/>
      <c r="F497" s="233" t="s">
        <v>775</v>
      </c>
      <c r="G497" s="36"/>
      <c r="H497" s="36"/>
      <c r="I497" s="187"/>
      <c r="J497" s="36"/>
      <c r="K497" s="36"/>
      <c r="L497" s="39"/>
      <c r="M497" s="188"/>
      <c r="N497" s="189"/>
      <c r="O497" s="64"/>
      <c r="P497" s="64"/>
      <c r="Q497" s="64"/>
      <c r="R497" s="64"/>
      <c r="S497" s="64"/>
      <c r="T497" s="65"/>
      <c r="U497" s="34"/>
      <c r="V497" s="34"/>
      <c r="W497" s="34"/>
      <c r="X497" s="34"/>
      <c r="Y497" s="34"/>
      <c r="Z497" s="34"/>
      <c r="AA497" s="34"/>
      <c r="AB497" s="34"/>
      <c r="AC497" s="34"/>
      <c r="AD497" s="34"/>
      <c r="AE497" s="34"/>
      <c r="AT497" s="17" t="s">
        <v>555</v>
      </c>
      <c r="AU497" s="17" t="s">
        <v>85</v>
      </c>
    </row>
    <row r="498" spans="1:65" s="2" customFormat="1" ht="16.5" customHeight="1" x14ac:dyDescent="0.2">
      <c r="A498" s="34"/>
      <c r="B498" s="35"/>
      <c r="C498" s="173" t="s">
        <v>776</v>
      </c>
      <c r="D498" s="173" t="s">
        <v>148</v>
      </c>
      <c r="E498" s="174" t="s">
        <v>777</v>
      </c>
      <c r="F498" s="175" t="s">
        <v>778</v>
      </c>
      <c r="G498" s="176" t="s">
        <v>307</v>
      </c>
      <c r="H498" s="177">
        <v>1</v>
      </c>
      <c r="I498" s="178"/>
      <c r="J498" s="177">
        <f>ROUND((ROUND(I498,2))*(ROUND(H498,2)),2)</f>
        <v>0</v>
      </c>
      <c r="K498" s="175" t="s">
        <v>152</v>
      </c>
      <c r="L498" s="39"/>
      <c r="M498" s="179" t="s">
        <v>18</v>
      </c>
      <c r="N498" s="180" t="s">
        <v>46</v>
      </c>
      <c r="O498" s="64"/>
      <c r="P498" s="181">
        <f>O498*H498</f>
        <v>0</v>
      </c>
      <c r="Q498" s="181">
        <v>0</v>
      </c>
      <c r="R498" s="181">
        <f>Q498*H498</f>
        <v>0</v>
      </c>
      <c r="S498" s="181">
        <v>0</v>
      </c>
      <c r="T498" s="182">
        <f>S498*H498</f>
        <v>0</v>
      </c>
      <c r="U498" s="34"/>
      <c r="V498" s="34"/>
      <c r="W498" s="34"/>
      <c r="X498" s="34"/>
      <c r="Y498" s="34"/>
      <c r="Z498" s="34"/>
      <c r="AA498" s="34"/>
      <c r="AB498" s="34"/>
      <c r="AC498" s="34"/>
      <c r="AD498" s="34"/>
      <c r="AE498" s="34"/>
      <c r="AR498" s="183" t="s">
        <v>745</v>
      </c>
      <c r="AT498" s="183" t="s">
        <v>148</v>
      </c>
      <c r="AU498" s="183" t="s">
        <v>85</v>
      </c>
      <c r="AY498" s="17" t="s">
        <v>145</v>
      </c>
      <c r="BE498" s="184">
        <f>IF(N498="základní",J498,0)</f>
        <v>0</v>
      </c>
      <c r="BF498" s="184">
        <f>IF(N498="snížená",J498,0)</f>
        <v>0</v>
      </c>
      <c r="BG498" s="184">
        <f>IF(N498="zákl. přenesená",J498,0)</f>
        <v>0</v>
      </c>
      <c r="BH498" s="184">
        <f>IF(N498="sníž. přenesená",J498,0)</f>
        <v>0</v>
      </c>
      <c r="BI498" s="184">
        <f>IF(N498="nulová",J498,0)</f>
        <v>0</v>
      </c>
      <c r="BJ498" s="17" t="s">
        <v>83</v>
      </c>
      <c r="BK498" s="184">
        <f>ROUND((ROUND(I498,2))*(ROUND(H498,2)),2)</f>
        <v>0</v>
      </c>
      <c r="BL498" s="17" t="s">
        <v>745</v>
      </c>
      <c r="BM498" s="183" t="s">
        <v>779</v>
      </c>
    </row>
    <row r="499" spans="1:65" s="2" customFormat="1" x14ac:dyDescent="0.2">
      <c r="A499" s="34"/>
      <c r="B499" s="35"/>
      <c r="C499" s="36"/>
      <c r="D499" s="185" t="s">
        <v>155</v>
      </c>
      <c r="E499" s="36"/>
      <c r="F499" s="186" t="s">
        <v>780</v>
      </c>
      <c r="G499" s="36"/>
      <c r="H499" s="36"/>
      <c r="I499" s="187"/>
      <c r="J499" s="36"/>
      <c r="K499" s="36"/>
      <c r="L499" s="39"/>
      <c r="M499" s="188"/>
      <c r="N499" s="189"/>
      <c r="O499" s="64"/>
      <c r="P499" s="64"/>
      <c r="Q499" s="64"/>
      <c r="R499" s="64"/>
      <c r="S499" s="64"/>
      <c r="T499" s="65"/>
      <c r="U499" s="34"/>
      <c r="V499" s="34"/>
      <c r="W499" s="34"/>
      <c r="X499" s="34"/>
      <c r="Y499" s="34"/>
      <c r="Z499" s="34"/>
      <c r="AA499" s="34"/>
      <c r="AB499" s="34"/>
      <c r="AC499" s="34"/>
      <c r="AD499" s="34"/>
      <c r="AE499" s="34"/>
      <c r="AT499" s="17" t="s">
        <v>155</v>
      </c>
      <c r="AU499" s="17" t="s">
        <v>85</v>
      </c>
    </row>
    <row r="500" spans="1:65" s="2" customFormat="1" ht="29.25" x14ac:dyDescent="0.2">
      <c r="A500" s="34"/>
      <c r="B500" s="35"/>
      <c r="C500" s="36"/>
      <c r="D500" s="192" t="s">
        <v>555</v>
      </c>
      <c r="E500" s="36"/>
      <c r="F500" s="233" t="s">
        <v>781</v>
      </c>
      <c r="G500" s="36"/>
      <c r="H500" s="36"/>
      <c r="I500" s="187"/>
      <c r="J500" s="36"/>
      <c r="K500" s="36"/>
      <c r="L500" s="39"/>
      <c r="M500" s="188"/>
      <c r="N500" s="189"/>
      <c r="O500" s="64"/>
      <c r="P500" s="64"/>
      <c r="Q500" s="64"/>
      <c r="R500" s="64"/>
      <c r="S500" s="64"/>
      <c r="T500" s="65"/>
      <c r="U500" s="34"/>
      <c r="V500" s="34"/>
      <c r="W500" s="34"/>
      <c r="X500" s="34"/>
      <c r="Y500" s="34"/>
      <c r="Z500" s="34"/>
      <c r="AA500" s="34"/>
      <c r="AB500" s="34"/>
      <c r="AC500" s="34"/>
      <c r="AD500" s="34"/>
      <c r="AE500" s="34"/>
      <c r="AT500" s="17" t="s">
        <v>555</v>
      </c>
      <c r="AU500" s="17" t="s">
        <v>85</v>
      </c>
    </row>
    <row r="501" spans="1:65" s="2" customFormat="1" ht="24.2" customHeight="1" x14ac:dyDescent="0.2">
      <c r="A501" s="34"/>
      <c r="B501" s="35"/>
      <c r="C501" s="173" t="s">
        <v>782</v>
      </c>
      <c r="D501" s="173" t="s">
        <v>148</v>
      </c>
      <c r="E501" s="174" t="s">
        <v>783</v>
      </c>
      <c r="F501" s="175" t="s">
        <v>784</v>
      </c>
      <c r="G501" s="176" t="s">
        <v>307</v>
      </c>
      <c r="H501" s="177">
        <v>1</v>
      </c>
      <c r="I501" s="178"/>
      <c r="J501" s="177">
        <f>ROUND(I501*H501,2)</f>
        <v>0</v>
      </c>
      <c r="K501" s="175" t="s">
        <v>152</v>
      </c>
      <c r="L501" s="39"/>
      <c r="M501" s="179" t="s">
        <v>18</v>
      </c>
      <c r="N501" s="180" t="s">
        <v>46</v>
      </c>
      <c r="O501" s="64"/>
      <c r="P501" s="181">
        <f>O501*H501</f>
        <v>0</v>
      </c>
      <c r="Q501" s="181">
        <v>0</v>
      </c>
      <c r="R501" s="181">
        <f>Q501*H501</f>
        <v>0</v>
      </c>
      <c r="S501" s="181">
        <v>0</v>
      </c>
      <c r="T501" s="182">
        <f>S501*H501</f>
        <v>0</v>
      </c>
      <c r="U501" s="34"/>
      <c r="V501" s="34"/>
      <c r="W501" s="34"/>
      <c r="X501" s="34"/>
      <c r="Y501" s="34"/>
      <c r="Z501" s="34"/>
      <c r="AA501" s="34"/>
      <c r="AB501" s="34"/>
      <c r="AC501" s="34"/>
      <c r="AD501" s="34"/>
      <c r="AE501" s="34"/>
      <c r="AR501" s="183" t="s">
        <v>745</v>
      </c>
      <c r="AT501" s="183" t="s">
        <v>148</v>
      </c>
      <c r="AU501" s="183" t="s">
        <v>85</v>
      </c>
      <c r="AY501" s="17" t="s">
        <v>145</v>
      </c>
      <c r="BE501" s="184">
        <f>IF(N501="základní",J501,0)</f>
        <v>0</v>
      </c>
      <c r="BF501" s="184">
        <f>IF(N501="snížená",J501,0)</f>
        <v>0</v>
      </c>
      <c r="BG501" s="184">
        <f>IF(N501="zákl. přenesená",J501,0)</f>
        <v>0</v>
      </c>
      <c r="BH501" s="184">
        <f>IF(N501="sníž. přenesená",J501,0)</f>
        <v>0</v>
      </c>
      <c r="BI501" s="184">
        <f>IF(N501="nulová",J501,0)</f>
        <v>0</v>
      </c>
      <c r="BJ501" s="17" t="s">
        <v>83</v>
      </c>
      <c r="BK501" s="184">
        <f>ROUND(I501*H501,2)</f>
        <v>0</v>
      </c>
      <c r="BL501" s="17" t="s">
        <v>745</v>
      </c>
      <c r="BM501" s="183" t="s">
        <v>785</v>
      </c>
    </row>
    <row r="502" spans="1:65" s="2" customFormat="1" x14ac:dyDescent="0.2">
      <c r="A502" s="34"/>
      <c r="B502" s="35"/>
      <c r="C502" s="36"/>
      <c r="D502" s="185" t="s">
        <v>155</v>
      </c>
      <c r="E502" s="36"/>
      <c r="F502" s="186" t="s">
        <v>786</v>
      </c>
      <c r="G502" s="36"/>
      <c r="H502" s="36"/>
      <c r="I502" s="187"/>
      <c r="J502" s="36"/>
      <c r="K502" s="36"/>
      <c r="L502" s="39"/>
      <c r="M502" s="188"/>
      <c r="N502" s="189"/>
      <c r="O502" s="64"/>
      <c r="P502" s="64"/>
      <c r="Q502" s="64"/>
      <c r="R502" s="64"/>
      <c r="S502" s="64"/>
      <c r="T502" s="65"/>
      <c r="U502" s="34"/>
      <c r="V502" s="34"/>
      <c r="W502" s="34"/>
      <c r="X502" s="34"/>
      <c r="Y502" s="34"/>
      <c r="Z502" s="34"/>
      <c r="AA502" s="34"/>
      <c r="AB502" s="34"/>
      <c r="AC502" s="34"/>
      <c r="AD502" s="34"/>
      <c r="AE502" s="34"/>
      <c r="AT502" s="17" t="s">
        <v>155</v>
      </c>
      <c r="AU502" s="17" t="s">
        <v>85</v>
      </c>
    </row>
    <row r="503" spans="1:65" s="2" customFormat="1" ht="39" x14ac:dyDescent="0.2">
      <c r="A503" s="34"/>
      <c r="B503" s="35"/>
      <c r="C503" s="36"/>
      <c r="D503" s="192" t="s">
        <v>555</v>
      </c>
      <c r="E503" s="36"/>
      <c r="F503" s="233" t="s">
        <v>787</v>
      </c>
      <c r="G503" s="36"/>
      <c r="H503" s="36"/>
      <c r="I503" s="187"/>
      <c r="J503" s="36"/>
      <c r="K503" s="36"/>
      <c r="L503" s="39"/>
      <c r="M503" s="188"/>
      <c r="N503" s="189"/>
      <c r="O503" s="64"/>
      <c r="P503" s="64"/>
      <c r="Q503" s="64"/>
      <c r="R503" s="64"/>
      <c r="S503" s="64"/>
      <c r="T503" s="65"/>
      <c r="U503" s="34"/>
      <c r="V503" s="34"/>
      <c r="W503" s="34"/>
      <c r="X503" s="34"/>
      <c r="Y503" s="34"/>
      <c r="Z503" s="34"/>
      <c r="AA503" s="34"/>
      <c r="AB503" s="34"/>
      <c r="AC503" s="34"/>
      <c r="AD503" s="34"/>
      <c r="AE503" s="34"/>
      <c r="AT503" s="17" t="s">
        <v>555</v>
      </c>
      <c r="AU503" s="17" t="s">
        <v>85</v>
      </c>
    </row>
    <row r="504" spans="1:65" s="2" customFormat="1" ht="16.5" customHeight="1" x14ac:dyDescent="0.2">
      <c r="A504" s="34"/>
      <c r="B504" s="35"/>
      <c r="C504" s="173" t="s">
        <v>788</v>
      </c>
      <c r="D504" s="173" t="s">
        <v>148</v>
      </c>
      <c r="E504" s="174" t="s">
        <v>789</v>
      </c>
      <c r="F504" s="175" t="s">
        <v>790</v>
      </c>
      <c r="G504" s="176" t="s">
        <v>307</v>
      </c>
      <c r="H504" s="177">
        <v>1</v>
      </c>
      <c r="I504" s="178"/>
      <c r="J504" s="177">
        <f>ROUND(I504*H504,2)</f>
        <v>0</v>
      </c>
      <c r="K504" s="175" t="s">
        <v>152</v>
      </c>
      <c r="L504" s="39"/>
      <c r="M504" s="179" t="s">
        <v>18</v>
      </c>
      <c r="N504" s="180" t="s">
        <v>46</v>
      </c>
      <c r="O504" s="64"/>
      <c r="P504" s="181">
        <f>O504*H504</f>
        <v>0</v>
      </c>
      <c r="Q504" s="181">
        <v>0</v>
      </c>
      <c r="R504" s="181">
        <f>Q504*H504</f>
        <v>0</v>
      </c>
      <c r="S504" s="181">
        <v>0</v>
      </c>
      <c r="T504" s="182">
        <f>S504*H504</f>
        <v>0</v>
      </c>
      <c r="U504" s="34"/>
      <c r="V504" s="34"/>
      <c r="W504" s="34"/>
      <c r="X504" s="34"/>
      <c r="Y504" s="34"/>
      <c r="Z504" s="34"/>
      <c r="AA504" s="34"/>
      <c r="AB504" s="34"/>
      <c r="AC504" s="34"/>
      <c r="AD504" s="34"/>
      <c r="AE504" s="34"/>
      <c r="AR504" s="183" t="s">
        <v>745</v>
      </c>
      <c r="AT504" s="183" t="s">
        <v>148</v>
      </c>
      <c r="AU504" s="183" t="s">
        <v>85</v>
      </c>
      <c r="AY504" s="17" t="s">
        <v>145</v>
      </c>
      <c r="BE504" s="184">
        <f>IF(N504="základní",J504,0)</f>
        <v>0</v>
      </c>
      <c r="BF504" s="184">
        <f>IF(N504="snížená",J504,0)</f>
        <v>0</v>
      </c>
      <c r="BG504" s="184">
        <f>IF(N504="zákl. přenesená",J504,0)</f>
        <v>0</v>
      </c>
      <c r="BH504" s="184">
        <f>IF(N504="sníž. přenesená",J504,0)</f>
        <v>0</v>
      </c>
      <c r="BI504" s="184">
        <f>IF(N504="nulová",J504,0)</f>
        <v>0</v>
      </c>
      <c r="BJ504" s="17" t="s">
        <v>83</v>
      </c>
      <c r="BK504" s="184">
        <f>ROUND(I504*H504,2)</f>
        <v>0</v>
      </c>
      <c r="BL504" s="17" t="s">
        <v>745</v>
      </c>
      <c r="BM504" s="183" t="s">
        <v>791</v>
      </c>
    </row>
    <row r="505" spans="1:65" s="2" customFormat="1" x14ac:dyDescent="0.2">
      <c r="A505" s="34"/>
      <c r="B505" s="35"/>
      <c r="C505" s="36"/>
      <c r="D505" s="185" t="s">
        <v>155</v>
      </c>
      <c r="E505" s="36"/>
      <c r="F505" s="186" t="s">
        <v>792</v>
      </c>
      <c r="G505" s="36"/>
      <c r="H505" s="36"/>
      <c r="I505" s="187"/>
      <c r="J505" s="36"/>
      <c r="K505" s="36"/>
      <c r="L505" s="39"/>
      <c r="M505" s="188"/>
      <c r="N505" s="189"/>
      <c r="O505" s="64"/>
      <c r="P505" s="64"/>
      <c r="Q505" s="64"/>
      <c r="R505" s="64"/>
      <c r="S505" s="64"/>
      <c r="T505" s="65"/>
      <c r="U505" s="34"/>
      <c r="V505" s="34"/>
      <c r="W505" s="34"/>
      <c r="X505" s="34"/>
      <c r="Y505" s="34"/>
      <c r="Z505" s="34"/>
      <c r="AA505" s="34"/>
      <c r="AB505" s="34"/>
      <c r="AC505" s="34"/>
      <c r="AD505" s="34"/>
      <c r="AE505" s="34"/>
      <c r="AT505" s="17" t="s">
        <v>155</v>
      </c>
      <c r="AU505" s="17" t="s">
        <v>85</v>
      </c>
    </row>
    <row r="506" spans="1:65" s="2" customFormat="1" ht="87.75" x14ac:dyDescent="0.2">
      <c r="A506" s="34"/>
      <c r="B506" s="35"/>
      <c r="C506" s="36"/>
      <c r="D506" s="192" t="s">
        <v>555</v>
      </c>
      <c r="E506" s="36"/>
      <c r="F506" s="233" t="s">
        <v>793</v>
      </c>
      <c r="G506" s="36"/>
      <c r="H506" s="36"/>
      <c r="I506" s="187"/>
      <c r="J506" s="36"/>
      <c r="K506" s="36"/>
      <c r="L506" s="39"/>
      <c r="M506" s="188"/>
      <c r="N506" s="189"/>
      <c r="O506" s="64"/>
      <c r="P506" s="64"/>
      <c r="Q506" s="64"/>
      <c r="R506" s="64"/>
      <c r="S506" s="64"/>
      <c r="T506" s="65"/>
      <c r="U506" s="34"/>
      <c r="V506" s="34"/>
      <c r="W506" s="34"/>
      <c r="X506" s="34"/>
      <c r="Y506" s="34"/>
      <c r="Z506" s="34"/>
      <c r="AA506" s="34"/>
      <c r="AB506" s="34"/>
      <c r="AC506" s="34"/>
      <c r="AD506" s="34"/>
      <c r="AE506" s="34"/>
      <c r="AT506" s="17" t="s">
        <v>555</v>
      </c>
      <c r="AU506" s="17" t="s">
        <v>85</v>
      </c>
    </row>
    <row r="507" spans="1:65" s="2" customFormat="1" ht="16.5" customHeight="1" x14ac:dyDescent="0.2">
      <c r="A507" s="34"/>
      <c r="B507" s="35"/>
      <c r="C507" s="173" t="s">
        <v>794</v>
      </c>
      <c r="D507" s="173" t="s">
        <v>148</v>
      </c>
      <c r="E507" s="174" t="s">
        <v>795</v>
      </c>
      <c r="F507" s="175" t="s">
        <v>796</v>
      </c>
      <c r="G507" s="176" t="s">
        <v>307</v>
      </c>
      <c r="H507" s="177">
        <v>1</v>
      </c>
      <c r="I507" s="178"/>
      <c r="J507" s="177">
        <f>ROUND(I507*H507,2)</f>
        <v>0</v>
      </c>
      <c r="K507" s="175" t="s">
        <v>152</v>
      </c>
      <c r="L507" s="39"/>
      <c r="M507" s="179" t="s">
        <v>18</v>
      </c>
      <c r="N507" s="180" t="s">
        <v>46</v>
      </c>
      <c r="O507" s="64"/>
      <c r="P507" s="181">
        <f>O507*H507</f>
        <v>0</v>
      </c>
      <c r="Q507" s="181">
        <v>0</v>
      </c>
      <c r="R507" s="181">
        <f>Q507*H507</f>
        <v>0</v>
      </c>
      <c r="S507" s="181">
        <v>0</v>
      </c>
      <c r="T507" s="182">
        <f>S507*H507</f>
        <v>0</v>
      </c>
      <c r="U507" s="34"/>
      <c r="V507" s="34"/>
      <c r="W507" s="34"/>
      <c r="X507" s="34"/>
      <c r="Y507" s="34"/>
      <c r="Z507" s="34"/>
      <c r="AA507" s="34"/>
      <c r="AB507" s="34"/>
      <c r="AC507" s="34"/>
      <c r="AD507" s="34"/>
      <c r="AE507" s="34"/>
      <c r="AR507" s="183" t="s">
        <v>745</v>
      </c>
      <c r="AT507" s="183" t="s">
        <v>148</v>
      </c>
      <c r="AU507" s="183" t="s">
        <v>85</v>
      </c>
      <c r="AY507" s="17" t="s">
        <v>145</v>
      </c>
      <c r="BE507" s="184">
        <f>IF(N507="základní",J507,0)</f>
        <v>0</v>
      </c>
      <c r="BF507" s="184">
        <f>IF(N507="snížená",J507,0)</f>
        <v>0</v>
      </c>
      <c r="BG507" s="184">
        <f>IF(N507="zákl. přenesená",J507,0)</f>
        <v>0</v>
      </c>
      <c r="BH507" s="184">
        <f>IF(N507="sníž. přenesená",J507,0)</f>
        <v>0</v>
      </c>
      <c r="BI507" s="184">
        <f>IF(N507="nulová",J507,0)</f>
        <v>0</v>
      </c>
      <c r="BJ507" s="17" t="s">
        <v>83</v>
      </c>
      <c r="BK507" s="184">
        <f>ROUND(I507*H507,2)</f>
        <v>0</v>
      </c>
      <c r="BL507" s="17" t="s">
        <v>745</v>
      </c>
      <c r="BM507" s="183" t="s">
        <v>797</v>
      </c>
    </row>
    <row r="508" spans="1:65" s="2" customFormat="1" x14ac:dyDescent="0.2">
      <c r="A508" s="34"/>
      <c r="B508" s="35"/>
      <c r="C508" s="36"/>
      <c r="D508" s="185" t="s">
        <v>155</v>
      </c>
      <c r="E508" s="36"/>
      <c r="F508" s="186" t="s">
        <v>798</v>
      </c>
      <c r="G508" s="36"/>
      <c r="H508" s="36"/>
      <c r="I508" s="187"/>
      <c r="J508" s="36"/>
      <c r="K508" s="36"/>
      <c r="L508" s="39"/>
      <c r="M508" s="188"/>
      <c r="N508" s="189"/>
      <c r="O508" s="64"/>
      <c r="P508" s="64"/>
      <c r="Q508" s="64"/>
      <c r="R508" s="64"/>
      <c r="S508" s="64"/>
      <c r="T508" s="65"/>
      <c r="U508" s="34"/>
      <c r="V508" s="34"/>
      <c r="W508" s="34"/>
      <c r="X508" s="34"/>
      <c r="Y508" s="34"/>
      <c r="Z508" s="34"/>
      <c r="AA508" s="34"/>
      <c r="AB508" s="34"/>
      <c r="AC508" s="34"/>
      <c r="AD508" s="34"/>
      <c r="AE508" s="34"/>
      <c r="AT508" s="17" t="s">
        <v>155</v>
      </c>
      <c r="AU508" s="17" t="s">
        <v>85</v>
      </c>
    </row>
    <row r="509" spans="1:65" s="2" customFormat="1" ht="48.75" x14ac:dyDescent="0.2">
      <c r="A509" s="34"/>
      <c r="B509" s="35"/>
      <c r="C509" s="36"/>
      <c r="D509" s="192" t="s">
        <v>555</v>
      </c>
      <c r="E509" s="36"/>
      <c r="F509" s="233" t="s">
        <v>799</v>
      </c>
      <c r="G509" s="36"/>
      <c r="H509" s="36"/>
      <c r="I509" s="187"/>
      <c r="J509" s="36"/>
      <c r="K509" s="36"/>
      <c r="L509" s="39"/>
      <c r="M509" s="234"/>
      <c r="N509" s="235"/>
      <c r="O509" s="236"/>
      <c r="P509" s="236"/>
      <c r="Q509" s="236"/>
      <c r="R509" s="236"/>
      <c r="S509" s="236"/>
      <c r="T509" s="237"/>
      <c r="U509" s="34"/>
      <c r="V509" s="34"/>
      <c r="W509" s="34"/>
      <c r="X509" s="34"/>
      <c r="Y509" s="34"/>
      <c r="Z509" s="34"/>
      <c r="AA509" s="34"/>
      <c r="AB509" s="34"/>
      <c r="AC509" s="34"/>
      <c r="AD509" s="34"/>
      <c r="AE509" s="34"/>
      <c r="AT509" s="17" t="s">
        <v>555</v>
      </c>
      <c r="AU509" s="17" t="s">
        <v>85</v>
      </c>
    </row>
    <row r="510" spans="1:65" s="2" customFormat="1" ht="6.95" customHeight="1" x14ac:dyDescent="0.2">
      <c r="A510" s="34"/>
      <c r="B510" s="47"/>
      <c r="C510" s="48"/>
      <c r="D510" s="48"/>
      <c r="E510" s="48"/>
      <c r="F510" s="48"/>
      <c r="G510" s="48"/>
      <c r="H510" s="48"/>
      <c r="I510" s="48"/>
      <c r="J510" s="48"/>
      <c r="K510" s="48"/>
      <c r="L510" s="39"/>
      <c r="M510" s="34"/>
      <c r="O510" s="34"/>
      <c r="P510" s="34"/>
      <c r="Q510" s="34"/>
      <c r="R510" s="34"/>
      <c r="S510" s="34"/>
      <c r="T510" s="34"/>
      <c r="U510" s="34"/>
      <c r="V510" s="34"/>
      <c r="W510" s="34"/>
      <c r="X510" s="34"/>
      <c r="Y510" s="34"/>
      <c r="Z510" s="34"/>
      <c r="AA510" s="34"/>
      <c r="AB510" s="34"/>
      <c r="AC510" s="34"/>
      <c r="AD510" s="34"/>
      <c r="AE510" s="34"/>
    </row>
  </sheetData>
  <sheetProtection algorithmName="SHA-512" hashValue="7wJBr3Q4m5zoOQTp+WvqMnG+8vhlk7sUABIZ9xeH2FCYuLW9AbRcyQhx0qB8rH4jLZe7bA/GGYp0L7zat8zeTQ==" saltValue="WjKmUM/RRkCRqKc8rSUwMg==" spinCount="100000" sheet="1" objects="1" scenarios="1"/>
  <autoFilter ref="C98:K509"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09" r:id="rId2" xr:uid="{00000000-0004-0000-0100-000001000000}"/>
    <hyperlink ref="F116" r:id="rId3" xr:uid="{00000000-0004-0000-0100-000002000000}"/>
    <hyperlink ref="F120" r:id="rId4" xr:uid="{00000000-0004-0000-0100-000003000000}"/>
    <hyperlink ref="F125" r:id="rId5" xr:uid="{00000000-0004-0000-0100-000004000000}"/>
    <hyperlink ref="F144" r:id="rId6" xr:uid="{00000000-0004-0000-0100-000005000000}"/>
    <hyperlink ref="F146" r:id="rId7" xr:uid="{00000000-0004-0000-0100-000006000000}"/>
    <hyperlink ref="F149" r:id="rId8" xr:uid="{00000000-0004-0000-0100-000007000000}"/>
    <hyperlink ref="F152" r:id="rId9" xr:uid="{00000000-0004-0000-0100-000008000000}"/>
    <hyperlink ref="F158" r:id="rId10" xr:uid="{00000000-0004-0000-0100-000009000000}"/>
    <hyperlink ref="F165" r:id="rId11" xr:uid="{00000000-0004-0000-0100-00000A000000}"/>
    <hyperlink ref="F168" r:id="rId12" xr:uid="{00000000-0004-0000-0100-00000B000000}"/>
    <hyperlink ref="F170" r:id="rId13" xr:uid="{00000000-0004-0000-0100-00000C000000}"/>
    <hyperlink ref="F176" r:id="rId14" xr:uid="{00000000-0004-0000-0100-00000D000000}"/>
    <hyperlink ref="F179" r:id="rId15" xr:uid="{00000000-0004-0000-0100-00000E000000}"/>
    <hyperlink ref="F189" r:id="rId16" xr:uid="{00000000-0004-0000-0100-00000F000000}"/>
    <hyperlink ref="F208" r:id="rId17" xr:uid="{00000000-0004-0000-0100-000010000000}"/>
    <hyperlink ref="F215" r:id="rId18" xr:uid="{00000000-0004-0000-0100-000011000000}"/>
    <hyperlink ref="F217" r:id="rId19" xr:uid="{00000000-0004-0000-0100-000012000000}"/>
    <hyperlink ref="F222" r:id="rId20" xr:uid="{00000000-0004-0000-0100-000013000000}"/>
    <hyperlink ref="F227" r:id="rId21" xr:uid="{00000000-0004-0000-0100-000014000000}"/>
    <hyperlink ref="F230" r:id="rId22" xr:uid="{00000000-0004-0000-0100-000015000000}"/>
    <hyperlink ref="F233" r:id="rId23" xr:uid="{00000000-0004-0000-0100-000016000000}"/>
    <hyperlink ref="F240" r:id="rId24" xr:uid="{00000000-0004-0000-0100-000017000000}"/>
    <hyperlink ref="F245" r:id="rId25" xr:uid="{00000000-0004-0000-0100-000018000000}"/>
    <hyperlink ref="F248" r:id="rId26" xr:uid="{00000000-0004-0000-0100-000019000000}"/>
    <hyperlink ref="F253" r:id="rId27" xr:uid="{00000000-0004-0000-0100-00001A000000}"/>
    <hyperlink ref="F256" r:id="rId28" xr:uid="{00000000-0004-0000-0100-00001B000000}"/>
    <hyperlink ref="F263" r:id="rId29" xr:uid="{00000000-0004-0000-0100-00001C000000}"/>
    <hyperlink ref="F265" r:id="rId30" xr:uid="{00000000-0004-0000-0100-00001D000000}"/>
    <hyperlink ref="F267" r:id="rId31" xr:uid="{00000000-0004-0000-0100-00001E000000}"/>
    <hyperlink ref="F270" r:id="rId32" xr:uid="{00000000-0004-0000-0100-00001F000000}"/>
    <hyperlink ref="F272" r:id="rId33" xr:uid="{00000000-0004-0000-0100-000020000000}"/>
    <hyperlink ref="F275" r:id="rId34" xr:uid="{00000000-0004-0000-0100-000021000000}"/>
    <hyperlink ref="F288" r:id="rId35" xr:uid="{00000000-0004-0000-0100-000022000000}"/>
    <hyperlink ref="F294" r:id="rId36" xr:uid="{00000000-0004-0000-0100-000023000000}"/>
    <hyperlink ref="F300" r:id="rId37" xr:uid="{00000000-0004-0000-0100-000024000000}"/>
    <hyperlink ref="F307" r:id="rId38" xr:uid="{00000000-0004-0000-0100-000025000000}"/>
    <hyperlink ref="F312" r:id="rId39" xr:uid="{00000000-0004-0000-0100-000026000000}"/>
    <hyperlink ref="F318" r:id="rId40" xr:uid="{00000000-0004-0000-0100-000027000000}"/>
    <hyperlink ref="F320" r:id="rId41" xr:uid="{00000000-0004-0000-0100-000028000000}"/>
    <hyperlink ref="F323" r:id="rId42" xr:uid="{00000000-0004-0000-0100-000029000000}"/>
    <hyperlink ref="F327" r:id="rId43" xr:uid="{00000000-0004-0000-0100-00002A000000}"/>
    <hyperlink ref="F329" r:id="rId44" xr:uid="{00000000-0004-0000-0100-00002B000000}"/>
    <hyperlink ref="F331" r:id="rId45" xr:uid="{00000000-0004-0000-0100-00002C000000}"/>
    <hyperlink ref="F337" r:id="rId46" xr:uid="{00000000-0004-0000-0100-00002D000000}"/>
    <hyperlink ref="F345" r:id="rId47" xr:uid="{00000000-0004-0000-0100-00002E000000}"/>
    <hyperlink ref="F351" r:id="rId48" xr:uid="{00000000-0004-0000-0100-00002F000000}"/>
    <hyperlink ref="F353" r:id="rId49" xr:uid="{00000000-0004-0000-0100-000030000000}"/>
    <hyperlink ref="F356" r:id="rId50" xr:uid="{00000000-0004-0000-0100-000031000000}"/>
    <hyperlink ref="F364" r:id="rId51" xr:uid="{00000000-0004-0000-0100-000032000000}"/>
    <hyperlink ref="F372" r:id="rId52" xr:uid="{00000000-0004-0000-0100-000033000000}"/>
    <hyperlink ref="F377" r:id="rId53" xr:uid="{00000000-0004-0000-0100-000034000000}"/>
    <hyperlink ref="F380" r:id="rId54" xr:uid="{00000000-0004-0000-0100-000035000000}"/>
    <hyperlink ref="F387" r:id="rId55" xr:uid="{00000000-0004-0000-0100-000036000000}"/>
    <hyperlink ref="F394" r:id="rId56" xr:uid="{00000000-0004-0000-0100-000037000000}"/>
    <hyperlink ref="F401" r:id="rId57" xr:uid="{00000000-0004-0000-0100-000038000000}"/>
    <hyperlink ref="F408" r:id="rId58" xr:uid="{00000000-0004-0000-0100-000039000000}"/>
    <hyperlink ref="F410" r:id="rId59" xr:uid="{00000000-0004-0000-0100-00003A000000}"/>
    <hyperlink ref="F413" r:id="rId60" xr:uid="{00000000-0004-0000-0100-00003B000000}"/>
    <hyperlink ref="F416" r:id="rId61" xr:uid="{00000000-0004-0000-0100-00003C000000}"/>
    <hyperlink ref="F418" r:id="rId62" xr:uid="{00000000-0004-0000-0100-00003D000000}"/>
    <hyperlink ref="F423" r:id="rId63" xr:uid="{00000000-0004-0000-0100-00003E000000}"/>
    <hyperlink ref="F425" r:id="rId64" xr:uid="{00000000-0004-0000-0100-00003F000000}"/>
    <hyperlink ref="F427" r:id="rId65" xr:uid="{00000000-0004-0000-0100-000040000000}"/>
    <hyperlink ref="F430" r:id="rId66" xr:uid="{00000000-0004-0000-0100-000041000000}"/>
    <hyperlink ref="F436" r:id="rId67" xr:uid="{00000000-0004-0000-0100-000042000000}"/>
    <hyperlink ref="F442" r:id="rId68" xr:uid="{00000000-0004-0000-0100-000043000000}"/>
    <hyperlink ref="F444" r:id="rId69" xr:uid="{00000000-0004-0000-0100-000044000000}"/>
    <hyperlink ref="F447" r:id="rId70" xr:uid="{00000000-0004-0000-0100-000045000000}"/>
    <hyperlink ref="F449" r:id="rId71" xr:uid="{00000000-0004-0000-0100-000046000000}"/>
    <hyperlink ref="F456" r:id="rId72" xr:uid="{00000000-0004-0000-0100-000047000000}"/>
    <hyperlink ref="F458" r:id="rId73" xr:uid="{00000000-0004-0000-0100-000048000000}"/>
    <hyperlink ref="F467" r:id="rId74" xr:uid="{00000000-0004-0000-0100-000049000000}"/>
    <hyperlink ref="F472" r:id="rId75" xr:uid="{00000000-0004-0000-0100-00004A000000}"/>
    <hyperlink ref="F477" r:id="rId76" xr:uid="{00000000-0004-0000-0100-00004B000000}"/>
    <hyperlink ref="F479" r:id="rId77" xr:uid="{00000000-0004-0000-0100-00004C000000}"/>
    <hyperlink ref="F483" r:id="rId78" xr:uid="{00000000-0004-0000-0100-00004D000000}"/>
    <hyperlink ref="F486" r:id="rId79" xr:uid="{00000000-0004-0000-0100-00004E000000}"/>
    <hyperlink ref="F490" r:id="rId80" xr:uid="{00000000-0004-0000-0100-00004F000000}"/>
    <hyperlink ref="F493" r:id="rId81" xr:uid="{00000000-0004-0000-0100-000050000000}"/>
    <hyperlink ref="F499" r:id="rId82" xr:uid="{00000000-0004-0000-0100-000051000000}"/>
    <hyperlink ref="F502" r:id="rId83" xr:uid="{00000000-0004-0000-0100-000052000000}"/>
    <hyperlink ref="F505" r:id="rId84" xr:uid="{00000000-0004-0000-0100-000053000000}"/>
    <hyperlink ref="F508" r:id="rId85" xr:uid="{00000000-0004-0000-0100-00005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35"/>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88</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800</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801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ROUND(J87, 2)</f>
        <v>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ROUND((SUM(BE87:BE134)),  2)</f>
        <v>0</v>
      </c>
      <c r="G33" s="34"/>
      <c r="H33" s="34"/>
      <c r="I33" s="118">
        <v>0.21</v>
      </c>
      <c r="J33" s="117">
        <f>ROUND(((SUM(BE87:BE134))*I33),  2)</f>
        <v>0</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ROUND((SUM(BF87:BF134)),  2)</f>
        <v>0</v>
      </c>
      <c r="G34" s="34"/>
      <c r="H34" s="34"/>
      <c r="I34" s="118">
        <v>0.15</v>
      </c>
      <c r="J34" s="117">
        <f>ROUND(((SUM(BF87:BF134))*I34),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ROUND((SUM(BG87:BG134)),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ROUND((SUM(BH87:BH134)),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ROUND((SUM(BI87:BI134)),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D1.4.1 - Zdravotně technické instalace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J87</f>
        <v>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116</v>
      </c>
      <c r="E60" s="137"/>
      <c r="F60" s="137"/>
      <c r="G60" s="137"/>
      <c r="H60" s="137"/>
      <c r="I60" s="137"/>
      <c r="J60" s="138">
        <f>J88</f>
        <v>0</v>
      </c>
      <c r="K60" s="135"/>
      <c r="L60" s="139"/>
    </row>
    <row r="61" spans="1:47" s="10" customFormat="1" ht="19.899999999999999" customHeight="1" x14ac:dyDescent="0.2">
      <c r="B61" s="140"/>
      <c r="C61" s="141"/>
      <c r="D61" s="142" t="s">
        <v>802</v>
      </c>
      <c r="E61" s="143"/>
      <c r="F61" s="143"/>
      <c r="G61" s="143"/>
      <c r="H61" s="143"/>
      <c r="I61" s="143"/>
      <c r="J61" s="144">
        <f>J89</f>
        <v>0</v>
      </c>
      <c r="K61" s="141"/>
      <c r="L61" s="145"/>
    </row>
    <row r="62" spans="1:47" s="10" customFormat="1" ht="19.899999999999999" customHeight="1" x14ac:dyDescent="0.2">
      <c r="B62" s="140"/>
      <c r="C62" s="141"/>
      <c r="D62" s="142" t="s">
        <v>803</v>
      </c>
      <c r="E62" s="143"/>
      <c r="F62" s="143"/>
      <c r="G62" s="143"/>
      <c r="H62" s="143"/>
      <c r="I62" s="143"/>
      <c r="J62" s="144">
        <f>J99</f>
        <v>0</v>
      </c>
      <c r="K62" s="141"/>
      <c r="L62" s="145"/>
    </row>
    <row r="63" spans="1:47" s="10" customFormat="1" ht="19.899999999999999" customHeight="1" x14ac:dyDescent="0.2">
      <c r="B63" s="140"/>
      <c r="C63" s="141"/>
      <c r="D63" s="142" t="s">
        <v>804</v>
      </c>
      <c r="E63" s="143"/>
      <c r="F63" s="143"/>
      <c r="G63" s="143"/>
      <c r="H63" s="143"/>
      <c r="I63" s="143"/>
      <c r="J63" s="144">
        <f>J117</f>
        <v>0</v>
      </c>
      <c r="K63" s="141"/>
      <c r="L63" s="145"/>
    </row>
    <row r="64" spans="1:47" s="9" customFormat="1" ht="24.95" customHeight="1" x14ac:dyDescent="0.2">
      <c r="B64" s="134"/>
      <c r="C64" s="135"/>
      <c r="D64" s="136" t="s">
        <v>805</v>
      </c>
      <c r="E64" s="137"/>
      <c r="F64" s="137"/>
      <c r="G64" s="137"/>
      <c r="H64" s="137"/>
      <c r="I64" s="137"/>
      <c r="J64" s="138">
        <f>J125</f>
        <v>0</v>
      </c>
      <c r="K64" s="135"/>
      <c r="L64" s="139"/>
    </row>
    <row r="65" spans="1:31" s="9" customFormat="1" ht="24.95" customHeight="1" x14ac:dyDescent="0.2">
      <c r="B65" s="134"/>
      <c r="C65" s="135"/>
      <c r="D65" s="136" t="s">
        <v>124</v>
      </c>
      <c r="E65" s="137"/>
      <c r="F65" s="137"/>
      <c r="G65" s="137"/>
      <c r="H65" s="137"/>
      <c r="I65" s="137"/>
      <c r="J65" s="138">
        <f>J128</f>
        <v>0</v>
      </c>
      <c r="K65" s="135"/>
      <c r="L65" s="139"/>
    </row>
    <row r="66" spans="1:31" s="10" customFormat="1" ht="19.899999999999999" customHeight="1" x14ac:dyDescent="0.2">
      <c r="B66" s="140"/>
      <c r="C66" s="141"/>
      <c r="D66" s="142" t="s">
        <v>125</v>
      </c>
      <c r="E66" s="143"/>
      <c r="F66" s="143"/>
      <c r="G66" s="143"/>
      <c r="H66" s="143"/>
      <c r="I66" s="143"/>
      <c r="J66" s="144">
        <f>J129</f>
        <v>0</v>
      </c>
      <c r="K66" s="141"/>
      <c r="L66" s="145"/>
    </row>
    <row r="67" spans="1:31" s="10" customFormat="1" ht="19.899999999999999" customHeight="1" x14ac:dyDescent="0.2">
      <c r="B67" s="140"/>
      <c r="C67" s="141"/>
      <c r="D67" s="142" t="s">
        <v>127</v>
      </c>
      <c r="E67" s="143"/>
      <c r="F67" s="143"/>
      <c r="G67" s="143"/>
      <c r="H67" s="143"/>
      <c r="I67" s="143"/>
      <c r="J67" s="144">
        <f>J132</f>
        <v>0</v>
      </c>
      <c r="K67" s="141"/>
      <c r="L67" s="145"/>
    </row>
    <row r="68" spans="1:31" s="2" customFormat="1" ht="21.75" customHeight="1" x14ac:dyDescent="0.2">
      <c r="A68" s="34"/>
      <c r="B68" s="35"/>
      <c r="C68" s="36"/>
      <c r="D68" s="36"/>
      <c r="E68" s="36"/>
      <c r="F68" s="36"/>
      <c r="G68" s="36"/>
      <c r="H68" s="36"/>
      <c r="I68" s="36"/>
      <c r="J68" s="36"/>
      <c r="K68" s="36"/>
      <c r="L68" s="106"/>
      <c r="S68" s="34"/>
      <c r="T68" s="34"/>
      <c r="U68" s="34"/>
      <c r="V68" s="34"/>
      <c r="W68" s="34"/>
      <c r="X68" s="34"/>
      <c r="Y68" s="34"/>
      <c r="Z68" s="34"/>
      <c r="AA68" s="34"/>
      <c r="AB68" s="34"/>
      <c r="AC68" s="34"/>
      <c r="AD68" s="34"/>
      <c r="AE68" s="34"/>
    </row>
    <row r="69" spans="1:31" s="2" customFormat="1" ht="6.95" customHeight="1" x14ac:dyDescent="0.2">
      <c r="A69" s="34"/>
      <c r="B69" s="47"/>
      <c r="C69" s="48"/>
      <c r="D69" s="48"/>
      <c r="E69" s="48"/>
      <c r="F69" s="48"/>
      <c r="G69" s="48"/>
      <c r="H69" s="48"/>
      <c r="I69" s="48"/>
      <c r="J69" s="48"/>
      <c r="K69" s="48"/>
      <c r="L69" s="106"/>
      <c r="S69" s="34"/>
      <c r="T69" s="34"/>
      <c r="U69" s="34"/>
      <c r="V69" s="34"/>
      <c r="W69" s="34"/>
      <c r="X69" s="34"/>
      <c r="Y69" s="34"/>
      <c r="Z69" s="34"/>
      <c r="AA69" s="34"/>
      <c r="AB69" s="34"/>
      <c r="AC69" s="34"/>
      <c r="AD69" s="34"/>
      <c r="AE69" s="34"/>
    </row>
    <row r="73" spans="1:31" s="2" customFormat="1" ht="6.95" customHeight="1" x14ac:dyDescent="0.2">
      <c r="A73" s="34"/>
      <c r="B73" s="49"/>
      <c r="C73" s="50"/>
      <c r="D73" s="50"/>
      <c r="E73" s="50"/>
      <c r="F73" s="50"/>
      <c r="G73" s="50"/>
      <c r="H73" s="50"/>
      <c r="I73" s="50"/>
      <c r="J73" s="50"/>
      <c r="K73" s="50"/>
      <c r="L73" s="106"/>
      <c r="S73" s="34"/>
      <c r="T73" s="34"/>
      <c r="U73" s="34"/>
      <c r="V73" s="34"/>
      <c r="W73" s="34"/>
      <c r="X73" s="34"/>
      <c r="Y73" s="34"/>
      <c r="Z73" s="34"/>
      <c r="AA73" s="34"/>
      <c r="AB73" s="34"/>
      <c r="AC73" s="34"/>
      <c r="AD73" s="34"/>
      <c r="AE73" s="34"/>
    </row>
    <row r="74" spans="1:31" s="2" customFormat="1" ht="24.95" customHeight="1" x14ac:dyDescent="0.2">
      <c r="A74" s="34"/>
      <c r="B74" s="35"/>
      <c r="C74" s="23" t="s">
        <v>130</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6.95" customHeight="1" x14ac:dyDescent="0.2">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x14ac:dyDescent="0.2">
      <c r="A76" s="34"/>
      <c r="B76" s="35"/>
      <c r="C76" s="29" t="s">
        <v>15</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26.25" customHeight="1" x14ac:dyDescent="0.2">
      <c r="A77" s="34"/>
      <c r="B77" s="35"/>
      <c r="C77" s="36"/>
      <c r="D77" s="36"/>
      <c r="E77" s="280" t="str">
        <f>E7</f>
        <v>Dochlazení administrativních prostor ČNB - DP05 = EMP1 + EMP2 + EMP7</v>
      </c>
      <c r="F77" s="281"/>
      <c r="G77" s="281"/>
      <c r="H77" s="281"/>
      <c r="I77" s="36"/>
      <c r="J77" s="36"/>
      <c r="K77" s="36"/>
      <c r="L77" s="106"/>
      <c r="S77" s="34"/>
      <c r="T77" s="34"/>
      <c r="U77" s="34"/>
      <c r="V77" s="34"/>
      <c r="W77" s="34"/>
      <c r="X77" s="34"/>
      <c r="Y77" s="34"/>
      <c r="Z77" s="34"/>
      <c r="AA77" s="34"/>
      <c r="AB77" s="34"/>
      <c r="AC77" s="34"/>
      <c r="AD77" s="34"/>
      <c r="AE77" s="34"/>
    </row>
    <row r="78" spans="1:31" s="2" customFormat="1" ht="12" customHeight="1" x14ac:dyDescent="0.2">
      <c r="A78" s="34"/>
      <c r="B78" s="35"/>
      <c r="C78" s="29" t="s">
        <v>102</v>
      </c>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6.5" customHeight="1" x14ac:dyDescent="0.2">
      <c r="A79" s="34"/>
      <c r="B79" s="35"/>
      <c r="C79" s="36"/>
      <c r="D79" s="36"/>
      <c r="E79" s="263" t="str">
        <f>E9</f>
        <v>D1.4.1 - Zdravotně technické instalace - DP05</v>
      </c>
      <c r="F79" s="279"/>
      <c r="G79" s="279"/>
      <c r="H79" s="279"/>
      <c r="I79" s="36"/>
      <c r="J79" s="36"/>
      <c r="K79" s="36"/>
      <c r="L79" s="106"/>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2" customHeight="1" x14ac:dyDescent="0.2">
      <c r="A81" s="34"/>
      <c r="B81" s="35"/>
      <c r="C81" s="29" t="s">
        <v>21</v>
      </c>
      <c r="D81" s="36"/>
      <c r="E81" s="36"/>
      <c r="F81" s="27" t="str">
        <f>F12</f>
        <v>Česká národní banka, Na příkopě 864/28, 110 00 Pra</v>
      </c>
      <c r="G81" s="36"/>
      <c r="H81" s="36"/>
      <c r="I81" s="29" t="s">
        <v>23</v>
      </c>
      <c r="J81" s="59" t="str">
        <f>IF(J12="","",J12)</f>
        <v>1. 5. 2023</v>
      </c>
      <c r="K81" s="36"/>
      <c r="L81" s="106"/>
      <c r="S81" s="34"/>
      <c r="T81" s="34"/>
      <c r="U81" s="34"/>
      <c r="V81" s="34"/>
      <c r="W81" s="34"/>
      <c r="X81" s="34"/>
      <c r="Y81" s="34"/>
      <c r="Z81" s="34"/>
      <c r="AA81" s="34"/>
      <c r="AB81" s="34"/>
      <c r="AC81" s="34"/>
      <c r="AD81" s="34"/>
      <c r="AE81" s="34"/>
    </row>
    <row r="82" spans="1:65" s="2" customFormat="1" ht="6.95" customHeight="1" x14ac:dyDescent="0.2">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2" customFormat="1" ht="15.2" customHeight="1" x14ac:dyDescent="0.2">
      <c r="A83" s="34"/>
      <c r="B83" s="35"/>
      <c r="C83" s="29" t="s">
        <v>25</v>
      </c>
      <c r="D83" s="36"/>
      <c r="E83" s="36"/>
      <c r="F83" s="27" t="str">
        <f>E15</f>
        <v>ČESKÁ NÁRODNÍ BANKA</v>
      </c>
      <c r="G83" s="36"/>
      <c r="H83" s="36"/>
      <c r="I83" s="29" t="s">
        <v>33</v>
      </c>
      <c r="J83" s="32" t="str">
        <f>E21</f>
        <v>Bohemik s.r.o.</v>
      </c>
      <c r="K83" s="36"/>
      <c r="L83" s="106"/>
      <c r="S83" s="34"/>
      <c r="T83" s="34"/>
      <c r="U83" s="34"/>
      <c r="V83" s="34"/>
      <c r="W83" s="34"/>
      <c r="X83" s="34"/>
      <c r="Y83" s="34"/>
      <c r="Z83" s="34"/>
      <c r="AA83" s="34"/>
      <c r="AB83" s="34"/>
      <c r="AC83" s="34"/>
      <c r="AD83" s="34"/>
      <c r="AE83" s="34"/>
    </row>
    <row r="84" spans="1:65" s="2" customFormat="1" ht="25.7" customHeight="1" x14ac:dyDescent="0.2">
      <c r="A84" s="34"/>
      <c r="B84" s="35"/>
      <c r="C84" s="29" t="s">
        <v>31</v>
      </c>
      <c r="D84" s="36"/>
      <c r="E84" s="36"/>
      <c r="F84" s="27" t="str">
        <f>IF(E18="","",E18)</f>
        <v>Vyplň údaj</v>
      </c>
      <c r="G84" s="36"/>
      <c r="H84" s="36"/>
      <c r="I84" s="29" t="s">
        <v>38</v>
      </c>
      <c r="J84" s="32" t="str">
        <f>E24</f>
        <v>Ing. Tomáš Edlman, B.Hudová</v>
      </c>
      <c r="K84" s="36"/>
      <c r="L84" s="106"/>
      <c r="S84" s="34"/>
      <c r="T84" s="34"/>
      <c r="U84" s="34"/>
      <c r="V84" s="34"/>
      <c r="W84" s="34"/>
      <c r="X84" s="34"/>
      <c r="Y84" s="34"/>
      <c r="Z84" s="34"/>
      <c r="AA84" s="34"/>
      <c r="AB84" s="34"/>
      <c r="AC84" s="34"/>
      <c r="AD84" s="34"/>
      <c r="AE84" s="34"/>
    </row>
    <row r="85" spans="1:65" s="2" customFormat="1" ht="10.35" customHeight="1" x14ac:dyDescent="0.2">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11" customFormat="1" ht="29.25" customHeight="1" x14ac:dyDescent="0.2">
      <c r="A86" s="146"/>
      <c r="B86" s="147"/>
      <c r="C86" s="148" t="s">
        <v>131</v>
      </c>
      <c r="D86" s="149" t="s">
        <v>60</v>
      </c>
      <c r="E86" s="149" t="s">
        <v>56</v>
      </c>
      <c r="F86" s="149" t="s">
        <v>57</v>
      </c>
      <c r="G86" s="149" t="s">
        <v>132</v>
      </c>
      <c r="H86" s="149" t="s">
        <v>133</v>
      </c>
      <c r="I86" s="149" t="s">
        <v>134</v>
      </c>
      <c r="J86" s="149" t="s">
        <v>108</v>
      </c>
      <c r="K86" s="150" t="s">
        <v>135</v>
      </c>
      <c r="L86" s="151"/>
      <c r="M86" s="68" t="s">
        <v>18</v>
      </c>
      <c r="N86" s="69" t="s">
        <v>45</v>
      </c>
      <c r="O86" s="69" t="s">
        <v>136</v>
      </c>
      <c r="P86" s="69" t="s">
        <v>137</v>
      </c>
      <c r="Q86" s="69" t="s">
        <v>138</v>
      </c>
      <c r="R86" s="69" t="s">
        <v>139</v>
      </c>
      <c r="S86" s="69" t="s">
        <v>140</v>
      </c>
      <c r="T86" s="70" t="s">
        <v>141</v>
      </c>
      <c r="U86" s="146"/>
      <c r="V86" s="146"/>
      <c r="W86" s="146"/>
      <c r="X86" s="146"/>
      <c r="Y86" s="146"/>
      <c r="Z86" s="146"/>
      <c r="AA86" s="146"/>
      <c r="AB86" s="146"/>
      <c r="AC86" s="146"/>
      <c r="AD86" s="146"/>
      <c r="AE86" s="146"/>
    </row>
    <row r="87" spans="1:65" s="2" customFormat="1" ht="22.9" customHeight="1" x14ac:dyDescent="0.25">
      <c r="A87" s="34"/>
      <c r="B87" s="35"/>
      <c r="C87" s="75" t="s">
        <v>142</v>
      </c>
      <c r="D87" s="36"/>
      <c r="E87" s="36"/>
      <c r="F87" s="36"/>
      <c r="G87" s="36"/>
      <c r="H87" s="36"/>
      <c r="I87" s="36"/>
      <c r="J87" s="152">
        <f>BK87</f>
        <v>0</v>
      </c>
      <c r="K87" s="36"/>
      <c r="L87" s="39"/>
      <c r="M87" s="71"/>
      <c r="N87" s="153"/>
      <c r="O87" s="72"/>
      <c r="P87" s="154">
        <f>P88+P125+P128</f>
        <v>0</v>
      </c>
      <c r="Q87" s="72"/>
      <c r="R87" s="154">
        <f>R88+R125+R128</f>
        <v>0.27814999999999995</v>
      </c>
      <c r="S87" s="72"/>
      <c r="T87" s="155">
        <f>T88+T125+T128</f>
        <v>0</v>
      </c>
      <c r="U87" s="34"/>
      <c r="V87" s="34"/>
      <c r="W87" s="34"/>
      <c r="X87" s="34"/>
      <c r="Y87" s="34"/>
      <c r="Z87" s="34"/>
      <c r="AA87" s="34"/>
      <c r="AB87" s="34"/>
      <c r="AC87" s="34"/>
      <c r="AD87" s="34"/>
      <c r="AE87" s="34"/>
      <c r="AT87" s="17" t="s">
        <v>74</v>
      </c>
      <c r="AU87" s="17" t="s">
        <v>109</v>
      </c>
      <c r="BK87" s="156">
        <f>BK88+BK125+BK128</f>
        <v>0</v>
      </c>
    </row>
    <row r="88" spans="1:65" s="12" customFormat="1" ht="25.9" customHeight="1" x14ac:dyDescent="0.2">
      <c r="B88" s="157"/>
      <c r="C88" s="158"/>
      <c r="D88" s="159" t="s">
        <v>74</v>
      </c>
      <c r="E88" s="160" t="s">
        <v>423</v>
      </c>
      <c r="F88" s="160" t="s">
        <v>424</v>
      </c>
      <c r="G88" s="158"/>
      <c r="H88" s="158"/>
      <c r="I88" s="161"/>
      <c r="J88" s="162">
        <f>BK88</f>
        <v>0</v>
      </c>
      <c r="K88" s="158"/>
      <c r="L88" s="163"/>
      <c r="M88" s="164"/>
      <c r="N88" s="165"/>
      <c r="O88" s="165"/>
      <c r="P88" s="166">
        <f>P89+P99+P117</f>
        <v>0</v>
      </c>
      <c r="Q88" s="165"/>
      <c r="R88" s="166">
        <f>R89+R99+R117</f>
        <v>0.27814999999999995</v>
      </c>
      <c r="S88" s="165"/>
      <c r="T88" s="167">
        <f>T89+T99+T117</f>
        <v>0</v>
      </c>
      <c r="AR88" s="168" t="s">
        <v>85</v>
      </c>
      <c r="AT88" s="169" t="s">
        <v>74</v>
      </c>
      <c r="AU88" s="169" t="s">
        <v>75</v>
      </c>
      <c r="AY88" s="168" t="s">
        <v>145</v>
      </c>
      <c r="BK88" s="170">
        <f>BK89+BK99+BK117</f>
        <v>0</v>
      </c>
    </row>
    <row r="89" spans="1:65" s="12" customFormat="1" ht="22.9" customHeight="1" x14ac:dyDescent="0.2">
      <c r="B89" s="157"/>
      <c r="C89" s="158"/>
      <c r="D89" s="159" t="s">
        <v>74</v>
      </c>
      <c r="E89" s="171" t="s">
        <v>806</v>
      </c>
      <c r="F89" s="171" t="s">
        <v>807</v>
      </c>
      <c r="G89" s="158"/>
      <c r="H89" s="158"/>
      <c r="I89" s="161"/>
      <c r="J89" s="172">
        <f>BK89</f>
        <v>0</v>
      </c>
      <c r="K89" s="158"/>
      <c r="L89" s="163"/>
      <c r="M89" s="164"/>
      <c r="N89" s="165"/>
      <c r="O89" s="165"/>
      <c r="P89" s="166">
        <f>SUM(P90:P98)</f>
        <v>0</v>
      </c>
      <c r="Q89" s="165"/>
      <c r="R89" s="166">
        <f>SUM(R90:R98)</f>
        <v>1.2000000000000001E-3</v>
      </c>
      <c r="S89" s="165"/>
      <c r="T89" s="167">
        <f>SUM(T90:T98)</f>
        <v>0</v>
      </c>
      <c r="AR89" s="168" t="s">
        <v>85</v>
      </c>
      <c r="AT89" s="169" t="s">
        <v>74</v>
      </c>
      <c r="AU89" s="169" t="s">
        <v>83</v>
      </c>
      <c r="AY89" s="168" t="s">
        <v>145</v>
      </c>
      <c r="BK89" s="170">
        <f>SUM(BK90:BK98)</f>
        <v>0</v>
      </c>
    </row>
    <row r="90" spans="1:65" s="2" customFormat="1" ht="24.2" customHeight="1" x14ac:dyDescent="0.2">
      <c r="A90" s="34"/>
      <c r="B90" s="35"/>
      <c r="C90" s="173" t="s">
        <v>83</v>
      </c>
      <c r="D90" s="173" t="s">
        <v>148</v>
      </c>
      <c r="E90" s="174" t="s">
        <v>808</v>
      </c>
      <c r="F90" s="175" t="s">
        <v>809</v>
      </c>
      <c r="G90" s="176" t="s">
        <v>151</v>
      </c>
      <c r="H90" s="177">
        <v>8</v>
      </c>
      <c r="I90" s="178"/>
      <c r="J90" s="177">
        <f>ROUND((ROUND(I90,2))*(ROUND(H90,2)),2)</f>
        <v>0</v>
      </c>
      <c r="K90" s="175" t="s">
        <v>152</v>
      </c>
      <c r="L90" s="39"/>
      <c r="M90" s="179" t="s">
        <v>18</v>
      </c>
      <c r="N90" s="180" t="s">
        <v>46</v>
      </c>
      <c r="O90" s="64"/>
      <c r="P90" s="181">
        <f>O90*H90</f>
        <v>0</v>
      </c>
      <c r="Q90" s="181">
        <v>0</v>
      </c>
      <c r="R90" s="181">
        <f>Q90*H90</f>
        <v>0</v>
      </c>
      <c r="S90" s="181">
        <v>0</v>
      </c>
      <c r="T90" s="182">
        <f>S90*H90</f>
        <v>0</v>
      </c>
      <c r="U90" s="34"/>
      <c r="V90" s="34"/>
      <c r="W90" s="34"/>
      <c r="X90" s="34"/>
      <c r="Y90" s="34"/>
      <c r="Z90" s="34"/>
      <c r="AA90" s="34"/>
      <c r="AB90" s="34"/>
      <c r="AC90" s="34"/>
      <c r="AD90" s="34"/>
      <c r="AE90" s="34"/>
      <c r="AR90" s="183" t="s">
        <v>270</v>
      </c>
      <c r="AT90" s="183" t="s">
        <v>148</v>
      </c>
      <c r="AU90" s="183" t="s">
        <v>85</v>
      </c>
      <c r="AY90" s="17" t="s">
        <v>145</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270</v>
      </c>
      <c r="BM90" s="183" t="s">
        <v>810</v>
      </c>
    </row>
    <row r="91" spans="1:65" s="2" customFormat="1" x14ac:dyDescent="0.2">
      <c r="A91" s="34"/>
      <c r="B91" s="35"/>
      <c r="C91" s="36"/>
      <c r="D91" s="185" t="s">
        <v>155</v>
      </c>
      <c r="E91" s="36"/>
      <c r="F91" s="186" t="s">
        <v>811</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155</v>
      </c>
      <c r="AU91" s="17" t="s">
        <v>85</v>
      </c>
    </row>
    <row r="92" spans="1:65" s="2" customFormat="1" ht="24.2" customHeight="1" x14ac:dyDescent="0.2">
      <c r="A92" s="34"/>
      <c r="B92" s="35"/>
      <c r="C92" s="173" t="s">
        <v>85</v>
      </c>
      <c r="D92" s="173" t="s">
        <v>148</v>
      </c>
      <c r="E92" s="174" t="s">
        <v>812</v>
      </c>
      <c r="F92" s="175" t="s">
        <v>813</v>
      </c>
      <c r="G92" s="176" t="s">
        <v>151</v>
      </c>
      <c r="H92" s="177">
        <v>8</v>
      </c>
      <c r="I92" s="178"/>
      <c r="J92" s="177">
        <f>ROUND((ROUND(I92,2))*(ROUND(H92,2)),2)</f>
        <v>0</v>
      </c>
      <c r="K92" s="175" t="s">
        <v>152</v>
      </c>
      <c r="L92" s="39"/>
      <c r="M92" s="179" t="s">
        <v>18</v>
      </c>
      <c r="N92" s="180" t="s">
        <v>46</v>
      </c>
      <c r="O92" s="64"/>
      <c r="P92" s="181">
        <f>O92*H92</f>
        <v>0</v>
      </c>
      <c r="Q92" s="181">
        <v>6.0000000000000002E-5</v>
      </c>
      <c r="R92" s="181">
        <f>Q92*H92</f>
        <v>4.8000000000000001E-4</v>
      </c>
      <c r="S92" s="181">
        <v>0</v>
      </c>
      <c r="T92" s="182">
        <f>S92*H92</f>
        <v>0</v>
      </c>
      <c r="U92" s="34"/>
      <c r="V92" s="34"/>
      <c r="W92" s="34"/>
      <c r="X92" s="34"/>
      <c r="Y92" s="34"/>
      <c r="Z92" s="34"/>
      <c r="AA92" s="34"/>
      <c r="AB92" s="34"/>
      <c r="AC92" s="34"/>
      <c r="AD92" s="34"/>
      <c r="AE92" s="34"/>
      <c r="AR92" s="183" t="s">
        <v>270</v>
      </c>
      <c r="AT92" s="183" t="s">
        <v>148</v>
      </c>
      <c r="AU92" s="183" t="s">
        <v>85</v>
      </c>
      <c r="AY92" s="17" t="s">
        <v>145</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270</v>
      </c>
      <c r="BM92" s="183" t="s">
        <v>814</v>
      </c>
    </row>
    <row r="93" spans="1:65" s="2" customFormat="1" x14ac:dyDescent="0.2">
      <c r="A93" s="34"/>
      <c r="B93" s="35"/>
      <c r="C93" s="36"/>
      <c r="D93" s="185" t="s">
        <v>155</v>
      </c>
      <c r="E93" s="36"/>
      <c r="F93" s="186" t="s">
        <v>815</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155</v>
      </c>
      <c r="AU93" s="17" t="s">
        <v>85</v>
      </c>
    </row>
    <row r="94" spans="1:65" s="2" customFormat="1" ht="16.5" customHeight="1" x14ac:dyDescent="0.2">
      <c r="A94" s="34"/>
      <c r="B94" s="35"/>
      <c r="C94" s="224" t="s">
        <v>146</v>
      </c>
      <c r="D94" s="224" t="s">
        <v>280</v>
      </c>
      <c r="E94" s="225" t="s">
        <v>816</v>
      </c>
      <c r="F94" s="226" t="s">
        <v>817</v>
      </c>
      <c r="G94" s="227" t="s">
        <v>151</v>
      </c>
      <c r="H94" s="228">
        <v>8</v>
      </c>
      <c r="I94" s="229"/>
      <c r="J94" s="228">
        <f>ROUND((ROUND(I94,2))*(ROUND(H94,2)),2)</f>
        <v>0</v>
      </c>
      <c r="K94" s="226" t="s">
        <v>152</v>
      </c>
      <c r="L94" s="230"/>
      <c r="M94" s="231" t="s">
        <v>18</v>
      </c>
      <c r="N94" s="232" t="s">
        <v>46</v>
      </c>
      <c r="O94" s="64"/>
      <c r="P94" s="181">
        <f>O94*H94</f>
        <v>0</v>
      </c>
      <c r="Q94" s="181">
        <v>9.0000000000000006E-5</v>
      </c>
      <c r="R94" s="181">
        <f>Q94*H94</f>
        <v>7.2000000000000005E-4</v>
      </c>
      <c r="S94" s="181">
        <v>0</v>
      </c>
      <c r="T94" s="182">
        <f>S94*H94</f>
        <v>0</v>
      </c>
      <c r="U94" s="34"/>
      <c r="V94" s="34"/>
      <c r="W94" s="34"/>
      <c r="X94" s="34"/>
      <c r="Y94" s="34"/>
      <c r="Z94" s="34"/>
      <c r="AA94" s="34"/>
      <c r="AB94" s="34"/>
      <c r="AC94" s="34"/>
      <c r="AD94" s="34"/>
      <c r="AE94" s="34"/>
      <c r="AR94" s="183" t="s">
        <v>367</v>
      </c>
      <c r="AT94" s="183" t="s">
        <v>280</v>
      </c>
      <c r="AU94" s="183" t="s">
        <v>85</v>
      </c>
      <c r="AY94" s="17" t="s">
        <v>145</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270</v>
      </c>
      <c r="BM94" s="183" t="s">
        <v>818</v>
      </c>
    </row>
    <row r="95" spans="1:65" s="2" customFormat="1" ht="49.15" customHeight="1" x14ac:dyDescent="0.2">
      <c r="A95" s="34"/>
      <c r="B95" s="35"/>
      <c r="C95" s="173" t="s">
        <v>153</v>
      </c>
      <c r="D95" s="173" t="s">
        <v>148</v>
      </c>
      <c r="E95" s="174" t="s">
        <v>819</v>
      </c>
      <c r="F95" s="175" t="s">
        <v>820</v>
      </c>
      <c r="G95" s="176" t="s">
        <v>392</v>
      </c>
      <c r="H95" s="177">
        <v>0</v>
      </c>
      <c r="I95" s="178"/>
      <c r="J95" s="177">
        <f>ROUND((ROUND(I95,2))*(ROUND(H95,2)),2)</f>
        <v>0</v>
      </c>
      <c r="K95" s="175" t="s">
        <v>152</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270</v>
      </c>
      <c r="AT95" s="183" t="s">
        <v>148</v>
      </c>
      <c r="AU95" s="183" t="s">
        <v>85</v>
      </c>
      <c r="AY95" s="17" t="s">
        <v>145</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270</v>
      </c>
      <c r="BM95" s="183" t="s">
        <v>821</v>
      </c>
    </row>
    <row r="96" spans="1:65" s="2" customFormat="1" x14ac:dyDescent="0.2">
      <c r="A96" s="34"/>
      <c r="B96" s="35"/>
      <c r="C96" s="36"/>
      <c r="D96" s="185" t="s">
        <v>155</v>
      </c>
      <c r="E96" s="36"/>
      <c r="F96" s="186" t="s">
        <v>822</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155</v>
      </c>
      <c r="AU96" s="17" t="s">
        <v>85</v>
      </c>
    </row>
    <row r="97" spans="1:65" s="2" customFormat="1" ht="49.15" customHeight="1" x14ac:dyDescent="0.2">
      <c r="A97" s="34"/>
      <c r="B97" s="35"/>
      <c r="C97" s="173" t="s">
        <v>183</v>
      </c>
      <c r="D97" s="173" t="s">
        <v>148</v>
      </c>
      <c r="E97" s="174" t="s">
        <v>823</v>
      </c>
      <c r="F97" s="175" t="s">
        <v>824</v>
      </c>
      <c r="G97" s="176" t="s">
        <v>392</v>
      </c>
      <c r="H97" s="177">
        <v>0</v>
      </c>
      <c r="I97" s="178"/>
      <c r="J97" s="177">
        <f>ROUND((ROUND(I97,2))*(ROUND(H97,2)),2)</f>
        <v>0</v>
      </c>
      <c r="K97" s="175" t="s">
        <v>152</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270</v>
      </c>
      <c r="AT97" s="183" t="s">
        <v>148</v>
      </c>
      <c r="AU97" s="183" t="s">
        <v>85</v>
      </c>
      <c r="AY97" s="17" t="s">
        <v>145</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270</v>
      </c>
      <c r="BM97" s="183" t="s">
        <v>825</v>
      </c>
    </row>
    <row r="98" spans="1:65" s="2" customFormat="1" x14ac:dyDescent="0.2">
      <c r="A98" s="34"/>
      <c r="B98" s="35"/>
      <c r="C98" s="36"/>
      <c r="D98" s="185" t="s">
        <v>155</v>
      </c>
      <c r="E98" s="36"/>
      <c r="F98" s="186" t="s">
        <v>826</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155</v>
      </c>
      <c r="AU98" s="17" t="s">
        <v>85</v>
      </c>
    </row>
    <row r="99" spans="1:65" s="12" customFormat="1" ht="22.9" customHeight="1" x14ac:dyDescent="0.2">
      <c r="B99" s="157"/>
      <c r="C99" s="158"/>
      <c r="D99" s="159" t="s">
        <v>74</v>
      </c>
      <c r="E99" s="171" t="s">
        <v>827</v>
      </c>
      <c r="F99" s="171" t="s">
        <v>828</v>
      </c>
      <c r="G99" s="158"/>
      <c r="H99" s="158"/>
      <c r="I99" s="161"/>
      <c r="J99" s="172">
        <f>BK99</f>
        <v>0</v>
      </c>
      <c r="K99" s="158"/>
      <c r="L99" s="163"/>
      <c r="M99" s="164"/>
      <c r="N99" s="165"/>
      <c r="O99" s="165"/>
      <c r="P99" s="166">
        <f>SUM(P100:P116)</f>
        <v>0</v>
      </c>
      <c r="Q99" s="165"/>
      <c r="R99" s="166">
        <f>SUM(R100:R116)</f>
        <v>0.27566999999999997</v>
      </c>
      <c r="S99" s="165"/>
      <c r="T99" s="167">
        <f>SUM(T100:T116)</f>
        <v>0</v>
      </c>
      <c r="AR99" s="168" t="s">
        <v>85</v>
      </c>
      <c r="AT99" s="169" t="s">
        <v>74</v>
      </c>
      <c r="AU99" s="169" t="s">
        <v>83</v>
      </c>
      <c r="AY99" s="168" t="s">
        <v>145</v>
      </c>
      <c r="BK99" s="170">
        <f>SUM(BK100:BK116)</f>
        <v>0</v>
      </c>
    </row>
    <row r="100" spans="1:65" s="2" customFormat="1" ht="24.2" customHeight="1" x14ac:dyDescent="0.2">
      <c r="A100" s="34"/>
      <c r="B100" s="35"/>
      <c r="C100" s="173" t="s">
        <v>181</v>
      </c>
      <c r="D100" s="173" t="s">
        <v>148</v>
      </c>
      <c r="E100" s="174" t="s">
        <v>829</v>
      </c>
      <c r="F100" s="175" t="s">
        <v>830</v>
      </c>
      <c r="G100" s="176" t="s">
        <v>151</v>
      </c>
      <c r="H100" s="177">
        <v>5</v>
      </c>
      <c r="I100" s="178"/>
      <c r="J100" s="177">
        <f>ROUND((ROUND(I100,2))*(ROUND(H100,2)),2)</f>
        <v>0</v>
      </c>
      <c r="K100" s="175" t="s">
        <v>289</v>
      </c>
      <c r="L100" s="39"/>
      <c r="M100" s="179" t="s">
        <v>18</v>
      </c>
      <c r="N100" s="180" t="s">
        <v>46</v>
      </c>
      <c r="O100" s="64"/>
      <c r="P100" s="181">
        <f>O100*H100</f>
        <v>0</v>
      </c>
      <c r="Q100" s="181">
        <v>1.6800000000000001E-3</v>
      </c>
      <c r="R100" s="181">
        <f>Q100*H100</f>
        <v>8.4000000000000012E-3</v>
      </c>
      <c r="S100" s="181">
        <v>0</v>
      </c>
      <c r="T100" s="182">
        <f>S100*H100</f>
        <v>0</v>
      </c>
      <c r="U100" s="34"/>
      <c r="V100" s="34"/>
      <c r="W100" s="34"/>
      <c r="X100" s="34"/>
      <c r="Y100" s="34"/>
      <c r="Z100" s="34"/>
      <c r="AA100" s="34"/>
      <c r="AB100" s="34"/>
      <c r="AC100" s="34"/>
      <c r="AD100" s="34"/>
      <c r="AE100" s="34"/>
      <c r="AR100" s="183" t="s">
        <v>270</v>
      </c>
      <c r="AT100" s="183" t="s">
        <v>148</v>
      </c>
      <c r="AU100" s="183" t="s">
        <v>85</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270</v>
      </c>
      <c r="BM100" s="183" t="s">
        <v>831</v>
      </c>
    </row>
    <row r="101" spans="1:65" s="2" customFormat="1" ht="24.2" customHeight="1" x14ac:dyDescent="0.2">
      <c r="A101" s="34"/>
      <c r="B101" s="35"/>
      <c r="C101" s="173" t="s">
        <v>207</v>
      </c>
      <c r="D101" s="173" t="s">
        <v>148</v>
      </c>
      <c r="E101" s="174" t="s">
        <v>832</v>
      </c>
      <c r="F101" s="175" t="s">
        <v>833</v>
      </c>
      <c r="G101" s="176" t="s">
        <v>151</v>
      </c>
      <c r="H101" s="177">
        <v>5</v>
      </c>
      <c r="I101" s="178"/>
      <c r="J101" s="177">
        <f>ROUND((ROUND(I101,2))*(ROUND(H101,2)),2)</f>
        <v>0</v>
      </c>
      <c r="K101" s="175" t="s">
        <v>152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270</v>
      </c>
      <c r="AT101" s="183" t="s">
        <v>148</v>
      </c>
      <c r="AU101" s="183" t="s">
        <v>85</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270</v>
      </c>
      <c r="BM101" s="183" t="s">
        <v>834</v>
      </c>
    </row>
    <row r="102" spans="1:65" s="2" customFormat="1" x14ac:dyDescent="0.2">
      <c r="A102" s="34"/>
      <c r="B102" s="35"/>
      <c r="C102" s="36"/>
      <c r="D102" s="185" t="s">
        <v>155</v>
      </c>
      <c r="E102" s="36"/>
      <c r="F102" s="186" t="s">
        <v>835</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155</v>
      </c>
      <c r="AU102" s="17" t="s">
        <v>85</v>
      </c>
    </row>
    <row r="103" spans="1:65" s="2" customFormat="1" ht="33" customHeight="1" x14ac:dyDescent="0.2">
      <c r="A103" s="34"/>
      <c r="B103" s="35"/>
      <c r="C103" s="173" t="s">
        <v>212</v>
      </c>
      <c r="D103" s="173" t="s">
        <v>148</v>
      </c>
      <c r="E103" s="174" t="s">
        <v>836</v>
      </c>
      <c r="F103" s="175" t="s">
        <v>837</v>
      </c>
      <c r="G103" s="176" t="s">
        <v>288</v>
      </c>
      <c r="H103" s="177">
        <v>225</v>
      </c>
      <c r="I103" s="178"/>
      <c r="J103" s="177">
        <f>ROUND((ROUND(I103,2))*(ROUND(H103,2)),2)</f>
        <v>0</v>
      </c>
      <c r="K103" s="175" t="s">
        <v>152</v>
      </c>
      <c r="L103" s="39"/>
      <c r="M103" s="179" t="s">
        <v>18</v>
      </c>
      <c r="N103" s="180" t="s">
        <v>46</v>
      </c>
      <c r="O103" s="64"/>
      <c r="P103" s="181">
        <f>O103*H103</f>
        <v>0</v>
      </c>
      <c r="Q103" s="181">
        <v>5.9999999999999995E-4</v>
      </c>
      <c r="R103" s="181">
        <f>Q103*H103</f>
        <v>0.13499999999999998</v>
      </c>
      <c r="S103" s="181">
        <v>0</v>
      </c>
      <c r="T103" s="182">
        <f>S103*H103</f>
        <v>0</v>
      </c>
      <c r="U103" s="34"/>
      <c r="V103" s="34"/>
      <c r="W103" s="34"/>
      <c r="X103" s="34"/>
      <c r="Y103" s="34"/>
      <c r="Z103" s="34"/>
      <c r="AA103" s="34"/>
      <c r="AB103" s="34"/>
      <c r="AC103" s="34"/>
      <c r="AD103" s="34"/>
      <c r="AE103" s="34"/>
      <c r="AR103" s="183" t="s">
        <v>270</v>
      </c>
      <c r="AT103" s="183" t="s">
        <v>148</v>
      </c>
      <c r="AU103" s="183" t="s">
        <v>85</v>
      </c>
      <c r="AY103" s="17" t="s">
        <v>145</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270</v>
      </c>
      <c r="BM103" s="183" t="s">
        <v>838</v>
      </c>
    </row>
    <row r="104" spans="1:65" s="2" customFormat="1" x14ac:dyDescent="0.2">
      <c r="A104" s="34"/>
      <c r="B104" s="35"/>
      <c r="C104" s="36"/>
      <c r="D104" s="185" t="s">
        <v>155</v>
      </c>
      <c r="E104" s="36"/>
      <c r="F104" s="186" t="s">
        <v>839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155</v>
      </c>
      <c r="AU104" s="17" t="s">
        <v>85</v>
      </c>
    </row>
    <row r="105" spans="1:65" s="2" customFormat="1" ht="33" customHeight="1" x14ac:dyDescent="0.2">
      <c r="A105" s="34"/>
      <c r="B105" s="35"/>
      <c r="C105" s="173" t="s">
        <v>217</v>
      </c>
      <c r="D105" s="173" t="s">
        <v>148</v>
      </c>
      <c r="E105" s="174" t="s">
        <v>840</v>
      </c>
      <c r="F105" s="175" t="s">
        <v>841</v>
      </c>
      <c r="G105" s="176" t="s">
        <v>288</v>
      </c>
      <c r="H105" s="177">
        <v>23</v>
      </c>
      <c r="I105" s="178"/>
      <c r="J105" s="177">
        <f>ROUND((ROUND(I105,2))*(ROUND(H105,2)),2)</f>
        <v>0</v>
      </c>
      <c r="K105" s="175" t="s">
        <v>152</v>
      </c>
      <c r="L105" s="39"/>
      <c r="M105" s="179" t="s">
        <v>18</v>
      </c>
      <c r="N105" s="180" t="s">
        <v>46</v>
      </c>
      <c r="O105" s="64"/>
      <c r="P105" s="181">
        <f>O105*H105</f>
        <v>0</v>
      </c>
      <c r="Q105" s="181">
        <v>1.33E-3</v>
      </c>
      <c r="R105" s="181">
        <f>Q105*H105</f>
        <v>3.0589999999999999E-2</v>
      </c>
      <c r="S105" s="181">
        <v>0</v>
      </c>
      <c r="T105" s="182">
        <f>S105*H105</f>
        <v>0</v>
      </c>
      <c r="U105" s="34"/>
      <c r="V105" s="34"/>
      <c r="W105" s="34"/>
      <c r="X105" s="34"/>
      <c r="Y105" s="34"/>
      <c r="Z105" s="34"/>
      <c r="AA105" s="34"/>
      <c r="AB105" s="34"/>
      <c r="AC105" s="34"/>
      <c r="AD105" s="34"/>
      <c r="AE105" s="34"/>
      <c r="AR105" s="183" t="s">
        <v>270</v>
      </c>
      <c r="AT105" s="183" t="s">
        <v>148</v>
      </c>
      <c r="AU105" s="183" t="s">
        <v>85</v>
      </c>
      <c r="AY105" s="17" t="s">
        <v>145</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270</v>
      </c>
      <c r="BM105" s="183" t="s">
        <v>842</v>
      </c>
    </row>
    <row r="106" spans="1:65" s="2" customFormat="1" x14ac:dyDescent="0.2">
      <c r="A106" s="34"/>
      <c r="B106" s="35"/>
      <c r="C106" s="36"/>
      <c r="D106" s="185" t="s">
        <v>155</v>
      </c>
      <c r="E106" s="36"/>
      <c r="F106" s="186" t="s">
        <v>843</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155</v>
      </c>
      <c r="AU106" s="17" t="s">
        <v>85</v>
      </c>
    </row>
    <row r="107" spans="1:65" s="2" customFormat="1" ht="24.2" customHeight="1" x14ac:dyDescent="0.2">
      <c r="A107" s="34"/>
      <c r="B107" s="35"/>
      <c r="C107" s="173" t="s">
        <v>225</v>
      </c>
      <c r="D107" s="173" t="s">
        <v>148</v>
      </c>
      <c r="E107" s="174" t="s">
        <v>844</v>
      </c>
      <c r="F107" s="175" t="s">
        <v>845</v>
      </c>
      <c r="G107" s="176" t="s">
        <v>151</v>
      </c>
      <c r="H107" s="177">
        <v>5</v>
      </c>
      <c r="I107" s="178"/>
      <c r="J107" s="177">
        <f>ROUND((ROUND(I107,2))*(ROUND(H107,2)),2)</f>
        <v>0</v>
      </c>
      <c r="K107" s="175" t="s">
        <v>152</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270</v>
      </c>
      <c r="AT107" s="183" t="s">
        <v>148</v>
      </c>
      <c r="AU107" s="183" t="s">
        <v>85</v>
      </c>
      <c r="AY107" s="17" t="s">
        <v>145</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270</v>
      </c>
      <c r="BM107" s="183" t="s">
        <v>846</v>
      </c>
    </row>
    <row r="108" spans="1:65" s="2" customFormat="1" x14ac:dyDescent="0.2">
      <c r="A108" s="34"/>
      <c r="B108" s="35"/>
      <c r="C108" s="36"/>
      <c r="D108" s="185" t="s">
        <v>155</v>
      </c>
      <c r="E108" s="36"/>
      <c r="F108" s="186" t="s">
        <v>847</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155</v>
      </c>
      <c r="AU108" s="17" t="s">
        <v>85</v>
      </c>
    </row>
    <row r="109" spans="1:65" s="2" customFormat="1" ht="37.9" customHeight="1" x14ac:dyDescent="0.2">
      <c r="A109" s="34"/>
      <c r="B109" s="35"/>
      <c r="C109" s="173" t="s">
        <v>234</v>
      </c>
      <c r="D109" s="173" t="s">
        <v>148</v>
      </c>
      <c r="E109" s="174" t="s">
        <v>848</v>
      </c>
      <c r="F109" s="175" t="s">
        <v>849</v>
      </c>
      <c r="G109" s="176" t="s">
        <v>288</v>
      </c>
      <c r="H109" s="177">
        <v>248</v>
      </c>
      <c r="I109" s="178"/>
      <c r="J109" s="177">
        <f>ROUND((ROUND(I109,2))*(ROUND(H109,2)),2)</f>
        <v>0</v>
      </c>
      <c r="K109" s="175" t="s">
        <v>152</v>
      </c>
      <c r="L109" s="39"/>
      <c r="M109" s="179" t="s">
        <v>18</v>
      </c>
      <c r="N109" s="180" t="s">
        <v>46</v>
      </c>
      <c r="O109" s="64"/>
      <c r="P109" s="181">
        <f>O109*H109</f>
        <v>0</v>
      </c>
      <c r="Q109" s="181">
        <v>4.0000000000000002E-4</v>
      </c>
      <c r="R109" s="181">
        <f>Q109*H109</f>
        <v>9.920000000000001E-2</v>
      </c>
      <c r="S109" s="181">
        <v>0</v>
      </c>
      <c r="T109" s="182">
        <f>S109*H109</f>
        <v>0</v>
      </c>
      <c r="U109" s="34"/>
      <c r="V109" s="34"/>
      <c r="W109" s="34"/>
      <c r="X109" s="34"/>
      <c r="Y109" s="34"/>
      <c r="Z109" s="34"/>
      <c r="AA109" s="34"/>
      <c r="AB109" s="34"/>
      <c r="AC109" s="34"/>
      <c r="AD109" s="34"/>
      <c r="AE109" s="34"/>
      <c r="AR109" s="183" t="s">
        <v>270</v>
      </c>
      <c r="AT109" s="183" t="s">
        <v>148</v>
      </c>
      <c r="AU109" s="183" t="s">
        <v>85</v>
      </c>
      <c r="AY109" s="17" t="s">
        <v>145</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270</v>
      </c>
      <c r="BM109" s="183" t="s">
        <v>850</v>
      </c>
    </row>
    <row r="110" spans="1:65" s="2" customFormat="1" x14ac:dyDescent="0.2">
      <c r="A110" s="34"/>
      <c r="B110" s="35"/>
      <c r="C110" s="36"/>
      <c r="D110" s="185" t="s">
        <v>155</v>
      </c>
      <c r="E110" s="36"/>
      <c r="F110" s="186" t="s">
        <v>851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155</v>
      </c>
      <c r="AU110" s="17" t="s">
        <v>85</v>
      </c>
    </row>
    <row r="111" spans="1:65" s="2" customFormat="1" ht="33" customHeight="1" x14ac:dyDescent="0.2">
      <c r="A111" s="34"/>
      <c r="B111" s="35"/>
      <c r="C111" s="173" t="s">
        <v>240</v>
      </c>
      <c r="D111" s="173" t="s">
        <v>148</v>
      </c>
      <c r="E111" s="174" t="s">
        <v>852</v>
      </c>
      <c r="F111" s="175" t="s">
        <v>853</v>
      </c>
      <c r="G111" s="176" t="s">
        <v>288</v>
      </c>
      <c r="H111" s="177">
        <v>248</v>
      </c>
      <c r="I111" s="178"/>
      <c r="J111" s="177">
        <f>ROUND((ROUND(I111,2))*(ROUND(H111,2)),2)</f>
        <v>0</v>
      </c>
      <c r="K111" s="175" t="s">
        <v>152</v>
      </c>
      <c r="L111" s="39"/>
      <c r="M111" s="179" t="s">
        <v>18</v>
      </c>
      <c r="N111" s="180" t="s">
        <v>46</v>
      </c>
      <c r="O111" s="64"/>
      <c r="P111" s="181">
        <f>O111*H111</f>
        <v>0</v>
      </c>
      <c r="Q111" s="181">
        <v>1.0000000000000001E-5</v>
      </c>
      <c r="R111" s="181">
        <f>Q111*H111</f>
        <v>2.48E-3</v>
      </c>
      <c r="S111" s="181">
        <v>0</v>
      </c>
      <c r="T111" s="182">
        <f>S111*H111</f>
        <v>0</v>
      </c>
      <c r="U111" s="34"/>
      <c r="V111" s="34"/>
      <c r="W111" s="34"/>
      <c r="X111" s="34"/>
      <c r="Y111" s="34"/>
      <c r="Z111" s="34"/>
      <c r="AA111" s="34"/>
      <c r="AB111" s="34"/>
      <c r="AC111" s="34"/>
      <c r="AD111" s="34"/>
      <c r="AE111" s="34"/>
      <c r="AR111" s="183" t="s">
        <v>270</v>
      </c>
      <c r="AT111" s="183" t="s">
        <v>148</v>
      </c>
      <c r="AU111" s="183" t="s">
        <v>85</v>
      </c>
      <c r="AY111" s="17" t="s">
        <v>145</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270</v>
      </c>
      <c r="BM111" s="183" t="s">
        <v>854</v>
      </c>
    </row>
    <row r="112" spans="1:65" s="2" customFormat="1" x14ac:dyDescent="0.2">
      <c r="A112" s="34"/>
      <c r="B112" s="35"/>
      <c r="C112" s="36"/>
      <c r="D112" s="185" t="s">
        <v>155</v>
      </c>
      <c r="E112" s="36"/>
      <c r="F112" s="186" t="s">
        <v>855</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155</v>
      </c>
      <c r="AU112" s="17" t="s">
        <v>85</v>
      </c>
    </row>
    <row r="113" spans="1:65" s="2" customFormat="1" ht="44.25" customHeight="1" x14ac:dyDescent="0.2">
      <c r="A113" s="34"/>
      <c r="B113" s="35"/>
      <c r="C113" s="173" t="s">
        <v>245</v>
      </c>
      <c r="D113" s="173" t="s">
        <v>148</v>
      </c>
      <c r="E113" s="174" t="s">
        <v>856</v>
      </c>
      <c r="F113" s="175" t="s">
        <v>857</v>
      </c>
      <c r="G113" s="176" t="s">
        <v>392</v>
      </c>
      <c r="H113" s="177">
        <v>0.28000000000000003</v>
      </c>
      <c r="I113" s="178"/>
      <c r="J113" s="177">
        <f>ROUND((ROUND(I113,2))*(ROUND(H113,2)),2)</f>
        <v>0</v>
      </c>
      <c r="K113" s="175" t="s">
        <v>152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270</v>
      </c>
      <c r="AT113" s="183" t="s">
        <v>148</v>
      </c>
      <c r="AU113" s="183" t="s">
        <v>85</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270</v>
      </c>
      <c r="BM113" s="183" t="s">
        <v>858</v>
      </c>
    </row>
    <row r="114" spans="1:65" s="2" customFormat="1" x14ac:dyDescent="0.2">
      <c r="A114" s="34"/>
      <c r="B114" s="35"/>
      <c r="C114" s="36"/>
      <c r="D114" s="185" t="s">
        <v>155</v>
      </c>
      <c r="E114" s="36"/>
      <c r="F114" s="186" t="s">
        <v>859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155</v>
      </c>
      <c r="AU114" s="17" t="s">
        <v>85</v>
      </c>
    </row>
    <row r="115" spans="1:65" s="2" customFormat="1" ht="49.15" customHeight="1" x14ac:dyDescent="0.2">
      <c r="A115" s="34"/>
      <c r="B115" s="35"/>
      <c r="C115" s="173" t="s">
        <v>253</v>
      </c>
      <c r="D115" s="173" t="s">
        <v>148</v>
      </c>
      <c r="E115" s="174" t="s">
        <v>860</v>
      </c>
      <c r="F115" s="175" t="s">
        <v>861</v>
      </c>
      <c r="G115" s="176" t="s">
        <v>392</v>
      </c>
      <c r="H115" s="177">
        <v>0.28000000000000003</v>
      </c>
      <c r="I115" s="178"/>
      <c r="J115" s="177">
        <f>ROUND((ROUND(I115,2))*(ROUND(H115,2)),2)</f>
        <v>0</v>
      </c>
      <c r="K115" s="175" t="s">
        <v>152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270</v>
      </c>
      <c r="AT115" s="183" t="s">
        <v>148</v>
      </c>
      <c r="AU115" s="183" t="s">
        <v>85</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270</v>
      </c>
      <c r="BM115" s="183" t="s">
        <v>862</v>
      </c>
    </row>
    <row r="116" spans="1:65" s="2" customFormat="1" x14ac:dyDescent="0.2">
      <c r="A116" s="34"/>
      <c r="B116" s="35"/>
      <c r="C116" s="36"/>
      <c r="D116" s="185" t="s">
        <v>155</v>
      </c>
      <c r="E116" s="36"/>
      <c r="F116" s="186" t="s">
        <v>863</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155</v>
      </c>
      <c r="AU116" s="17" t="s">
        <v>85</v>
      </c>
    </row>
    <row r="117" spans="1:65" s="12" customFormat="1" ht="22.9" customHeight="1" x14ac:dyDescent="0.2">
      <c r="B117" s="157"/>
      <c r="C117" s="158"/>
      <c r="D117" s="159" t="s">
        <v>74</v>
      </c>
      <c r="E117" s="171" t="s">
        <v>864</v>
      </c>
      <c r="F117" s="171" t="s">
        <v>865</v>
      </c>
      <c r="G117" s="158"/>
      <c r="H117" s="158"/>
      <c r="I117" s="161"/>
      <c r="J117" s="172">
        <f>BK117</f>
        <v>0</v>
      </c>
      <c r="K117" s="158"/>
      <c r="L117" s="163"/>
      <c r="M117" s="164"/>
      <c r="N117" s="165"/>
      <c r="O117" s="165"/>
      <c r="P117" s="166">
        <f>SUM(P118:P124)</f>
        <v>0</v>
      </c>
      <c r="Q117" s="165"/>
      <c r="R117" s="166">
        <f>SUM(R118:R124)</f>
        <v>1.2800000000000001E-3</v>
      </c>
      <c r="S117" s="165"/>
      <c r="T117" s="167">
        <f>SUM(T118:T124)</f>
        <v>0</v>
      </c>
      <c r="AR117" s="168" t="s">
        <v>85</v>
      </c>
      <c r="AT117" s="169" t="s">
        <v>74</v>
      </c>
      <c r="AU117" s="169" t="s">
        <v>83</v>
      </c>
      <c r="AY117" s="168" t="s">
        <v>145</v>
      </c>
      <c r="BK117" s="170">
        <f>SUM(BK118:BK124)</f>
        <v>0</v>
      </c>
    </row>
    <row r="118" spans="1:65" s="2" customFormat="1" ht="24.2" customHeight="1" x14ac:dyDescent="0.2">
      <c r="A118" s="34"/>
      <c r="B118" s="35"/>
      <c r="C118" s="173" t="s">
        <v>8</v>
      </c>
      <c r="D118" s="173" t="s">
        <v>148</v>
      </c>
      <c r="E118" s="174" t="s">
        <v>866</v>
      </c>
      <c r="F118" s="175" t="s">
        <v>867</v>
      </c>
      <c r="G118" s="176" t="s">
        <v>151</v>
      </c>
      <c r="H118" s="177">
        <v>1</v>
      </c>
      <c r="I118" s="178"/>
      <c r="J118" s="177">
        <f>ROUND((ROUND(I118,2))*(ROUND(H118,2)),2)</f>
        <v>0</v>
      </c>
      <c r="K118" s="175" t="s">
        <v>152</v>
      </c>
      <c r="L118" s="39"/>
      <c r="M118" s="179" t="s">
        <v>18</v>
      </c>
      <c r="N118" s="180" t="s">
        <v>46</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270</v>
      </c>
      <c r="AT118" s="183" t="s">
        <v>148</v>
      </c>
      <c r="AU118" s="183" t="s">
        <v>85</v>
      </c>
      <c r="AY118" s="17" t="s">
        <v>145</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270</v>
      </c>
      <c r="BM118" s="183" t="s">
        <v>868</v>
      </c>
    </row>
    <row r="119" spans="1:65" s="2" customFormat="1" x14ac:dyDescent="0.2">
      <c r="A119" s="34"/>
      <c r="B119" s="35"/>
      <c r="C119" s="36"/>
      <c r="D119" s="185" t="s">
        <v>155</v>
      </c>
      <c r="E119" s="36"/>
      <c r="F119" s="186" t="s">
        <v>869</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155</v>
      </c>
      <c r="AU119" s="17" t="s">
        <v>85</v>
      </c>
    </row>
    <row r="120" spans="1:65" s="2" customFormat="1" ht="16.5" customHeight="1" x14ac:dyDescent="0.2">
      <c r="A120" s="34"/>
      <c r="B120" s="35"/>
      <c r="C120" s="224" t="s">
        <v>270</v>
      </c>
      <c r="D120" s="224" t="s">
        <v>280</v>
      </c>
      <c r="E120" s="225" t="s">
        <v>870</v>
      </c>
      <c r="F120" s="226" t="s">
        <v>871</v>
      </c>
      <c r="G120" s="227" t="s">
        <v>151</v>
      </c>
      <c r="H120" s="228">
        <v>1</v>
      </c>
      <c r="I120" s="229"/>
      <c r="J120" s="228">
        <f>ROUND((ROUND(I120,2))*(ROUND(H120,2)),2)</f>
        <v>0</v>
      </c>
      <c r="K120" s="226" t="s">
        <v>152</v>
      </c>
      <c r="L120" s="230"/>
      <c r="M120" s="231" t="s">
        <v>18</v>
      </c>
      <c r="N120" s="232" t="s">
        <v>46</v>
      </c>
      <c r="O120" s="64"/>
      <c r="P120" s="181">
        <f>O120*H120</f>
        <v>0</v>
      </c>
      <c r="Q120" s="181">
        <v>1.2800000000000001E-3</v>
      </c>
      <c r="R120" s="181">
        <f>Q120*H120</f>
        <v>1.2800000000000001E-3</v>
      </c>
      <c r="S120" s="181">
        <v>0</v>
      </c>
      <c r="T120" s="182">
        <f>S120*H120</f>
        <v>0</v>
      </c>
      <c r="U120" s="34"/>
      <c r="V120" s="34"/>
      <c r="W120" s="34"/>
      <c r="X120" s="34"/>
      <c r="Y120" s="34"/>
      <c r="Z120" s="34"/>
      <c r="AA120" s="34"/>
      <c r="AB120" s="34"/>
      <c r="AC120" s="34"/>
      <c r="AD120" s="34"/>
      <c r="AE120" s="34"/>
      <c r="AR120" s="183" t="s">
        <v>367</v>
      </c>
      <c r="AT120" s="183" t="s">
        <v>280</v>
      </c>
      <c r="AU120" s="183" t="s">
        <v>85</v>
      </c>
      <c r="AY120" s="17" t="s">
        <v>145</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270</v>
      </c>
      <c r="BM120" s="183" t="s">
        <v>872</v>
      </c>
    </row>
    <row r="121" spans="1:65" s="2" customFormat="1" ht="49.15" customHeight="1" x14ac:dyDescent="0.2">
      <c r="A121" s="34"/>
      <c r="B121" s="35"/>
      <c r="C121" s="173" t="s">
        <v>279</v>
      </c>
      <c r="D121" s="173" t="s">
        <v>148</v>
      </c>
      <c r="E121" s="174" t="s">
        <v>873</v>
      </c>
      <c r="F121" s="175" t="s">
        <v>874</v>
      </c>
      <c r="G121" s="176" t="s">
        <v>392</v>
      </c>
      <c r="H121" s="177">
        <v>0</v>
      </c>
      <c r="I121" s="178"/>
      <c r="J121" s="177">
        <f>ROUND((ROUND(I121,2))*(ROUND(H121,2)),2)</f>
        <v>0</v>
      </c>
      <c r="K121" s="175" t="s">
        <v>152</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270</v>
      </c>
      <c r="AT121" s="183" t="s">
        <v>148</v>
      </c>
      <c r="AU121" s="183" t="s">
        <v>85</v>
      </c>
      <c r="AY121" s="17" t="s">
        <v>145</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270</v>
      </c>
      <c r="BM121" s="183" t="s">
        <v>875</v>
      </c>
    </row>
    <row r="122" spans="1:65" s="2" customFormat="1" x14ac:dyDescent="0.2">
      <c r="A122" s="34"/>
      <c r="B122" s="35"/>
      <c r="C122" s="36"/>
      <c r="D122" s="185" t="s">
        <v>155</v>
      </c>
      <c r="E122" s="36"/>
      <c r="F122" s="186" t="s">
        <v>876</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155</v>
      </c>
      <c r="AU122" s="17" t="s">
        <v>85</v>
      </c>
    </row>
    <row r="123" spans="1:65" s="2" customFormat="1" ht="49.15" customHeight="1" x14ac:dyDescent="0.2">
      <c r="A123" s="34"/>
      <c r="B123" s="35"/>
      <c r="C123" s="173" t="s">
        <v>285</v>
      </c>
      <c r="D123" s="173" t="s">
        <v>148</v>
      </c>
      <c r="E123" s="174" t="s">
        <v>877</v>
      </c>
      <c r="F123" s="175" t="s">
        <v>878</v>
      </c>
      <c r="G123" s="176" t="s">
        <v>392</v>
      </c>
      <c r="H123" s="177">
        <v>0</v>
      </c>
      <c r="I123" s="178"/>
      <c r="J123" s="177">
        <f>ROUND((ROUND(I123,2))*(ROUND(H123,2)),2)</f>
        <v>0</v>
      </c>
      <c r="K123" s="175" t="s">
        <v>152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270</v>
      </c>
      <c r="AT123" s="183" t="s">
        <v>148</v>
      </c>
      <c r="AU123" s="183" t="s">
        <v>85</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270</v>
      </c>
      <c r="BM123" s="183" t="s">
        <v>879</v>
      </c>
    </row>
    <row r="124" spans="1:65" s="2" customFormat="1" x14ac:dyDescent="0.2">
      <c r="A124" s="34"/>
      <c r="B124" s="35"/>
      <c r="C124" s="36"/>
      <c r="D124" s="185" t="s">
        <v>155</v>
      </c>
      <c r="E124" s="36"/>
      <c r="F124" s="186" t="s">
        <v>880</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155</v>
      </c>
      <c r="AU124" s="17" t="s">
        <v>85</v>
      </c>
    </row>
    <row r="125" spans="1:65" s="12" customFormat="1" ht="25.9" customHeight="1" x14ac:dyDescent="0.2">
      <c r="B125" s="157"/>
      <c r="C125" s="158"/>
      <c r="D125" s="159" t="s">
        <v>74</v>
      </c>
      <c r="E125" s="160" t="s">
        <v>881</v>
      </c>
      <c r="F125" s="160" t="s">
        <v>882</v>
      </c>
      <c r="G125" s="158"/>
      <c r="H125" s="158"/>
      <c r="I125" s="161"/>
      <c r="J125" s="162">
        <f>BK125</f>
        <v>0</v>
      </c>
      <c r="K125" s="158"/>
      <c r="L125" s="163"/>
      <c r="M125" s="164"/>
      <c r="N125" s="165"/>
      <c r="O125" s="165"/>
      <c r="P125" s="166">
        <f>SUM(P126:P127)</f>
        <v>0</v>
      </c>
      <c r="Q125" s="165"/>
      <c r="R125" s="166">
        <f>SUM(R126:R127)</f>
        <v>0</v>
      </c>
      <c r="S125" s="165"/>
      <c r="T125" s="167">
        <f>SUM(T126:T127)</f>
        <v>0</v>
      </c>
      <c r="AR125" s="168" t="s">
        <v>153</v>
      </c>
      <c r="AT125" s="169" t="s">
        <v>74</v>
      </c>
      <c r="AU125" s="169" t="s">
        <v>75</v>
      </c>
      <c r="AY125" s="168" t="s">
        <v>145</v>
      </c>
      <c r="BK125" s="170">
        <f>SUM(BK126:BK127)</f>
        <v>0</v>
      </c>
    </row>
    <row r="126" spans="1:65" s="2" customFormat="1" ht="37.9" customHeight="1" x14ac:dyDescent="0.2">
      <c r="A126" s="34"/>
      <c r="B126" s="35"/>
      <c r="C126" s="173" t="s">
        <v>291</v>
      </c>
      <c r="D126" s="173" t="s">
        <v>148</v>
      </c>
      <c r="E126" s="174" t="s">
        <v>883</v>
      </c>
      <c r="F126" s="175" t="s">
        <v>884</v>
      </c>
      <c r="G126" s="176" t="s">
        <v>885</v>
      </c>
      <c r="H126" s="177">
        <v>24</v>
      </c>
      <c r="I126" s="178"/>
      <c r="J126" s="177">
        <f>ROUND((ROUND(I126,2))*(ROUND(H126,2)),2)</f>
        <v>0</v>
      </c>
      <c r="K126" s="175" t="s">
        <v>152</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886</v>
      </c>
      <c r="AT126" s="183" t="s">
        <v>148</v>
      </c>
      <c r="AU126" s="183" t="s">
        <v>83</v>
      </c>
      <c r="AY126" s="17" t="s">
        <v>145</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886</v>
      </c>
      <c r="BM126" s="183" t="s">
        <v>887</v>
      </c>
    </row>
    <row r="127" spans="1:65" s="2" customFormat="1" x14ac:dyDescent="0.2">
      <c r="A127" s="34"/>
      <c r="B127" s="35"/>
      <c r="C127" s="36"/>
      <c r="D127" s="185" t="s">
        <v>155</v>
      </c>
      <c r="E127" s="36"/>
      <c r="F127" s="186" t="s">
        <v>888</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155</v>
      </c>
      <c r="AU127" s="17" t="s">
        <v>83</v>
      </c>
    </row>
    <row r="128" spans="1:65" s="12" customFormat="1" ht="25.9" customHeight="1" x14ac:dyDescent="0.2">
      <c r="B128" s="157"/>
      <c r="C128" s="158"/>
      <c r="D128" s="159" t="s">
        <v>74</v>
      </c>
      <c r="E128" s="160" t="s">
        <v>738</v>
      </c>
      <c r="F128" s="160" t="s">
        <v>739</v>
      </c>
      <c r="G128" s="158"/>
      <c r="H128" s="158"/>
      <c r="I128" s="161"/>
      <c r="J128" s="162">
        <f>BK128</f>
        <v>0</v>
      </c>
      <c r="K128" s="158"/>
      <c r="L128" s="163"/>
      <c r="M128" s="164"/>
      <c r="N128" s="165"/>
      <c r="O128" s="165"/>
      <c r="P128" s="166">
        <f>P129+P132</f>
        <v>0</v>
      </c>
      <c r="Q128" s="165"/>
      <c r="R128" s="166">
        <f>R129+R132</f>
        <v>0</v>
      </c>
      <c r="S128" s="165"/>
      <c r="T128" s="167">
        <f>T129+T132</f>
        <v>0</v>
      </c>
      <c r="AR128" s="168" t="s">
        <v>183</v>
      </c>
      <c r="AT128" s="169" t="s">
        <v>74</v>
      </c>
      <c r="AU128" s="169" t="s">
        <v>75</v>
      </c>
      <c r="AY128" s="168" t="s">
        <v>145</v>
      </c>
      <c r="BK128" s="170">
        <f>BK129+BK132</f>
        <v>0</v>
      </c>
    </row>
    <row r="129" spans="1:65" s="12" customFormat="1" ht="22.9" customHeight="1" x14ac:dyDescent="0.2">
      <c r="B129" s="157"/>
      <c r="C129" s="158"/>
      <c r="D129" s="159" t="s">
        <v>74</v>
      </c>
      <c r="E129" s="171" t="s">
        <v>740</v>
      </c>
      <c r="F129" s="171" t="s">
        <v>741</v>
      </c>
      <c r="G129" s="158"/>
      <c r="H129" s="158"/>
      <c r="I129" s="161"/>
      <c r="J129" s="172">
        <f>BK129</f>
        <v>0</v>
      </c>
      <c r="K129" s="158"/>
      <c r="L129" s="163"/>
      <c r="M129" s="164"/>
      <c r="N129" s="165"/>
      <c r="O129" s="165"/>
      <c r="P129" s="166">
        <f>SUM(P130:P131)</f>
        <v>0</v>
      </c>
      <c r="Q129" s="165"/>
      <c r="R129" s="166">
        <f>SUM(R130:R131)</f>
        <v>0</v>
      </c>
      <c r="S129" s="165"/>
      <c r="T129" s="167">
        <f>SUM(T130:T131)</f>
        <v>0</v>
      </c>
      <c r="AR129" s="168" t="s">
        <v>183</v>
      </c>
      <c r="AT129" s="169" t="s">
        <v>74</v>
      </c>
      <c r="AU129" s="169" t="s">
        <v>83</v>
      </c>
      <c r="AY129" s="168" t="s">
        <v>145</v>
      </c>
      <c r="BK129" s="170">
        <f>SUM(BK130:BK131)</f>
        <v>0</v>
      </c>
    </row>
    <row r="130" spans="1:65" s="2" customFormat="1" ht="21.75" customHeight="1" x14ac:dyDescent="0.2">
      <c r="A130" s="34"/>
      <c r="B130" s="35"/>
      <c r="C130" s="173" t="s">
        <v>294</v>
      </c>
      <c r="D130" s="173" t="s">
        <v>148</v>
      </c>
      <c r="E130" s="174" t="s">
        <v>743</v>
      </c>
      <c r="F130" s="175" t="s">
        <v>889</v>
      </c>
      <c r="G130" s="176" t="s">
        <v>307</v>
      </c>
      <c r="H130" s="177">
        <v>1</v>
      </c>
      <c r="I130" s="178"/>
      <c r="J130" s="177">
        <f>ROUND((ROUND(I130,2))*(ROUND(H130,2)),2)</f>
        <v>0</v>
      </c>
      <c r="K130" s="175" t="s">
        <v>152</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745</v>
      </c>
      <c r="AT130" s="183" t="s">
        <v>148</v>
      </c>
      <c r="AU130" s="183" t="s">
        <v>85</v>
      </c>
      <c r="AY130" s="17" t="s">
        <v>145</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745</v>
      </c>
      <c r="BM130" s="183" t="s">
        <v>890</v>
      </c>
    </row>
    <row r="131" spans="1:65" s="2" customFormat="1" x14ac:dyDescent="0.2">
      <c r="A131" s="34"/>
      <c r="B131" s="35"/>
      <c r="C131" s="36"/>
      <c r="D131" s="185" t="s">
        <v>155</v>
      </c>
      <c r="E131" s="36"/>
      <c r="F131" s="186" t="s">
        <v>747</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155</v>
      </c>
      <c r="AU131" s="17" t="s">
        <v>85</v>
      </c>
    </row>
    <row r="132" spans="1:65" s="12" customFormat="1" ht="22.9" customHeight="1" x14ac:dyDescent="0.2">
      <c r="B132" s="157"/>
      <c r="C132" s="158"/>
      <c r="D132" s="159" t="s">
        <v>74</v>
      </c>
      <c r="E132" s="171" t="s">
        <v>755</v>
      </c>
      <c r="F132" s="171" t="s">
        <v>756</v>
      </c>
      <c r="G132" s="158"/>
      <c r="H132" s="158"/>
      <c r="I132" s="161"/>
      <c r="J132" s="172">
        <f>BK132</f>
        <v>0</v>
      </c>
      <c r="K132" s="158"/>
      <c r="L132" s="163"/>
      <c r="M132" s="164"/>
      <c r="N132" s="165"/>
      <c r="O132" s="165"/>
      <c r="P132" s="166">
        <f>SUM(P133:P134)</f>
        <v>0</v>
      </c>
      <c r="Q132" s="165"/>
      <c r="R132" s="166">
        <f>SUM(R133:R134)</f>
        <v>0</v>
      </c>
      <c r="S132" s="165"/>
      <c r="T132" s="167">
        <f>SUM(T133:T134)</f>
        <v>0</v>
      </c>
      <c r="AR132" s="168" t="s">
        <v>183</v>
      </c>
      <c r="AT132" s="169" t="s">
        <v>74</v>
      </c>
      <c r="AU132" s="169" t="s">
        <v>83</v>
      </c>
      <c r="AY132" s="168" t="s">
        <v>145</v>
      </c>
      <c r="BK132" s="170">
        <f>SUM(BK133:BK134)</f>
        <v>0</v>
      </c>
    </row>
    <row r="133" spans="1:65" s="2" customFormat="1" ht="16.5" customHeight="1" x14ac:dyDescent="0.2">
      <c r="A133" s="34"/>
      <c r="B133" s="35"/>
      <c r="C133" s="173" t="s">
        <v>7</v>
      </c>
      <c r="D133" s="173" t="s">
        <v>148</v>
      </c>
      <c r="E133" s="174" t="s">
        <v>891</v>
      </c>
      <c r="F133" s="175" t="s">
        <v>892</v>
      </c>
      <c r="G133" s="176" t="s">
        <v>307</v>
      </c>
      <c r="H133" s="177">
        <v>1</v>
      </c>
      <c r="I133" s="178"/>
      <c r="J133" s="177">
        <f>ROUND((ROUND(I133,2))*(ROUND(H133,2)),2)</f>
        <v>0</v>
      </c>
      <c r="K133" s="175" t="s">
        <v>152</v>
      </c>
      <c r="L133" s="39"/>
      <c r="M133" s="179" t="s">
        <v>18</v>
      </c>
      <c r="N133" s="180" t="s">
        <v>46</v>
      </c>
      <c r="O133" s="64"/>
      <c r="P133" s="181">
        <f>O133*H133</f>
        <v>0</v>
      </c>
      <c r="Q133" s="181">
        <v>0</v>
      </c>
      <c r="R133" s="181">
        <f>Q133*H133</f>
        <v>0</v>
      </c>
      <c r="S133" s="181">
        <v>0</v>
      </c>
      <c r="T133" s="182">
        <f>S133*H133</f>
        <v>0</v>
      </c>
      <c r="U133" s="34"/>
      <c r="V133" s="34"/>
      <c r="W133" s="34"/>
      <c r="X133" s="34"/>
      <c r="Y133" s="34"/>
      <c r="Z133" s="34"/>
      <c r="AA133" s="34"/>
      <c r="AB133" s="34"/>
      <c r="AC133" s="34"/>
      <c r="AD133" s="34"/>
      <c r="AE133" s="34"/>
      <c r="AR133" s="183" t="s">
        <v>745</v>
      </c>
      <c r="AT133" s="183" t="s">
        <v>148</v>
      </c>
      <c r="AU133" s="183" t="s">
        <v>85</v>
      </c>
      <c r="AY133" s="17" t="s">
        <v>145</v>
      </c>
      <c r="BE133" s="184">
        <f>IF(N133="základní",J133,0)</f>
        <v>0</v>
      </c>
      <c r="BF133" s="184">
        <f>IF(N133="snížená",J133,0)</f>
        <v>0</v>
      </c>
      <c r="BG133" s="184">
        <f>IF(N133="zákl. přenesená",J133,0)</f>
        <v>0</v>
      </c>
      <c r="BH133" s="184">
        <f>IF(N133="sníž. přenesená",J133,0)</f>
        <v>0</v>
      </c>
      <c r="BI133" s="184">
        <f>IF(N133="nulová",J133,0)</f>
        <v>0</v>
      </c>
      <c r="BJ133" s="17" t="s">
        <v>83</v>
      </c>
      <c r="BK133" s="184">
        <f>ROUND((ROUND(I133,2))*(ROUND(H133,2)),2)</f>
        <v>0</v>
      </c>
      <c r="BL133" s="17" t="s">
        <v>745</v>
      </c>
      <c r="BM133" s="183" t="s">
        <v>893</v>
      </c>
    </row>
    <row r="134" spans="1:65" s="2" customFormat="1" x14ac:dyDescent="0.2">
      <c r="A134" s="34"/>
      <c r="B134" s="35"/>
      <c r="C134" s="36"/>
      <c r="D134" s="185" t="s">
        <v>155</v>
      </c>
      <c r="E134" s="36"/>
      <c r="F134" s="186" t="s">
        <v>894</v>
      </c>
      <c r="G134" s="36"/>
      <c r="H134" s="36"/>
      <c r="I134" s="187"/>
      <c r="J134" s="36"/>
      <c r="K134" s="36"/>
      <c r="L134" s="39"/>
      <c r="M134" s="234"/>
      <c r="N134" s="235"/>
      <c r="O134" s="236"/>
      <c r="P134" s="236"/>
      <c r="Q134" s="236"/>
      <c r="R134" s="236"/>
      <c r="S134" s="236"/>
      <c r="T134" s="237"/>
      <c r="U134" s="34"/>
      <c r="V134" s="34"/>
      <c r="W134" s="34"/>
      <c r="X134" s="34"/>
      <c r="Y134" s="34"/>
      <c r="Z134" s="34"/>
      <c r="AA134" s="34"/>
      <c r="AB134" s="34"/>
      <c r="AC134" s="34"/>
      <c r="AD134" s="34"/>
      <c r="AE134" s="34"/>
      <c r="AT134" s="17" t="s">
        <v>155</v>
      </c>
      <c r="AU134" s="17" t="s">
        <v>85</v>
      </c>
    </row>
    <row r="135" spans="1:65" s="2" customFormat="1" ht="6.95" customHeight="1" x14ac:dyDescent="0.2">
      <c r="A135" s="34"/>
      <c r="B135" s="47"/>
      <c r="C135" s="48"/>
      <c r="D135" s="48"/>
      <c r="E135" s="48"/>
      <c r="F135" s="48"/>
      <c r="G135" s="48"/>
      <c r="H135" s="48"/>
      <c r="I135" s="48"/>
      <c r="J135" s="48"/>
      <c r="K135" s="48"/>
      <c r="L135" s="39"/>
      <c r="M135" s="34"/>
      <c r="O135" s="34"/>
      <c r="P135" s="34"/>
      <c r="Q135" s="34"/>
      <c r="R135" s="34"/>
      <c r="S135" s="34"/>
      <c r="T135" s="34"/>
      <c r="U135" s="34"/>
      <c r="V135" s="34"/>
      <c r="W135" s="34"/>
      <c r="X135" s="34"/>
      <c r="Y135" s="34"/>
      <c r="Z135" s="34"/>
      <c r="AA135" s="34"/>
      <c r="AB135" s="34"/>
      <c r="AC135" s="34"/>
      <c r="AD135" s="34"/>
      <c r="AE135" s="34"/>
    </row>
  </sheetData>
  <sheetProtection algorithmName="SHA-512" hashValue="XqfiEQt6EWsfK3mqS4LnXoMoT9ANle7FfPiA2DwfnaCzm0f3wgTDOS1fY2NZ4olVC5S49r6Fu1O8GGnngRn37w==" saltValue="XXBipiiSdmyt6ARaug651w==" spinCount="100000" sheet="1" objects="1" scenarios="1"/>
  <autoFilter ref="C86:K134" xr:uid="{00000000-0009-0000-0000-000002000000}"/>
  <mergeCells count="9">
    <mergeCell ref="E50:H50"/>
    <mergeCell ref="E77:H77"/>
    <mergeCell ref="E79:H79"/>
    <mergeCell ref="L2:V2"/>
    <mergeCell ref="E7:H7"/>
    <mergeCell ref="E9:H9"/>
    <mergeCell ref="E18:H18"/>
    <mergeCell ref="E27:H27"/>
    <mergeCell ref="E48:H48"/>
  </mergeCells>
  <hyperlinks>
    <hyperlink ref="F91" r:id="rId1" xr:uid="{00000000-0004-0000-0200-000000000000}"/>
    <hyperlink ref="F93" r:id="rId2" xr:uid="{00000000-0004-0000-0200-000001000000}"/>
    <hyperlink ref="F96" r:id="rId3" xr:uid="{00000000-0004-0000-0200-000002000000}"/>
    <hyperlink ref="F98" r:id="rId4" xr:uid="{00000000-0004-0000-0200-000003000000}"/>
    <hyperlink ref="F102" r:id="rId5" xr:uid="{00000000-0004-0000-0200-000004000000}"/>
    <hyperlink ref="F104" r:id="rId6" xr:uid="{00000000-0004-0000-0200-000005000000}"/>
    <hyperlink ref="F106" r:id="rId7" xr:uid="{00000000-0004-0000-0200-000006000000}"/>
    <hyperlink ref="F108" r:id="rId8" xr:uid="{00000000-0004-0000-0200-000007000000}"/>
    <hyperlink ref="F110" r:id="rId9" xr:uid="{00000000-0004-0000-0200-000008000000}"/>
    <hyperlink ref="F112" r:id="rId10" xr:uid="{00000000-0004-0000-0200-000009000000}"/>
    <hyperlink ref="F114" r:id="rId11" xr:uid="{00000000-0004-0000-0200-00000A000000}"/>
    <hyperlink ref="F116" r:id="rId12" xr:uid="{00000000-0004-0000-0200-00000B000000}"/>
    <hyperlink ref="F119" r:id="rId13" xr:uid="{00000000-0004-0000-0200-00000C000000}"/>
    <hyperlink ref="F122" r:id="rId14" xr:uid="{00000000-0004-0000-0200-00000D000000}"/>
    <hyperlink ref="F124" r:id="rId15" xr:uid="{00000000-0004-0000-0200-00000E000000}"/>
    <hyperlink ref="F127" r:id="rId16" xr:uid="{00000000-0004-0000-0200-00000F000000}"/>
    <hyperlink ref="F131" r:id="rId17" xr:uid="{00000000-0004-0000-0200-000010000000}"/>
    <hyperlink ref="F134" r:id="rId18" xr:uid="{00000000-0004-0000-0200-00001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6"/>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91</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895</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896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ROUND((SUM(BE90:BE195)),  2)</f>
        <v>0</v>
      </c>
      <c r="G33" s="34"/>
      <c r="H33" s="34"/>
      <c r="I33" s="118">
        <v>0.21</v>
      </c>
      <c r="J33" s="117">
        <f>ROUND(((SUM(BE90:BE195))*I33),  2)</f>
        <v>0</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ROUND((SUM(BF90:BF195)),  2)</f>
        <v>0</v>
      </c>
      <c r="G34" s="34"/>
      <c r="H34" s="34"/>
      <c r="I34" s="118">
        <v>0.15</v>
      </c>
      <c r="J34" s="117">
        <f>ROUND(((SUM(BF90:BF195))*I34),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ROUND((SUM(BG90:BG195)),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ROUND((SUM(BH90:BH195)),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ROUND((SUM(BI90:BI195)),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D1.4.2 - Chlazení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897</v>
      </c>
      <c r="E60" s="137"/>
      <c r="F60" s="137"/>
      <c r="G60" s="137"/>
      <c r="H60" s="137"/>
      <c r="I60" s="137"/>
      <c r="J60" s="138">
        <f>J91</f>
        <v>0</v>
      </c>
      <c r="K60" s="135"/>
      <c r="L60" s="139"/>
    </row>
    <row r="61" spans="1:47" s="9" customFormat="1" ht="24.95" customHeight="1" x14ac:dyDescent="0.2">
      <c r="B61" s="134"/>
      <c r="C61" s="135"/>
      <c r="D61" s="136" t="s">
        <v>898</v>
      </c>
      <c r="E61" s="137"/>
      <c r="F61" s="137"/>
      <c r="G61" s="137"/>
      <c r="H61" s="137"/>
      <c r="I61" s="137"/>
      <c r="J61" s="138">
        <f>J106</f>
        <v>0</v>
      </c>
      <c r="K61" s="135"/>
      <c r="L61" s="139"/>
    </row>
    <row r="62" spans="1:47" s="9" customFormat="1" ht="24.95" customHeight="1" x14ac:dyDescent="0.2">
      <c r="B62" s="134"/>
      <c r="C62" s="135"/>
      <c r="D62" s="136" t="s">
        <v>899</v>
      </c>
      <c r="E62" s="137"/>
      <c r="F62" s="137"/>
      <c r="G62" s="137"/>
      <c r="H62" s="137"/>
      <c r="I62" s="137"/>
      <c r="J62" s="138">
        <f>J115</f>
        <v>0</v>
      </c>
      <c r="K62" s="135"/>
      <c r="L62" s="139"/>
    </row>
    <row r="63" spans="1:47" s="9" customFormat="1" ht="24.95" customHeight="1" x14ac:dyDescent="0.2">
      <c r="B63" s="134"/>
      <c r="C63" s="135"/>
      <c r="D63" s="136" t="s">
        <v>900</v>
      </c>
      <c r="E63" s="137"/>
      <c r="F63" s="137"/>
      <c r="G63" s="137"/>
      <c r="H63" s="137"/>
      <c r="I63" s="137"/>
      <c r="J63" s="138">
        <f>J118</f>
        <v>0</v>
      </c>
      <c r="K63" s="135"/>
      <c r="L63" s="139"/>
    </row>
    <row r="64" spans="1:47" s="9" customFormat="1" ht="24.95" customHeight="1" x14ac:dyDescent="0.2">
      <c r="B64" s="134"/>
      <c r="C64" s="135"/>
      <c r="D64" s="136" t="s">
        <v>901</v>
      </c>
      <c r="E64" s="137"/>
      <c r="F64" s="137"/>
      <c r="G64" s="137"/>
      <c r="H64" s="137"/>
      <c r="I64" s="137"/>
      <c r="J64" s="138">
        <f>J127</f>
        <v>0</v>
      </c>
      <c r="K64" s="135"/>
      <c r="L64" s="139"/>
    </row>
    <row r="65" spans="1:31" s="9" customFormat="1" ht="24.95" customHeight="1" x14ac:dyDescent="0.2">
      <c r="B65" s="134"/>
      <c r="C65" s="135"/>
      <c r="D65" s="136" t="s">
        <v>902</v>
      </c>
      <c r="E65" s="137"/>
      <c r="F65" s="137"/>
      <c r="G65" s="137"/>
      <c r="H65" s="137"/>
      <c r="I65" s="137"/>
      <c r="J65" s="138">
        <f>J137</f>
        <v>0</v>
      </c>
      <c r="K65" s="135"/>
      <c r="L65" s="139"/>
    </row>
    <row r="66" spans="1:31" s="9" customFormat="1" ht="24.95" customHeight="1" x14ac:dyDescent="0.2">
      <c r="B66" s="134"/>
      <c r="C66" s="135"/>
      <c r="D66" s="136" t="s">
        <v>903</v>
      </c>
      <c r="E66" s="137"/>
      <c r="F66" s="137"/>
      <c r="G66" s="137"/>
      <c r="H66" s="137"/>
      <c r="I66" s="137"/>
      <c r="J66" s="138">
        <f>J141</f>
        <v>0</v>
      </c>
      <c r="K66" s="135"/>
      <c r="L66" s="139"/>
    </row>
    <row r="67" spans="1:31" s="9" customFormat="1" ht="24.95" customHeight="1" x14ac:dyDescent="0.2">
      <c r="B67" s="134"/>
      <c r="C67" s="135"/>
      <c r="D67" s="136" t="s">
        <v>904</v>
      </c>
      <c r="E67" s="137"/>
      <c r="F67" s="137"/>
      <c r="G67" s="137"/>
      <c r="H67" s="137"/>
      <c r="I67" s="137"/>
      <c r="J67" s="138">
        <f>J158</f>
        <v>0</v>
      </c>
      <c r="K67" s="135"/>
      <c r="L67" s="139"/>
    </row>
    <row r="68" spans="1:31" s="9" customFormat="1" ht="24.95" customHeight="1" x14ac:dyDescent="0.2">
      <c r="B68" s="134"/>
      <c r="C68" s="135"/>
      <c r="D68" s="136" t="s">
        <v>905</v>
      </c>
      <c r="E68" s="137"/>
      <c r="F68" s="137"/>
      <c r="G68" s="137"/>
      <c r="H68" s="137"/>
      <c r="I68" s="137"/>
      <c r="J68" s="138">
        <f>J171</f>
        <v>0</v>
      </c>
      <c r="K68" s="135"/>
      <c r="L68" s="139"/>
    </row>
    <row r="69" spans="1:31" s="9" customFormat="1" ht="24.95" customHeight="1" x14ac:dyDescent="0.2">
      <c r="B69" s="134"/>
      <c r="C69" s="135"/>
      <c r="D69" s="136" t="s">
        <v>906</v>
      </c>
      <c r="E69" s="137"/>
      <c r="F69" s="137"/>
      <c r="G69" s="137"/>
      <c r="H69" s="137"/>
      <c r="I69" s="137"/>
      <c r="J69" s="138">
        <f>J177</f>
        <v>0</v>
      </c>
      <c r="K69" s="135"/>
      <c r="L69" s="139"/>
    </row>
    <row r="70" spans="1:31" s="9" customFormat="1" ht="24.95" customHeight="1" x14ac:dyDescent="0.2">
      <c r="B70" s="134"/>
      <c r="C70" s="135"/>
      <c r="D70" s="136" t="s">
        <v>805</v>
      </c>
      <c r="E70" s="137"/>
      <c r="F70" s="137"/>
      <c r="G70" s="137"/>
      <c r="H70" s="137"/>
      <c r="I70" s="137"/>
      <c r="J70" s="138">
        <f>J193</f>
        <v>0</v>
      </c>
      <c r="K70" s="135"/>
      <c r="L70" s="139"/>
    </row>
    <row r="71" spans="1:31" s="2" customFormat="1" ht="21.75" customHeight="1" x14ac:dyDescent="0.2">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x14ac:dyDescent="0.2">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x14ac:dyDescent="0.2">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x14ac:dyDescent="0.2">
      <c r="A77" s="34"/>
      <c r="B77" s="35"/>
      <c r="C77" s="23" t="s">
        <v>130</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x14ac:dyDescent="0.2">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26.25" customHeight="1" x14ac:dyDescent="0.2">
      <c r="A80" s="34"/>
      <c r="B80" s="35"/>
      <c r="C80" s="36"/>
      <c r="D80" s="36"/>
      <c r="E80" s="280" t="str">
        <f>E7</f>
        <v>Dochlazení administrativních prostor ČNB - DP05 = EMP1 + EMP2 + EMP7</v>
      </c>
      <c r="F80" s="281"/>
      <c r="G80" s="281"/>
      <c r="H80" s="281"/>
      <c r="I80" s="36"/>
      <c r="J80" s="36"/>
      <c r="K80" s="36"/>
      <c r="L80" s="106"/>
      <c r="S80" s="34"/>
      <c r="T80" s="34"/>
      <c r="U80" s="34"/>
      <c r="V80" s="34"/>
      <c r="W80" s="34"/>
      <c r="X80" s="34"/>
      <c r="Y80" s="34"/>
      <c r="Z80" s="34"/>
      <c r="AA80" s="34"/>
      <c r="AB80" s="34"/>
      <c r="AC80" s="34"/>
      <c r="AD80" s="34"/>
      <c r="AE80" s="34"/>
    </row>
    <row r="81" spans="1:65" s="2" customFormat="1" ht="12" customHeight="1" x14ac:dyDescent="0.2">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x14ac:dyDescent="0.2">
      <c r="A82" s="34"/>
      <c r="B82" s="35"/>
      <c r="C82" s="36"/>
      <c r="D82" s="36"/>
      <c r="E82" s="263" t="str">
        <f>E9</f>
        <v>D1.4.2 - Chlazení - DP05</v>
      </c>
      <c r="F82" s="279"/>
      <c r="G82" s="279"/>
      <c r="H82" s="279"/>
      <c r="I82" s="36"/>
      <c r="J82" s="36"/>
      <c r="K82" s="36"/>
      <c r="L82" s="106"/>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x14ac:dyDescent="0.2">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x14ac:dyDescent="0.2">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x14ac:dyDescent="0.2">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x14ac:dyDescent="0.2">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x14ac:dyDescent="0.2">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x14ac:dyDescent="0.2">
      <c r="A89" s="146"/>
      <c r="B89" s="147"/>
      <c r="C89" s="148" t="s">
        <v>131</v>
      </c>
      <c r="D89" s="149" t="s">
        <v>60</v>
      </c>
      <c r="E89" s="149" t="s">
        <v>56</v>
      </c>
      <c r="F89" s="149" t="s">
        <v>57</v>
      </c>
      <c r="G89" s="149" t="s">
        <v>132</v>
      </c>
      <c r="H89" s="149" t="s">
        <v>133</v>
      </c>
      <c r="I89" s="149" t="s">
        <v>134</v>
      </c>
      <c r="J89" s="149" t="s">
        <v>108</v>
      </c>
      <c r="K89" s="150" t="s">
        <v>135</v>
      </c>
      <c r="L89" s="151"/>
      <c r="M89" s="68" t="s">
        <v>18</v>
      </c>
      <c r="N89" s="69" t="s">
        <v>45</v>
      </c>
      <c r="O89" s="69" t="s">
        <v>136</v>
      </c>
      <c r="P89" s="69" t="s">
        <v>137</v>
      </c>
      <c r="Q89" s="69" t="s">
        <v>138</v>
      </c>
      <c r="R89" s="69" t="s">
        <v>139</v>
      </c>
      <c r="S89" s="69" t="s">
        <v>140</v>
      </c>
      <c r="T89" s="70" t="s">
        <v>141</v>
      </c>
      <c r="U89" s="146"/>
      <c r="V89" s="146"/>
      <c r="W89" s="146"/>
      <c r="X89" s="146"/>
      <c r="Y89" s="146"/>
      <c r="Z89" s="146"/>
      <c r="AA89" s="146"/>
      <c r="AB89" s="146"/>
      <c r="AC89" s="146"/>
      <c r="AD89" s="146"/>
      <c r="AE89" s="146"/>
    </row>
    <row r="90" spans="1:65" s="2" customFormat="1" ht="22.9" customHeight="1" x14ac:dyDescent="0.25">
      <c r="A90" s="34"/>
      <c r="B90" s="35"/>
      <c r="C90" s="75" t="s">
        <v>142</v>
      </c>
      <c r="D90" s="36"/>
      <c r="E90" s="36"/>
      <c r="F90" s="36"/>
      <c r="G90" s="36"/>
      <c r="H90" s="36"/>
      <c r="I90" s="36"/>
      <c r="J90" s="152">
        <f>BK90</f>
        <v>0</v>
      </c>
      <c r="K90" s="36"/>
      <c r="L90" s="39"/>
      <c r="M90" s="71"/>
      <c r="N90" s="153"/>
      <c r="O90" s="72"/>
      <c r="P90" s="154">
        <f>P91+P106+P115+P118+P127+P137+P141+P158+P171+P177+P193</f>
        <v>0</v>
      </c>
      <c r="Q90" s="72"/>
      <c r="R90" s="154">
        <f>R91+R106+R115+R118+R127+R137+R141+R158+R171+R177+R193</f>
        <v>0</v>
      </c>
      <c r="S90" s="72"/>
      <c r="T90" s="155">
        <f>T91+T106+T115+T118+T127+T137+T141+T158+T171+T177+T193</f>
        <v>0</v>
      </c>
      <c r="U90" s="34"/>
      <c r="V90" s="34"/>
      <c r="W90" s="34"/>
      <c r="X90" s="34"/>
      <c r="Y90" s="34"/>
      <c r="Z90" s="34"/>
      <c r="AA90" s="34"/>
      <c r="AB90" s="34"/>
      <c r="AC90" s="34"/>
      <c r="AD90" s="34"/>
      <c r="AE90" s="34"/>
      <c r="AT90" s="17" t="s">
        <v>74</v>
      </c>
      <c r="AU90" s="17" t="s">
        <v>109</v>
      </c>
      <c r="BK90" s="156">
        <f>BK91+BK106+BK115+BK118+BK127+BK137+BK141+BK158+BK171+BK177+BK193</f>
        <v>0</v>
      </c>
    </row>
    <row r="91" spans="1:65" s="12" customFormat="1" ht="25.9" customHeight="1" x14ac:dyDescent="0.2">
      <c r="B91" s="157"/>
      <c r="C91" s="158"/>
      <c r="D91" s="159" t="s">
        <v>74</v>
      </c>
      <c r="E91" s="160" t="s">
        <v>907</v>
      </c>
      <c r="F91" s="160" t="s">
        <v>908</v>
      </c>
      <c r="G91" s="158"/>
      <c r="H91" s="158"/>
      <c r="I91" s="161"/>
      <c r="J91" s="162">
        <f>BK91</f>
        <v>0</v>
      </c>
      <c r="K91" s="158"/>
      <c r="L91" s="163"/>
      <c r="M91" s="164"/>
      <c r="N91" s="165"/>
      <c r="O91" s="165"/>
      <c r="P91" s="166">
        <f>SUM(P92:P105)</f>
        <v>0</v>
      </c>
      <c r="Q91" s="165"/>
      <c r="R91" s="166">
        <f>SUM(R92:R105)</f>
        <v>0</v>
      </c>
      <c r="S91" s="165"/>
      <c r="T91" s="167">
        <f>SUM(T92:T105)</f>
        <v>0</v>
      </c>
      <c r="AR91" s="168" t="s">
        <v>83</v>
      </c>
      <c r="AT91" s="169" t="s">
        <v>74</v>
      </c>
      <c r="AU91" s="169" t="s">
        <v>75</v>
      </c>
      <c r="AY91" s="168" t="s">
        <v>145</v>
      </c>
      <c r="BK91" s="170">
        <f>SUM(BK92:BK105)</f>
        <v>0</v>
      </c>
    </row>
    <row r="92" spans="1:65" s="2" customFormat="1" ht="33" customHeight="1" x14ac:dyDescent="0.2">
      <c r="A92" s="34"/>
      <c r="B92" s="35"/>
      <c r="C92" s="173" t="s">
        <v>83</v>
      </c>
      <c r="D92" s="173" t="s">
        <v>148</v>
      </c>
      <c r="E92" s="174" t="s">
        <v>909</v>
      </c>
      <c r="F92" s="175" t="s">
        <v>910</v>
      </c>
      <c r="G92" s="176" t="s">
        <v>911</v>
      </c>
      <c r="H92" s="177">
        <v>4</v>
      </c>
      <c r="I92" s="178"/>
      <c r="J92" s="177">
        <f>ROUND((ROUND(I92,2))*(ROUND(H92,2)),2)</f>
        <v>0</v>
      </c>
      <c r="K92" s="175" t="s">
        <v>289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153</v>
      </c>
      <c r="AT92" s="183" t="s">
        <v>148</v>
      </c>
      <c r="AU92" s="183" t="s">
        <v>83</v>
      </c>
      <c r="AY92" s="17" t="s">
        <v>145</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153</v>
      </c>
      <c r="BM92" s="183" t="s">
        <v>85</v>
      </c>
    </row>
    <row r="93" spans="1:65" s="2" customFormat="1" ht="87.75" x14ac:dyDescent="0.2">
      <c r="A93" s="34"/>
      <c r="B93" s="35"/>
      <c r="C93" s="36"/>
      <c r="D93" s="192" t="s">
        <v>555</v>
      </c>
      <c r="E93" s="36"/>
      <c r="F93" s="233" t="s">
        <v>912</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555</v>
      </c>
      <c r="AU93" s="17" t="s">
        <v>83</v>
      </c>
    </row>
    <row r="94" spans="1:65" s="2" customFormat="1" ht="33" customHeight="1" x14ac:dyDescent="0.2">
      <c r="A94" s="34"/>
      <c r="B94" s="35"/>
      <c r="C94" s="173" t="s">
        <v>85</v>
      </c>
      <c r="D94" s="173" t="s">
        <v>148</v>
      </c>
      <c r="E94" s="174" t="s">
        <v>913</v>
      </c>
      <c r="F94" s="175" t="s">
        <v>914</v>
      </c>
      <c r="G94" s="176" t="s">
        <v>911</v>
      </c>
      <c r="H94" s="177">
        <v>1</v>
      </c>
      <c r="I94" s="178"/>
      <c r="J94" s="177">
        <f>ROUND((ROUND(I94,2))*(ROUND(H94,2)),2)</f>
        <v>0</v>
      </c>
      <c r="K94" s="175" t="s">
        <v>289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153</v>
      </c>
      <c r="AT94" s="183" t="s">
        <v>148</v>
      </c>
      <c r="AU94" s="183" t="s">
        <v>83</v>
      </c>
      <c r="AY94" s="17" t="s">
        <v>145</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153</v>
      </c>
      <c r="BM94" s="183" t="s">
        <v>153</v>
      </c>
    </row>
    <row r="95" spans="1:65" s="2" customFormat="1" ht="78" x14ac:dyDescent="0.2">
      <c r="A95" s="34"/>
      <c r="B95" s="35"/>
      <c r="C95" s="36"/>
      <c r="D95" s="192" t="s">
        <v>555</v>
      </c>
      <c r="E95" s="36"/>
      <c r="F95" s="233" t="s">
        <v>915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555</v>
      </c>
      <c r="AU95" s="17" t="s">
        <v>83</v>
      </c>
    </row>
    <row r="96" spans="1:65" s="2" customFormat="1" ht="33" customHeight="1" x14ac:dyDescent="0.2">
      <c r="A96" s="34"/>
      <c r="B96" s="35"/>
      <c r="C96" s="173" t="s">
        <v>146</v>
      </c>
      <c r="D96" s="173" t="s">
        <v>148</v>
      </c>
      <c r="E96" s="174" t="s">
        <v>916</v>
      </c>
      <c r="F96" s="175" t="s">
        <v>917</v>
      </c>
      <c r="G96" s="176" t="s">
        <v>911</v>
      </c>
      <c r="H96" s="177">
        <v>13</v>
      </c>
      <c r="I96" s="178"/>
      <c r="J96" s="177">
        <f>ROUND((ROUND(I96,2))*(ROUND(H96,2)),2)</f>
        <v>0</v>
      </c>
      <c r="K96" s="175" t="s">
        <v>289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153</v>
      </c>
      <c r="AT96" s="183" t="s">
        <v>148</v>
      </c>
      <c r="AU96" s="183" t="s">
        <v>83</v>
      </c>
      <c r="AY96" s="17" t="s">
        <v>145</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153</v>
      </c>
      <c r="BM96" s="183" t="s">
        <v>181</v>
      </c>
    </row>
    <row r="97" spans="1:65" s="2" customFormat="1" ht="87.75" x14ac:dyDescent="0.2">
      <c r="A97" s="34"/>
      <c r="B97" s="35"/>
      <c r="C97" s="36"/>
      <c r="D97" s="192" t="s">
        <v>555</v>
      </c>
      <c r="E97" s="36"/>
      <c r="F97" s="233" t="s">
        <v>918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555</v>
      </c>
      <c r="AU97" s="17" t="s">
        <v>83</v>
      </c>
    </row>
    <row r="98" spans="1:65" s="2" customFormat="1" ht="33" customHeight="1" x14ac:dyDescent="0.2">
      <c r="A98" s="34"/>
      <c r="B98" s="35"/>
      <c r="C98" s="173" t="s">
        <v>153</v>
      </c>
      <c r="D98" s="173" t="s">
        <v>148</v>
      </c>
      <c r="E98" s="174" t="s">
        <v>919</v>
      </c>
      <c r="F98" s="175" t="s">
        <v>920</v>
      </c>
      <c r="G98" s="176" t="s">
        <v>911</v>
      </c>
      <c r="H98" s="177">
        <v>10</v>
      </c>
      <c r="I98" s="178"/>
      <c r="J98" s="177">
        <f>ROUND((ROUND(I98,2))*(ROUND(H98,2)),2)</f>
        <v>0</v>
      </c>
      <c r="K98" s="175" t="s">
        <v>289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153</v>
      </c>
      <c r="AT98" s="183" t="s">
        <v>148</v>
      </c>
      <c r="AU98" s="183" t="s">
        <v>83</v>
      </c>
      <c r="AY98" s="17" t="s">
        <v>145</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153</v>
      </c>
      <c r="BM98" s="183" t="s">
        <v>212</v>
      </c>
    </row>
    <row r="99" spans="1:65" s="2" customFormat="1" ht="78" x14ac:dyDescent="0.2">
      <c r="A99" s="34"/>
      <c r="B99" s="35"/>
      <c r="C99" s="36"/>
      <c r="D99" s="192" t="s">
        <v>555</v>
      </c>
      <c r="E99" s="36"/>
      <c r="F99" s="233" t="s">
        <v>921</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555</v>
      </c>
      <c r="AU99" s="17" t="s">
        <v>83</v>
      </c>
    </row>
    <row r="100" spans="1:65" s="2" customFormat="1" ht="33" customHeight="1" x14ac:dyDescent="0.2">
      <c r="A100" s="34"/>
      <c r="B100" s="35"/>
      <c r="C100" s="173" t="s">
        <v>183</v>
      </c>
      <c r="D100" s="173" t="s">
        <v>148</v>
      </c>
      <c r="E100" s="174" t="s">
        <v>922</v>
      </c>
      <c r="F100" s="175" t="s">
        <v>923</v>
      </c>
      <c r="G100" s="176" t="s">
        <v>911</v>
      </c>
      <c r="H100" s="177">
        <v>11</v>
      </c>
      <c r="I100" s="178"/>
      <c r="J100" s="177">
        <f>ROUND((ROUND(I100,2))*(ROUND(H100,2)),2)</f>
        <v>0</v>
      </c>
      <c r="K100" s="175" t="s">
        <v>289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153</v>
      </c>
      <c r="AT100" s="183" t="s">
        <v>148</v>
      </c>
      <c r="AU100" s="183" t="s">
        <v>83</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153</v>
      </c>
      <c r="BM100" s="183" t="s">
        <v>225</v>
      </c>
    </row>
    <row r="101" spans="1:65" s="2" customFormat="1" ht="87.75" x14ac:dyDescent="0.2">
      <c r="A101" s="34"/>
      <c r="B101" s="35"/>
      <c r="C101" s="36"/>
      <c r="D101" s="192" t="s">
        <v>555</v>
      </c>
      <c r="E101" s="36"/>
      <c r="F101" s="233" t="s">
        <v>924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555</v>
      </c>
      <c r="AU101" s="17" t="s">
        <v>83</v>
      </c>
    </row>
    <row r="102" spans="1:65" s="2" customFormat="1" ht="37.9" customHeight="1" x14ac:dyDescent="0.2">
      <c r="A102" s="34"/>
      <c r="B102" s="35"/>
      <c r="C102" s="173" t="s">
        <v>181</v>
      </c>
      <c r="D102" s="173" t="s">
        <v>148</v>
      </c>
      <c r="E102" s="174" t="s">
        <v>925</v>
      </c>
      <c r="F102" s="175" t="s">
        <v>926</v>
      </c>
      <c r="G102" s="176" t="s">
        <v>911</v>
      </c>
      <c r="H102" s="177">
        <v>6</v>
      </c>
      <c r="I102" s="178"/>
      <c r="J102" s="177">
        <f>ROUND((ROUND(I102,2))*(ROUND(H102,2)),2)</f>
        <v>0</v>
      </c>
      <c r="K102" s="175" t="s">
        <v>289</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153</v>
      </c>
      <c r="AT102" s="183" t="s">
        <v>148</v>
      </c>
      <c r="AU102" s="183" t="s">
        <v>83</v>
      </c>
      <c r="AY102" s="17" t="s">
        <v>145</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153</v>
      </c>
      <c r="BM102" s="183" t="s">
        <v>240</v>
      </c>
    </row>
    <row r="103" spans="1:65" s="2" customFormat="1" ht="68.25" x14ac:dyDescent="0.2">
      <c r="A103" s="34"/>
      <c r="B103" s="35"/>
      <c r="C103" s="36"/>
      <c r="D103" s="192" t="s">
        <v>555</v>
      </c>
      <c r="E103" s="36"/>
      <c r="F103" s="233" t="s">
        <v>927</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555</v>
      </c>
      <c r="AU103" s="17" t="s">
        <v>83</v>
      </c>
    </row>
    <row r="104" spans="1:65" s="2" customFormat="1" ht="33" customHeight="1" x14ac:dyDescent="0.2">
      <c r="A104" s="34"/>
      <c r="B104" s="35"/>
      <c r="C104" s="173" t="s">
        <v>207</v>
      </c>
      <c r="D104" s="173" t="s">
        <v>148</v>
      </c>
      <c r="E104" s="174" t="s">
        <v>928</v>
      </c>
      <c r="F104" s="175" t="s">
        <v>929</v>
      </c>
      <c r="G104" s="176" t="s">
        <v>911</v>
      </c>
      <c r="H104" s="177">
        <v>45</v>
      </c>
      <c r="I104" s="178"/>
      <c r="J104" s="177">
        <f>ROUND((ROUND(I104,2))*(ROUND(H104,2)),2)</f>
        <v>0</v>
      </c>
      <c r="K104" s="175" t="s">
        <v>289</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153</v>
      </c>
      <c r="AT104" s="183" t="s">
        <v>148</v>
      </c>
      <c r="AU104" s="183" t="s">
        <v>83</v>
      </c>
      <c r="AY104" s="17" t="s">
        <v>145</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153</v>
      </c>
      <c r="BM104" s="183" t="s">
        <v>253</v>
      </c>
    </row>
    <row r="105" spans="1:65" s="2" customFormat="1" ht="19.5" x14ac:dyDescent="0.2">
      <c r="A105" s="34"/>
      <c r="B105" s="35"/>
      <c r="C105" s="36"/>
      <c r="D105" s="192" t="s">
        <v>555</v>
      </c>
      <c r="E105" s="36"/>
      <c r="F105" s="233" t="s">
        <v>930</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555</v>
      </c>
      <c r="AU105" s="17" t="s">
        <v>83</v>
      </c>
    </row>
    <row r="106" spans="1:65" s="12" customFormat="1" ht="25.9" customHeight="1" x14ac:dyDescent="0.2">
      <c r="B106" s="157"/>
      <c r="C106" s="158"/>
      <c r="D106" s="159" t="s">
        <v>74</v>
      </c>
      <c r="E106" s="160" t="s">
        <v>931</v>
      </c>
      <c r="F106" s="160" t="s">
        <v>932</v>
      </c>
      <c r="G106" s="158"/>
      <c r="H106" s="158"/>
      <c r="I106" s="161"/>
      <c r="J106" s="162">
        <f>BK106</f>
        <v>0</v>
      </c>
      <c r="K106" s="158"/>
      <c r="L106" s="163"/>
      <c r="M106" s="164"/>
      <c r="N106" s="165"/>
      <c r="O106" s="165"/>
      <c r="P106" s="166">
        <f>SUM(P107:P114)</f>
        <v>0</v>
      </c>
      <c r="Q106" s="165"/>
      <c r="R106" s="166">
        <f>SUM(R107:R114)</f>
        <v>0</v>
      </c>
      <c r="S106" s="165"/>
      <c r="T106" s="167">
        <f>SUM(T107:T114)</f>
        <v>0</v>
      </c>
      <c r="AR106" s="168" t="s">
        <v>83</v>
      </c>
      <c r="AT106" s="169" t="s">
        <v>74</v>
      </c>
      <c r="AU106" s="169" t="s">
        <v>75</v>
      </c>
      <c r="AY106" s="168" t="s">
        <v>145</v>
      </c>
      <c r="BK106" s="170">
        <f>SUM(BK107:BK114)</f>
        <v>0</v>
      </c>
    </row>
    <row r="107" spans="1:65" s="2" customFormat="1" ht="24.2" customHeight="1" x14ac:dyDescent="0.2">
      <c r="A107" s="34"/>
      <c r="B107" s="35"/>
      <c r="C107" s="173" t="s">
        <v>212</v>
      </c>
      <c r="D107" s="173" t="s">
        <v>148</v>
      </c>
      <c r="E107" s="174" t="s">
        <v>933</v>
      </c>
      <c r="F107" s="175" t="s">
        <v>934</v>
      </c>
      <c r="G107" s="176" t="s">
        <v>911</v>
      </c>
      <c r="H107" s="177">
        <v>8</v>
      </c>
      <c r="I107" s="178"/>
      <c r="J107" s="177">
        <f>ROUND((ROUND(I107,2))*(ROUND(H107,2)),2)</f>
        <v>0</v>
      </c>
      <c r="K107" s="175" t="s">
        <v>289</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153</v>
      </c>
      <c r="AT107" s="183" t="s">
        <v>148</v>
      </c>
      <c r="AU107" s="183" t="s">
        <v>83</v>
      </c>
      <c r="AY107" s="17" t="s">
        <v>145</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153</v>
      </c>
      <c r="BM107" s="183" t="s">
        <v>270</v>
      </c>
    </row>
    <row r="108" spans="1:65" s="2" customFormat="1" ht="19.5" x14ac:dyDescent="0.2">
      <c r="A108" s="34"/>
      <c r="B108" s="35"/>
      <c r="C108" s="36"/>
      <c r="D108" s="192" t="s">
        <v>555</v>
      </c>
      <c r="E108" s="36"/>
      <c r="F108" s="233" t="s">
        <v>935</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555</v>
      </c>
      <c r="AU108" s="17" t="s">
        <v>83</v>
      </c>
    </row>
    <row r="109" spans="1:65" s="2" customFormat="1" ht="24.2" customHeight="1" x14ac:dyDescent="0.2">
      <c r="A109" s="34"/>
      <c r="B109" s="35"/>
      <c r="C109" s="173" t="s">
        <v>217</v>
      </c>
      <c r="D109" s="173" t="s">
        <v>148</v>
      </c>
      <c r="E109" s="174" t="s">
        <v>936</v>
      </c>
      <c r="F109" s="175" t="s">
        <v>937</v>
      </c>
      <c r="G109" s="176" t="s">
        <v>911</v>
      </c>
      <c r="H109" s="177">
        <v>37</v>
      </c>
      <c r="I109" s="178"/>
      <c r="J109" s="177">
        <f>ROUND((ROUND(I109,2))*(ROUND(H109,2)),2)</f>
        <v>0</v>
      </c>
      <c r="K109" s="175" t="s">
        <v>289</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153</v>
      </c>
      <c r="AT109" s="183" t="s">
        <v>148</v>
      </c>
      <c r="AU109" s="183" t="s">
        <v>83</v>
      </c>
      <c r="AY109" s="17" t="s">
        <v>145</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153</v>
      </c>
      <c r="BM109" s="183" t="s">
        <v>285</v>
      </c>
    </row>
    <row r="110" spans="1:65" s="2" customFormat="1" ht="19.5" x14ac:dyDescent="0.2">
      <c r="A110" s="34"/>
      <c r="B110" s="35"/>
      <c r="C110" s="36"/>
      <c r="D110" s="192" t="s">
        <v>555</v>
      </c>
      <c r="E110" s="36"/>
      <c r="F110" s="233" t="s">
        <v>935</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555</v>
      </c>
      <c r="AU110" s="17" t="s">
        <v>83</v>
      </c>
    </row>
    <row r="111" spans="1:65" s="2" customFormat="1" ht="33" customHeight="1" x14ac:dyDescent="0.2">
      <c r="A111" s="34"/>
      <c r="B111" s="35"/>
      <c r="C111" s="173" t="s">
        <v>225</v>
      </c>
      <c r="D111" s="173" t="s">
        <v>148</v>
      </c>
      <c r="E111" s="174" t="s">
        <v>938</v>
      </c>
      <c r="F111" s="175" t="s">
        <v>939</v>
      </c>
      <c r="G111" s="176" t="s">
        <v>911</v>
      </c>
      <c r="H111" s="177">
        <v>36</v>
      </c>
      <c r="I111" s="178"/>
      <c r="J111" s="177">
        <f>ROUND((ROUND(I111,2))*(ROUND(H111,2)),2)</f>
        <v>0</v>
      </c>
      <c r="K111" s="175" t="s">
        <v>289</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153</v>
      </c>
      <c r="AT111" s="183" t="s">
        <v>148</v>
      </c>
      <c r="AU111" s="183" t="s">
        <v>83</v>
      </c>
      <c r="AY111" s="17" t="s">
        <v>145</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153</v>
      </c>
      <c r="BM111" s="183" t="s">
        <v>294</v>
      </c>
    </row>
    <row r="112" spans="1:65" s="2" customFormat="1" ht="19.5" x14ac:dyDescent="0.2">
      <c r="A112" s="34"/>
      <c r="B112" s="35"/>
      <c r="C112" s="36"/>
      <c r="D112" s="192" t="s">
        <v>555</v>
      </c>
      <c r="E112" s="36"/>
      <c r="F112" s="233" t="s">
        <v>940</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555</v>
      </c>
      <c r="AU112" s="17" t="s">
        <v>83</v>
      </c>
    </row>
    <row r="113" spans="1:65" s="2" customFormat="1" ht="33" customHeight="1" x14ac:dyDescent="0.2">
      <c r="A113" s="34"/>
      <c r="B113" s="35"/>
      <c r="C113" s="173" t="s">
        <v>234</v>
      </c>
      <c r="D113" s="173" t="s">
        <v>148</v>
      </c>
      <c r="E113" s="174" t="s">
        <v>941</v>
      </c>
      <c r="F113" s="175" t="s">
        <v>942</v>
      </c>
      <c r="G113" s="176" t="s">
        <v>911</v>
      </c>
      <c r="H113" s="177">
        <v>3</v>
      </c>
      <c r="I113" s="178"/>
      <c r="J113" s="177">
        <f>ROUND((ROUND(I113,2))*(ROUND(H113,2)),2)</f>
        <v>0</v>
      </c>
      <c r="K113" s="175" t="s">
        <v>289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153</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153</v>
      </c>
      <c r="BM113" s="183" t="s">
        <v>304</v>
      </c>
    </row>
    <row r="114" spans="1:65" s="2" customFormat="1" ht="19.5" x14ac:dyDescent="0.2">
      <c r="A114" s="34"/>
      <c r="B114" s="35"/>
      <c r="C114" s="36"/>
      <c r="D114" s="192" t="s">
        <v>555</v>
      </c>
      <c r="E114" s="36"/>
      <c r="F114" s="233" t="s">
        <v>940</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555</v>
      </c>
      <c r="AU114" s="17" t="s">
        <v>83</v>
      </c>
    </row>
    <row r="115" spans="1:65" s="12" customFormat="1" ht="25.9" customHeight="1" x14ac:dyDescent="0.2">
      <c r="B115" s="157"/>
      <c r="C115" s="158"/>
      <c r="D115" s="159" t="s">
        <v>74</v>
      </c>
      <c r="E115" s="160" t="s">
        <v>943</v>
      </c>
      <c r="F115" s="160" t="s">
        <v>944</v>
      </c>
      <c r="G115" s="158"/>
      <c r="H115" s="158"/>
      <c r="I115" s="161"/>
      <c r="J115" s="162">
        <f>BK115</f>
        <v>0</v>
      </c>
      <c r="K115" s="158"/>
      <c r="L115" s="163"/>
      <c r="M115" s="164"/>
      <c r="N115" s="165"/>
      <c r="O115" s="165"/>
      <c r="P115" s="166">
        <f>SUM(P116:P117)</f>
        <v>0</v>
      </c>
      <c r="Q115" s="165"/>
      <c r="R115" s="166">
        <f>SUM(R116:R117)</f>
        <v>0</v>
      </c>
      <c r="S115" s="165"/>
      <c r="T115" s="167">
        <f>SUM(T116:T117)</f>
        <v>0</v>
      </c>
      <c r="AR115" s="168" t="s">
        <v>83</v>
      </c>
      <c r="AT115" s="169" t="s">
        <v>74</v>
      </c>
      <c r="AU115" s="169" t="s">
        <v>75</v>
      </c>
      <c r="AY115" s="168" t="s">
        <v>145</v>
      </c>
      <c r="BK115" s="170">
        <f>SUM(BK116:BK117)</f>
        <v>0</v>
      </c>
    </row>
    <row r="116" spans="1:65" s="2" customFormat="1" ht="33" customHeight="1" x14ac:dyDescent="0.2">
      <c r="A116" s="34"/>
      <c r="B116" s="35"/>
      <c r="C116" s="173" t="s">
        <v>240</v>
      </c>
      <c r="D116" s="173" t="s">
        <v>148</v>
      </c>
      <c r="E116" s="174" t="s">
        <v>945</v>
      </c>
      <c r="F116" s="175" t="s">
        <v>946</v>
      </c>
      <c r="G116" s="176" t="s">
        <v>911</v>
      </c>
      <c r="H116" s="177">
        <v>84</v>
      </c>
      <c r="I116" s="178"/>
      <c r="J116" s="177">
        <f>ROUND((ROUND(I116,2))*(ROUND(H116,2)),2)</f>
        <v>0</v>
      </c>
      <c r="K116" s="175" t="s">
        <v>289</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153</v>
      </c>
      <c r="AT116" s="183" t="s">
        <v>148</v>
      </c>
      <c r="AU116" s="183" t="s">
        <v>83</v>
      </c>
      <c r="AY116" s="17" t="s">
        <v>145</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153</v>
      </c>
      <c r="BM116" s="183" t="s">
        <v>318</v>
      </c>
    </row>
    <row r="117" spans="1:65" s="2" customFormat="1" ht="39" x14ac:dyDescent="0.2">
      <c r="A117" s="34"/>
      <c r="B117" s="35"/>
      <c r="C117" s="36"/>
      <c r="D117" s="192" t="s">
        <v>555</v>
      </c>
      <c r="E117" s="36"/>
      <c r="F117" s="233" t="s">
        <v>947</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555</v>
      </c>
      <c r="AU117" s="17" t="s">
        <v>83</v>
      </c>
    </row>
    <row r="118" spans="1:65" s="12" customFormat="1" ht="25.9" customHeight="1" x14ac:dyDescent="0.2">
      <c r="B118" s="157"/>
      <c r="C118" s="158"/>
      <c r="D118" s="159" t="s">
        <v>74</v>
      </c>
      <c r="E118" s="160" t="s">
        <v>948</v>
      </c>
      <c r="F118" s="160" t="s">
        <v>949</v>
      </c>
      <c r="G118" s="158"/>
      <c r="H118" s="158"/>
      <c r="I118" s="161"/>
      <c r="J118" s="162">
        <f>BK118</f>
        <v>0</v>
      </c>
      <c r="K118" s="158"/>
      <c r="L118" s="163"/>
      <c r="M118" s="164"/>
      <c r="N118" s="165"/>
      <c r="O118" s="165"/>
      <c r="P118" s="166">
        <f>SUM(P119:P126)</f>
        <v>0</v>
      </c>
      <c r="Q118" s="165"/>
      <c r="R118" s="166">
        <f>SUM(R119:R126)</f>
        <v>0</v>
      </c>
      <c r="S118" s="165"/>
      <c r="T118" s="167">
        <f>SUM(T119:T126)</f>
        <v>0</v>
      </c>
      <c r="AR118" s="168" t="s">
        <v>83</v>
      </c>
      <c r="AT118" s="169" t="s">
        <v>74</v>
      </c>
      <c r="AU118" s="169" t="s">
        <v>75</v>
      </c>
      <c r="AY118" s="168" t="s">
        <v>145</v>
      </c>
      <c r="BK118" s="170">
        <f>SUM(BK119:BK126)</f>
        <v>0</v>
      </c>
    </row>
    <row r="119" spans="1:65" s="2" customFormat="1" ht="16.5" customHeight="1" x14ac:dyDescent="0.2">
      <c r="A119" s="34"/>
      <c r="B119" s="35"/>
      <c r="C119" s="173" t="s">
        <v>245</v>
      </c>
      <c r="D119" s="173" t="s">
        <v>148</v>
      </c>
      <c r="E119" s="174" t="s">
        <v>950</v>
      </c>
      <c r="F119" s="175" t="s">
        <v>951</v>
      </c>
      <c r="G119" s="176" t="s">
        <v>911</v>
      </c>
      <c r="H119" s="177">
        <v>94</v>
      </c>
      <c r="I119" s="178"/>
      <c r="J119" s="177">
        <f>ROUND((ROUND(I119,2))*(ROUND(H119,2)),2)</f>
        <v>0</v>
      </c>
      <c r="K119" s="175" t="s">
        <v>289</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153</v>
      </c>
      <c r="AT119" s="183" t="s">
        <v>148</v>
      </c>
      <c r="AU119" s="183" t="s">
        <v>83</v>
      </c>
      <c r="AY119" s="17" t="s">
        <v>145</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153</v>
      </c>
      <c r="BM119" s="183" t="s">
        <v>329</v>
      </c>
    </row>
    <row r="120" spans="1:65" s="2" customFormat="1" ht="19.5" x14ac:dyDescent="0.2">
      <c r="A120" s="34"/>
      <c r="B120" s="35"/>
      <c r="C120" s="36"/>
      <c r="D120" s="192" t="s">
        <v>555</v>
      </c>
      <c r="E120" s="36"/>
      <c r="F120" s="233" t="s">
        <v>952</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555</v>
      </c>
      <c r="AU120" s="17" t="s">
        <v>83</v>
      </c>
    </row>
    <row r="121" spans="1:65" s="2" customFormat="1" ht="16.5" customHeight="1" x14ac:dyDescent="0.2">
      <c r="A121" s="34"/>
      <c r="B121" s="35"/>
      <c r="C121" s="173" t="s">
        <v>253</v>
      </c>
      <c r="D121" s="173" t="s">
        <v>148</v>
      </c>
      <c r="E121" s="174" t="s">
        <v>953</v>
      </c>
      <c r="F121" s="175" t="s">
        <v>954</v>
      </c>
      <c r="G121" s="176" t="s">
        <v>911</v>
      </c>
      <c r="H121" s="177">
        <v>74</v>
      </c>
      <c r="I121" s="178"/>
      <c r="J121" s="177">
        <f>ROUND((ROUND(I121,2))*(ROUND(H121,2)),2)</f>
        <v>0</v>
      </c>
      <c r="K121" s="175" t="s">
        <v>289</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153</v>
      </c>
      <c r="AT121" s="183" t="s">
        <v>148</v>
      </c>
      <c r="AU121" s="183" t="s">
        <v>83</v>
      </c>
      <c r="AY121" s="17" t="s">
        <v>145</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153</v>
      </c>
      <c r="BM121" s="183" t="s">
        <v>341</v>
      </c>
    </row>
    <row r="122" spans="1:65" s="2" customFormat="1" ht="19.5" x14ac:dyDescent="0.2">
      <c r="A122" s="34"/>
      <c r="B122" s="35"/>
      <c r="C122" s="36"/>
      <c r="D122" s="192" t="s">
        <v>555</v>
      </c>
      <c r="E122" s="36"/>
      <c r="F122" s="233" t="s">
        <v>952</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555</v>
      </c>
      <c r="AU122" s="17" t="s">
        <v>83</v>
      </c>
    </row>
    <row r="123" spans="1:65" s="2" customFormat="1" ht="16.5" customHeight="1" x14ac:dyDescent="0.2">
      <c r="A123" s="34"/>
      <c r="B123" s="35"/>
      <c r="C123" s="173" t="s">
        <v>8</v>
      </c>
      <c r="D123" s="173" t="s">
        <v>148</v>
      </c>
      <c r="E123" s="174" t="s">
        <v>955</v>
      </c>
      <c r="F123" s="175" t="s">
        <v>956</v>
      </c>
      <c r="G123" s="176" t="s">
        <v>911</v>
      </c>
      <c r="H123" s="177">
        <v>4</v>
      </c>
      <c r="I123" s="178"/>
      <c r="J123" s="177">
        <f>ROUND((ROUND(I123,2))*(ROUND(H123,2)),2)</f>
        <v>0</v>
      </c>
      <c r="K123" s="175" t="s">
        <v>289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153</v>
      </c>
      <c r="AT123" s="183" t="s">
        <v>148</v>
      </c>
      <c r="AU123" s="183" t="s">
        <v>83</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153</v>
      </c>
      <c r="BM123" s="183" t="s">
        <v>355</v>
      </c>
    </row>
    <row r="124" spans="1:65" s="2" customFormat="1" ht="19.5" x14ac:dyDescent="0.2">
      <c r="A124" s="34"/>
      <c r="B124" s="35"/>
      <c r="C124" s="36"/>
      <c r="D124" s="192" t="s">
        <v>555</v>
      </c>
      <c r="E124" s="36"/>
      <c r="F124" s="233" t="s">
        <v>952</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555</v>
      </c>
      <c r="AU124" s="17" t="s">
        <v>83</v>
      </c>
    </row>
    <row r="125" spans="1:65" s="2" customFormat="1" ht="16.5" customHeight="1" x14ac:dyDescent="0.2">
      <c r="A125" s="34"/>
      <c r="B125" s="35"/>
      <c r="C125" s="173" t="s">
        <v>270</v>
      </c>
      <c r="D125" s="173" t="s">
        <v>148</v>
      </c>
      <c r="E125" s="174" t="s">
        <v>957</v>
      </c>
      <c r="F125" s="175" t="s">
        <v>958</v>
      </c>
      <c r="G125" s="176" t="s">
        <v>911</v>
      </c>
      <c r="H125" s="177">
        <v>4</v>
      </c>
      <c r="I125" s="178"/>
      <c r="J125" s="177">
        <f>ROUND((ROUND(I125,2))*(ROUND(H125,2)),2)</f>
        <v>0</v>
      </c>
      <c r="K125" s="175" t="s">
        <v>289</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153</v>
      </c>
      <c r="AT125" s="183" t="s">
        <v>148</v>
      </c>
      <c r="AU125" s="183" t="s">
        <v>83</v>
      </c>
      <c r="AY125" s="17" t="s">
        <v>145</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153</v>
      </c>
      <c r="BM125" s="183" t="s">
        <v>367</v>
      </c>
    </row>
    <row r="126" spans="1:65" s="2" customFormat="1" ht="19.5" x14ac:dyDescent="0.2">
      <c r="A126" s="34"/>
      <c r="B126" s="35"/>
      <c r="C126" s="36"/>
      <c r="D126" s="192" t="s">
        <v>555</v>
      </c>
      <c r="E126" s="36"/>
      <c r="F126" s="233" t="s">
        <v>952</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555</v>
      </c>
      <c r="AU126" s="17" t="s">
        <v>83</v>
      </c>
    </row>
    <row r="127" spans="1:65" s="12" customFormat="1" ht="25.9" customHeight="1" x14ac:dyDescent="0.2">
      <c r="B127" s="157"/>
      <c r="C127" s="158"/>
      <c r="D127" s="159" t="s">
        <v>74</v>
      </c>
      <c r="E127" s="160" t="s">
        <v>959</v>
      </c>
      <c r="F127" s="160" t="s">
        <v>960</v>
      </c>
      <c r="G127" s="158"/>
      <c r="H127" s="158"/>
      <c r="I127" s="161"/>
      <c r="J127" s="162">
        <f>BK127</f>
        <v>0</v>
      </c>
      <c r="K127" s="158"/>
      <c r="L127" s="163"/>
      <c r="M127" s="164"/>
      <c r="N127" s="165"/>
      <c r="O127" s="165"/>
      <c r="P127" s="166">
        <f>SUM(P128:P136)</f>
        <v>0</v>
      </c>
      <c r="Q127" s="165"/>
      <c r="R127" s="166">
        <f>SUM(R128:R136)</f>
        <v>0</v>
      </c>
      <c r="S127" s="165"/>
      <c r="T127" s="167">
        <f>SUM(T128:T136)</f>
        <v>0</v>
      </c>
      <c r="AR127" s="168" t="s">
        <v>83</v>
      </c>
      <c r="AT127" s="169" t="s">
        <v>74</v>
      </c>
      <c r="AU127" s="169" t="s">
        <v>75</v>
      </c>
      <c r="AY127" s="168" t="s">
        <v>145</v>
      </c>
      <c r="BK127" s="170">
        <f>SUM(BK128:BK136)</f>
        <v>0</v>
      </c>
    </row>
    <row r="128" spans="1:65" s="2" customFormat="1" ht="24.2" customHeight="1" x14ac:dyDescent="0.2">
      <c r="A128" s="34"/>
      <c r="B128" s="35"/>
      <c r="C128" s="173" t="s">
        <v>279</v>
      </c>
      <c r="D128" s="173" t="s">
        <v>148</v>
      </c>
      <c r="E128" s="174" t="s">
        <v>961</v>
      </c>
      <c r="F128" s="175" t="s">
        <v>962</v>
      </c>
      <c r="G128" s="176" t="s">
        <v>911</v>
      </c>
      <c r="H128" s="177">
        <v>84</v>
      </c>
      <c r="I128" s="178"/>
      <c r="J128" s="177">
        <f>ROUND((ROUND(I128,2))*(ROUND(H128,2)),2)</f>
        <v>0</v>
      </c>
      <c r="K128" s="175" t="s">
        <v>289</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153</v>
      </c>
      <c r="AT128" s="183" t="s">
        <v>148</v>
      </c>
      <c r="AU128" s="183" t="s">
        <v>83</v>
      </c>
      <c r="AY128" s="17" t="s">
        <v>145</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153</v>
      </c>
      <c r="BM128" s="183" t="s">
        <v>379</v>
      </c>
    </row>
    <row r="129" spans="1:65" s="2" customFormat="1" ht="19.5" x14ac:dyDescent="0.2">
      <c r="A129" s="34"/>
      <c r="B129" s="35"/>
      <c r="C129" s="36"/>
      <c r="D129" s="192" t="s">
        <v>555</v>
      </c>
      <c r="E129" s="36"/>
      <c r="F129" s="233" t="s">
        <v>963</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555</v>
      </c>
      <c r="AU129" s="17" t="s">
        <v>83</v>
      </c>
    </row>
    <row r="130" spans="1:65" s="2" customFormat="1" ht="24.2" customHeight="1" x14ac:dyDescent="0.2">
      <c r="A130" s="34"/>
      <c r="B130" s="35"/>
      <c r="C130" s="173" t="s">
        <v>285</v>
      </c>
      <c r="D130" s="173" t="s">
        <v>148</v>
      </c>
      <c r="E130" s="174" t="s">
        <v>964</v>
      </c>
      <c r="F130" s="175" t="s">
        <v>965</v>
      </c>
      <c r="G130" s="176" t="s">
        <v>911</v>
      </c>
      <c r="H130" s="177">
        <v>10</v>
      </c>
      <c r="I130" s="178"/>
      <c r="J130" s="177">
        <f>ROUND((ROUND(I130,2))*(ROUND(H130,2)),2)</f>
        <v>0</v>
      </c>
      <c r="K130" s="175" t="s">
        <v>289</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153</v>
      </c>
      <c r="AT130" s="183" t="s">
        <v>148</v>
      </c>
      <c r="AU130" s="183" t="s">
        <v>83</v>
      </c>
      <c r="AY130" s="17" t="s">
        <v>145</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153</v>
      </c>
      <c r="BM130" s="183" t="s">
        <v>395</v>
      </c>
    </row>
    <row r="131" spans="1:65" s="2" customFormat="1" ht="19.5" x14ac:dyDescent="0.2">
      <c r="A131" s="34"/>
      <c r="B131" s="35"/>
      <c r="C131" s="36"/>
      <c r="D131" s="192" t="s">
        <v>555</v>
      </c>
      <c r="E131" s="36"/>
      <c r="F131" s="233" t="s">
        <v>963</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555</v>
      </c>
      <c r="AU131" s="17" t="s">
        <v>83</v>
      </c>
    </row>
    <row r="132" spans="1:65" s="2" customFormat="1" ht="21.75" customHeight="1" x14ac:dyDescent="0.2">
      <c r="A132" s="34"/>
      <c r="B132" s="35"/>
      <c r="C132" s="173" t="s">
        <v>291</v>
      </c>
      <c r="D132" s="173" t="s">
        <v>148</v>
      </c>
      <c r="E132" s="174" t="s">
        <v>966</v>
      </c>
      <c r="F132" s="175" t="s">
        <v>967</v>
      </c>
      <c r="G132" s="176" t="s">
        <v>911</v>
      </c>
      <c r="H132" s="177">
        <v>16</v>
      </c>
      <c r="I132" s="178"/>
      <c r="J132" s="177">
        <f>ROUND((ROUND(I132,2))*(ROUND(H132,2)),2)</f>
        <v>0</v>
      </c>
      <c r="K132" s="175" t="s">
        <v>289</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153</v>
      </c>
      <c r="AT132" s="183" t="s">
        <v>148</v>
      </c>
      <c r="AU132" s="183" t="s">
        <v>83</v>
      </c>
      <c r="AY132" s="17" t="s">
        <v>145</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153</v>
      </c>
      <c r="BM132" s="183" t="s">
        <v>406</v>
      </c>
    </row>
    <row r="133" spans="1:65" s="2" customFormat="1" ht="19.5" x14ac:dyDescent="0.2">
      <c r="A133" s="34"/>
      <c r="B133" s="35"/>
      <c r="C133" s="36"/>
      <c r="D133" s="192" t="s">
        <v>555</v>
      </c>
      <c r="E133" s="36"/>
      <c r="F133" s="233" t="s">
        <v>968</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555</v>
      </c>
      <c r="AU133" s="17" t="s">
        <v>83</v>
      </c>
    </row>
    <row r="134" spans="1:65" s="2" customFormat="1" ht="21.75" customHeight="1" x14ac:dyDescent="0.2">
      <c r="A134" s="34"/>
      <c r="B134" s="35"/>
      <c r="C134" s="173" t="s">
        <v>294</v>
      </c>
      <c r="D134" s="173" t="s">
        <v>148</v>
      </c>
      <c r="E134" s="174" t="s">
        <v>969</v>
      </c>
      <c r="F134" s="175" t="s">
        <v>970</v>
      </c>
      <c r="G134" s="176" t="s">
        <v>911</v>
      </c>
      <c r="H134" s="177">
        <v>78</v>
      </c>
      <c r="I134" s="178"/>
      <c r="J134" s="177">
        <f>ROUND((ROUND(I134,2))*(ROUND(H134,2)),2)</f>
        <v>0</v>
      </c>
      <c r="K134" s="175" t="s">
        <v>289</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153</v>
      </c>
      <c r="AT134" s="183" t="s">
        <v>148</v>
      </c>
      <c r="AU134" s="183" t="s">
        <v>83</v>
      </c>
      <c r="AY134" s="17" t="s">
        <v>145</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153</v>
      </c>
      <c r="BM134" s="183" t="s">
        <v>418</v>
      </c>
    </row>
    <row r="135" spans="1:65" s="2" customFormat="1" ht="19.5" x14ac:dyDescent="0.2">
      <c r="A135" s="34"/>
      <c r="B135" s="35"/>
      <c r="C135" s="36"/>
      <c r="D135" s="192" t="s">
        <v>555</v>
      </c>
      <c r="E135" s="36"/>
      <c r="F135" s="233" t="s">
        <v>968</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555</v>
      </c>
      <c r="AU135" s="17" t="s">
        <v>83</v>
      </c>
    </row>
    <row r="136" spans="1:65" s="2" customFormat="1" ht="21.75" customHeight="1" x14ac:dyDescent="0.2">
      <c r="A136" s="34"/>
      <c r="B136" s="35"/>
      <c r="C136" s="173" t="s">
        <v>7</v>
      </c>
      <c r="D136" s="173" t="s">
        <v>148</v>
      </c>
      <c r="E136" s="174" t="s">
        <v>971</v>
      </c>
      <c r="F136" s="175" t="s">
        <v>972</v>
      </c>
      <c r="G136" s="176" t="s">
        <v>911</v>
      </c>
      <c r="H136" s="177">
        <v>10</v>
      </c>
      <c r="I136" s="178"/>
      <c r="J136" s="177">
        <f>ROUND((ROUND(I136,2))*(ROUND(H136,2)),2)</f>
        <v>0</v>
      </c>
      <c r="K136" s="175" t="s">
        <v>289</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153</v>
      </c>
      <c r="AT136" s="183" t="s">
        <v>148</v>
      </c>
      <c r="AU136" s="183" t="s">
        <v>83</v>
      </c>
      <c r="AY136" s="17" t="s">
        <v>145</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153</v>
      </c>
      <c r="BM136" s="183" t="s">
        <v>435</v>
      </c>
    </row>
    <row r="137" spans="1:65" s="12" customFormat="1" ht="25.9" customHeight="1" x14ac:dyDescent="0.2">
      <c r="B137" s="157"/>
      <c r="C137" s="158"/>
      <c r="D137" s="159" t="s">
        <v>74</v>
      </c>
      <c r="E137" s="160" t="s">
        <v>973</v>
      </c>
      <c r="F137" s="160" t="s">
        <v>974</v>
      </c>
      <c r="G137" s="158"/>
      <c r="H137" s="158"/>
      <c r="I137" s="161"/>
      <c r="J137" s="162">
        <f>BK137</f>
        <v>0</v>
      </c>
      <c r="K137" s="158"/>
      <c r="L137" s="163"/>
      <c r="M137" s="164"/>
      <c r="N137" s="165"/>
      <c r="O137" s="165"/>
      <c r="P137" s="166">
        <f>SUM(P138:P140)</f>
        <v>0</v>
      </c>
      <c r="Q137" s="165"/>
      <c r="R137" s="166">
        <f>SUM(R138:R140)</f>
        <v>0</v>
      </c>
      <c r="S137" s="165"/>
      <c r="T137" s="167">
        <f>SUM(T138:T140)</f>
        <v>0</v>
      </c>
      <c r="AR137" s="168" t="s">
        <v>83</v>
      </c>
      <c r="AT137" s="169" t="s">
        <v>74</v>
      </c>
      <c r="AU137" s="169" t="s">
        <v>75</v>
      </c>
      <c r="AY137" s="168" t="s">
        <v>145</v>
      </c>
      <c r="BK137" s="170">
        <f>SUM(BK138:BK140)</f>
        <v>0</v>
      </c>
    </row>
    <row r="138" spans="1:65" s="2" customFormat="1" ht="37.9" customHeight="1" x14ac:dyDescent="0.2">
      <c r="A138" s="34"/>
      <c r="B138" s="35"/>
      <c r="C138" s="173" t="s">
        <v>304</v>
      </c>
      <c r="D138" s="173" t="s">
        <v>148</v>
      </c>
      <c r="E138" s="174" t="s">
        <v>975</v>
      </c>
      <c r="F138" s="175" t="s">
        <v>976</v>
      </c>
      <c r="G138" s="176" t="s">
        <v>911</v>
      </c>
      <c r="H138" s="177">
        <v>39</v>
      </c>
      <c r="I138" s="178"/>
      <c r="J138" s="177">
        <f>ROUND((ROUND(I138,2))*(ROUND(H138,2)),2)</f>
        <v>0</v>
      </c>
      <c r="K138" s="175" t="s">
        <v>289</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153</v>
      </c>
      <c r="AT138" s="183" t="s">
        <v>148</v>
      </c>
      <c r="AU138" s="183" t="s">
        <v>83</v>
      </c>
      <c r="AY138" s="17" t="s">
        <v>145</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153</v>
      </c>
      <c r="BM138" s="183" t="s">
        <v>445</v>
      </c>
    </row>
    <row r="139" spans="1:65" s="2" customFormat="1" ht="16.5" customHeight="1" x14ac:dyDescent="0.2">
      <c r="A139" s="34"/>
      <c r="B139" s="35"/>
      <c r="C139" s="173" t="s">
        <v>309</v>
      </c>
      <c r="D139" s="173" t="s">
        <v>148</v>
      </c>
      <c r="E139" s="174" t="s">
        <v>977</v>
      </c>
      <c r="F139" s="175" t="s">
        <v>978</v>
      </c>
      <c r="G139" s="176" t="s">
        <v>911</v>
      </c>
      <c r="H139" s="177">
        <v>3</v>
      </c>
      <c r="I139" s="178"/>
      <c r="J139" s="177">
        <f>ROUND((ROUND(I139,2))*(ROUND(H139,2)),2)</f>
        <v>0</v>
      </c>
      <c r="K139" s="175" t="s">
        <v>289</v>
      </c>
      <c r="L139" s="39"/>
      <c r="M139" s="179" t="s">
        <v>18</v>
      </c>
      <c r="N139" s="180" t="s">
        <v>46</v>
      </c>
      <c r="O139" s="64"/>
      <c r="P139" s="181">
        <f>O139*H139</f>
        <v>0</v>
      </c>
      <c r="Q139" s="181">
        <v>0</v>
      </c>
      <c r="R139" s="181">
        <f>Q139*H139</f>
        <v>0</v>
      </c>
      <c r="S139" s="181">
        <v>0</v>
      </c>
      <c r="T139" s="182">
        <f>S139*H139</f>
        <v>0</v>
      </c>
      <c r="U139" s="34"/>
      <c r="V139" s="34"/>
      <c r="W139" s="34"/>
      <c r="X139" s="34"/>
      <c r="Y139" s="34"/>
      <c r="Z139" s="34"/>
      <c r="AA139" s="34"/>
      <c r="AB139" s="34"/>
      <c r="AC139" s="34"/>
      <c r="AD139" s="34"/>
      <c r="AE139" s="34"/>
      <c r="AR139" s="183" t="s">
        <v>153</v>
      </c>
      <c r="AT139" s="183" t="s">
        <v>148</v>
      </c>
      <c r="AU139" s="183" t="s">
        <v>83</v>
      </c>
      <c r="AY139" s="17" t="s">
        <v>145</v>
      </c>
      <c r="BE139" s="184">
        <f>IF(N139="základní",J139,0)</f>
        <v>0</v>
      </c>
      <c r="BF139" s="184">
        <f>IF(N139="snížená",J139,0)</f>
        <v>0</v>
      </c>
      <c r="BG139" s="184">
        <f>IF(N139="zákl. přenesená",J139,0)</f>
        <v>0</v>
      </c>
      <c r="BH139" s="184">
        <f>IF(N139="sníž. přenesená",J139,0)</f>
        <v>0</v>
      </c>
      <c r="BI139" s="184">
        <f>IF(N139="nulová",J139,0)</f>
        <v>0</v>
      </c>
      <c r="BJ139" s="17" t="s">
        <v>83</v>
      </c>
      <c r="BK139" s="184">
        <f>ROUND((ROUND(I139,2))*(ROUND(H139,2)),2)</f>
        <v>0</v>
      </c>
      <c r="BL139" s="17" t="s">
        <v>153</v>
      </c>
      <c r="BM139" s="183" t="s">
        <v>458</v>
      </c>
    </row>
    <row r="140" spans="1:65" s="2" customFormat="1" ht="29.25" x14ac:dyDescent="0.2">
      <c r="A140" s="34"/>
      <c r="B140" s="35"/>
      <c r="C140" s="36"/>
      <c r="D140" s="192" t="s">
        <v>555</v>
      </c>
      <c r="E140" s="36"/>
      <c r="F140" s="233" t="s">
        <v>979</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555</v>
      </c>
      <c r="AU140" s="17" t="s">
        <v>83</v>
      </c>
    </row>
    <row r="141" spans="1:65" s="12" customFormat="1" ht="25.9" customHeight="1" x14ac:dyDescent="0.2">
      <c r="B141" s="157"/>
      <c r="C141" s="158"/>
      <c r="D141" s="159" t="s">
        <v>74</v>
      </c>
      <c r="E141" s="160" t="s">
        <v>980</v>
      </c>
      <c r="F141" s="160" t="s">
        <v>981</v>
      </c>
      <c r="G141" s="158"/>
      <c r="H141" s="158"/>
      <c r="I141" s="161"/>
      <c r="J141" s="162">
        <f>BK141</f>
        <v>0</v>
      </c>
      <c r="K141" s="158"/>
      <c r="L141" s="163"/>
      <c r="M141" s="164"/>
      <c r="N141" s="165"/>
      <c r="O141" s="165"/>
      <c r="P141" s="166">
        <f>SUM(P142:P157)</f>
        <v>0</v>
      </c>
      <c r="Q141" s="165"/>
      <c r="R141" s="166">
        <f>SUM(R142:R157)</f>
        <v>0</v>
      </c>
      <c r="S141" s="165"/>
      <c r="T141" s="167">
        <f>SUM(T142:T157)</f>
        <v>0</v>
      </c>
      <c r="AR141" s="168" t="s">
        <v>83</v>
      </c>
      <c r="AT141" s="169" t="s">
        <v>74</v>
      </c>
      <c r="AU141" s="169" t="s">
        <v>75</v>
      </c>
      <c r="AY141" s="168" t="s">
        <v>145</v>
      </c>
      <c r="BK141" s="170">
        <f>SUM(BK142:BK157)</f>
        <v>0</v>
      </c>
    </row>
    <row r="142" spans="1:65" s="2" customFormat="1" ht="33" customHeight="1" x14ac:dyDescent="0.2">
      <c r="A142" s="34"/>
      <c r="B142" s="35"/>
      <c r="C142" s="173" t="s">
        <v>318</v>
      </c>
      <c r="D142" s="173" t="s">
        <v>148</v>
      </c>
      <c r="E142" s="174" t="s">
        <v>982</v>
      </c>
      <c r="F142" s="175" t="s">
        <v>983</v>
      </c>
      <c r="G142" s="176" t="s">
        <v>984</v>
      </c>
      <c r="H142" s="177">
        <v>18</v>
      </c>
      <c r="I142" s="178"/>
      <c r="J142" s="177">
        <f>ROUND((ROUND(I142,2))*(ROUND(H142,2)),2)</f>
        <v>0</v>
      </c>
      <c r="K142" s="175" t="s">
        <v>289</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153</v>
      </c>
      <c r="AT142" s="183" t="s">
        <v>148</v>
      </c>
      <c r="AU142" s="183" t="s">
        <v>83</v>
      </c>
      <c r="AY142" s="17" t="s">
        <v>145</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153</v>
      </c>
      <c r="BM142" s="183" t="s">
        <v>473</v>
      </c>
    </row>
    <row r="143" spans="1:65" s="2" customFormat="1" ht="29.25" x14ac:dyDescent="0.2">
      <c r="A143" s="34"/>
      <c r="B143" s="35"/>
      <c r="C143" s="36"/>
      <c r="D143" s="192" t="s">
        <v>555</v>
      </c>
      <c r="E143" s="36"/>
      <c r="F143" s="233" t="s">
        <v>985</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555</v>
      </c>
      <c r="AU143" s="17" t="s">
        <v>83</v>
      </c>
    </row>
    <row r="144" spans="1:65" s="2" customFormat="1" ht="33" customHeight="1" x14ac:dyDescent="0.2">
      <c r="A144" s="34"/>
      <c r="B144" s="35"/>
      <c r="C144" s="173" t="s">
        <v>323</v>
      </c>
      <c r="D144" s="173" t="s">
        <v>148</v>
      </c>
      <c r="E144" s="174" t="s">
        <v>986</v>
      </c>
      <c r="F144" s="175" t="s">
        <v>987</v>
      </c>
      <c r="G144" s="176" t="s">
        <v>984</v>
      </c>
      <c r="H144" s="177">
        <v>142</v>
      </c>
      <c r="I144" s="178"/>
      <c r="J144" s="177">
        <f>ROUND((ROUND(I144,2))*(ROUND(H144,2)),2)</f>
        <v>0</v>
      </c>
      <c r="K144" s="175" t="s">
        <v>289</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153</v>
      </c>
      <c r="AT144" s="183" t="s">
        <v>148</v>
      </c>
      <c r="AU144" s="183" t="s">
        <v>83</v>
      </c>
      <c r="AY144" s="17" t="s">
        <v>145</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153</v>
      </c>
      <c r="BM144" s="183" t="s">
        <v>486</v>
      </c>
    </row>
    <row r="145" spans="1:65" s="2" customFormat="1" ht="29.25" x14ac:dyDescent="0.2">
      <c r="A145" s="34"/>
      <c r="B145" s="35"/>
      <c r="C145" s="36"/>
      <c r="D145" s="192" t="s">
        <v>555</v>
      </c>
      <c r="E145" s="36"/>
      <c r="F145" s="233" t="s">
        <v>985</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555</v>
      </c>
      <c r="AU145" s="17" t="s">
        <v>83</v>
      </c>
    </row>
    <row r="146" spans="1:65" s="2" customFormat="1" ht="33" customHeight="1" x14ac:dyDescent="0.2">
      <c r="A146" s="34"/>
      <c r="B146" s="35"/>
      <c r="C146" s="173" t="s">
        <v>329</v>
      </c>
      <c r="D146" s="173" t="s">
        <v>148</v>
      </c>
      <c r="E146" s="174" t="s">
        <v>988</v>
      </c>
      <c r="F146" s="175" t="s">
        <v>989</v>
      </c>
      <c r="G146" s="176" t="s">
        <v>984</v>
      </c>
      <c r="H146" s="177">
        <v>47</v>
      </c>
      <c r="I146" s="178"/>
      <c r="J146" s="177">
        <f>ROUND((ROUND(I146,2))*(ROUND(H146,2)),2)</f>
        <v>0</v>
      </c>
      <c r="K146" s="175" t="s">
        <v>289</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153</v>
      </c>
      <c r="AT146" s="183" t="s">
        <v>148</v>
      </c>
      <c r="AU146" s="183" t="s">
        <v>83</v>
      </c>
      <c r="AY146" s="17" t="s">
        <v>145</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153</v>
      </c>
      <c r="BM146" s="183" t="s">
        <v>497</v>
      </c>
    </row>
    <row r="147" spans="1:65" s="2" customFormat="1" ht="29.25" x14ac:dyDescent="0.2">
      <c r="A147" s="34"/>
      <c r="B147" s="35"/>
      <c r="C147" s="36"/>
      <c r="D147" s="192" t="s">
        <v>555</v>
      </c>
      <c r="E147" s="36"/>
      <c r="F147" s="233" t="s">
        <v>985</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555</v>
      </c>
      <c r="AU147" s="17" t="s">
        <v>83</v>
      </c>
    </row>
    <row r="148" spans="1:65" s="2" customFormat="1" ht="33" customHeight="1" x14ac:dyDescent="0.2">
      <c r="A148" s="34"/>
      <c r="B148" s="35"/>
      <c r="C148" s="173" t="s">
        <v>336</v>
      </c>
      <c r="D148" s="173" t="s">
        <v>148</v>
      </c>
      <c r="E148" s="174" t="s">
        <v>990</v>
      </c>
      <c r="F148" s="175" t="s">
        <v>991</v>
      </c>
      <c r="G148" s="176" t="s">
        <v>984</v>
      </c>
      <c r="H148" s="177">
        <v>128</v>
      </c>
      <c r="I148" s="178"/>
      <c r="J148" s="177">
        <f>ROUND((ROUND(I148,2))*(ROUND(H148,2)),2)</f>
        <v>0</v>
      </c>
      <c r="K148" s="175" t="s">
        <v>289</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153</v>
      </c>
      <c r="AT148" s="183" t="s">
        <v>148</v>
      </c>
      <c r="AU148" s="183" t="s">
        <v>83</v>
      </c>
      <c r="AY148" s="17" t="s">
        <v>145</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153</v>
      </c>
      <c r="BM148" s="183" t="s">
        <v>507</v>
      </c>
    </row>
    <row r="149" spans="1:65" s="2" customFormat="1" ht="29.25" x14ac:dyDescent="0.2">
      <c r="A149" s="34"/>
      <c r="B149" s="35"/>
      <c r="C149" s="36"/>
      <c r="D149" s="192" t="s">
        <v>555</v>
      </c>
      <c r="E149" s="36"/>
      <c r="F149" s="233" t="s">
        <v>985</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555</v>
      </c>
      <c r="AU149" s="17" t="s">
        <v>83</v>
      </c>
    </row>
    <row r="150" spans="1:65" s="2" customFormat="1" ht="33" customHeight="1" x14ac:dyDescent="0.2">
      <c r="A150" s="34"/>
      <c r="B150" s="35"/>
      <c r="C150" s="173" t="s">
        <v>341</v>
      </c>
      <c r="D150" s="173" t="s">
        <v>148</v>
      </c>
      <c r="E150" s="174" t="s">
        <v>992</v>
      </c>
      <c r="F150" s="175" t="s">
        <v>993</v>
      </c>
      <c r="G150" s="176" t="s">
        <v>984</v>
      </c>
      <c r="H150" s="177">
        <v>143</v>
      </c>
      <c r="I150" s="178"/>
      <c r="J150" s="177">
        <f>ROUND((ROUND(I150,2))*(ROUND(H150,2)),2)</f>
        <v>0</v>
      </c>
      <c r="K150" s="175" t="s">
        <v>289</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153</v>
      </c>
      <c r="AT150" s="183" t="s">
        <v>148</v>
      </c>
      <c r="AU150" s="183" t="s">
        <v>83</v>
      </c>
      <c r="AY150" s="17" t="s">
        <v>145</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153</v>
      </c>
      <c r="BM150" s="183" t="s">
        <v>519</v>
      </c>
    </row>
    <row r="151" spans="1:65" s="2" customFormat="1" ht="29.25" x14ac:dyDescent="0.2">
      <c r="A151" s="34"/>
      <c r="B151" s="35"/>
      <c r="C151" s="36"/>
      <c r="D151" s="192" t="s">
        <v>555</v>
      </c>
      <c r="E151" s="36"/>
      <c r="F151" s="233" t="s">
        <v>985</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555</v>
      </c>
      <c r="AU151" s="17" t="s">
        <v>83</v>
      </c>
    </row>
    <row r="152" spans="1:65" s="2" customFormat="1" ht="33" customHeight="1" x14ac:dyDescent="0.2">
      <c r="A152" s="34"/>
      <c r="B152" s="35"/>
      <c r="C152" s="173" t="s">
        <v>347</v>
      </c>
      <c r="D152" s="173" t="s">
        <v>148</v>
      </c>
      <c r="E152" s="174" t="s">
        <v>994</v>
      </c>
      <c r="F152" s="175" t="s">
        <v>995</v>
      </c>
      <c r="G152" s="176" t="s">
        <v>984</v>
      </c>
      <c r="H152" s="177">
        <v>105</v>
      </c>
      <c r="I152" s="178"/>
      <c r="J152" s="177">
        <f>ROUND((ROUND(I152,2))*(ROUND(H152,2)),2)</f>
        <v>0</v>
      </c>
      <c r="K152" s="175" t="s">
        <v>289</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153</v>
      </c>
      <c r="AT152" s="183" t="s">
        <v>148</v>
      </c>
      <c r="AU152" s="183" t="s">
        <v>83</v>
      </c>
      <c r="AY152" s="17" t="s">
        <v>145</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153</v>
      </c>
      <c r="BM152" s="183" t="s">
        <v>532</v>
      </c>
    </row>
    <row r="153" spans="1:65" s="2" customFormat="1" ht="29.25" x14ac:dyDescent="0.2">
      <c r="A153" s="34"/>
      <c r="B153" s="35"/>
      <c r="C153" s="36"/>
      <c r="D153" s="192" t="s">
        <v>555</v>
      </c>
      <c r="E153" s="36"/>
      <c r="F153" s="233" t="s">
        <v>985</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555</v>
      </c>
      <c r="AU153" s="17" t="s">
        <v>83</v>
      </c>
    </row>
    <row r="154" spans="1:65" s="2" customFormat="1" ht="24.2" customHeight="1" x14ac:dyDescent="0.2">
      <c r="A154" s="34"/>
      <c r="B154" s="35"/>
      <c r="C154" s="173" t="s">
        <v>355</v>
      </c>
      <c r="D154" s="173" t="s">
        <v>148</v>
      </c>
      <c r="E154" s="174" t="s">
        <v>996</v>
      </c>
      <c r="F154" s="175" t="s">
        <v>997</v>
      </c>
      <c r="G154" s="176" t="s">
        <v>984</v>
      </c>
      <c r="H154" s="177">
        <v>94</v>
      </c>
      <c r="I154" s="178"/>
      <c r="J154" s="177">
        <f>ROUND((ROUND(I154,2))*(ROUND(H154,2)),2)</f>
        <v>0</v>
      </c>
      <c r="K154" s="175" t="s">
        <v>289</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153</v>
      </c>
      <c r="AT154" s="183" t="s">
        <v>148</v>
      </c>
      <c r="AU154" s="183" t="s">
        <v>83</v>
      </c>
      <c r="AY154" s="17" t="s">
        <v>145</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153</v>
      </c>
      <c r="BM154" s="183" t="s">
        <v>543</v>
      </c>
    </row>
    <row r="155" spans="1:65" s="2" customFormat="1" ht="48.75" x14ac:dyDescent="0.2">
      <c r="A155" s="34"/>
      <c r="B155" s="35"/>
      <c r="C155" s="36"/>
      <c r="D155" s="192" t="s">
        <v>555</v>
      </c>
      <c r="E155" s="36"/>
      <c r="F155" s="233" t="s">
        <v>998</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555</v>
      </c>
      <c r="AU155" s="17" t="s">
        <v>83</v>
      </c>
    </row>
    <row r="156" spans="1:65" s="2" customFormat="1" ht="24.2" customHeight="1" x14ac:dyDescent="0.2">
      <c r="A156" s="34"/>
      <c r="B156" s="35"/>
      <c r="C156" s="173" t="s">
        <v>362</v>
      </c>
      <c r="D156" s="173" t="s">
        <v>148</v>
      </c>
      <c r="E156" s="174" t="s">
        <v>999</v>
      </c>
      <c r="F156" s="175" t="s">
        <v>1000</v>
      </c>
      <c r="G156" s="176" t="s">
        <v>984</v>
      </c>
      <c r="H156" s="177">
        <v>74</v>
      </c>
      <c r="I156" s="178"/>
      <c r="J156" s="177">
        <f>ROUND((ROUND(I156,2))*(ROUND(H156,2)),2)</f>
        <v>0</v>
      </c>
      <c r="K156" s="175" t="s">
        <v>289</v>
      </c>
      <c r="L156" s="39"/>
      <c r="M156" s="179" t="s">
        <v>18</v>
      </c>
      <c r="N156" s="180" t="s">
        <v>46</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153</v>
      </c>
      <c r="AT156" s="183" t="s">
        <v>148</v>
      </c>
      <c r="AU156" s="183" t="s">
        <v>83</v>
      </c>
      <c r="AY156" s="17" t="s">
        <v>145</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153</v>
      </c>
      <c r="BM156" s="183" t="s">
        <v>561</v>
      </c>
    </row>
    <row r="157" spans="1:65" s="2" customFormat="1" ht="48.75" x14ac:dyDescent="0.2">
      <c r="A157" s="34"/>
      <c r="B157" s="35"/>
      <c r="C157" s="36"/>
      <c r="D157" s="192" t="s">
        <v>555</v>
      </c>
      <c r="E157" s="36"/>
      <c r="F157" s="233" t="s">
        <v>1001</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555</v>
      </c>
      <c r="AU157" s="17" t="s">
        <v>83</v>
      </c>
    </row>
    <row r="158" spans="1:65" s="12" customFormat="1" ht="25.9" customHeight="1" x14ac:dyDescent="0.2">
      <c r="B158" s="157"/>
      <c r="C158" s="158"/>
      <c r="D158" s="159" t="s">
        <v>74</v>
      </c>
      <c r="E158" s="160" t="s">
        <v>1002</v>
      </c>
      <c r="F158" s="160" t="s">
        <v>1003</v>
      </c>
      <c r="G158" s="158"/>
      <c r="H158" s="158"/>
      <c r="I158" s="161"/>
      <c r="J158" s="162">
        <f>BK158</f>
        <v>0</v>
      </c>
      <c r="K158" s="158"/>
      <c r="L158" s="163"/>
      <c r="M158" s="164"/>
      <c r="N158" s="165"/>
      <c r="O158" s="165"/>
      <c r="P158" s="166">
        <f>SUM(P159:P170)</f>
        <v>0</v>
      </c>
      <c r="Q158" s="165"/>
      <c r="R158" s="166">
        <f>SUM(R159:R170)</f>
        <v>0</v>
      </c>
      <c r="S158" s="165"/>
      <c r="T158" s="167">
        <f>SUM(T159:T170)</f>
        <v>0</v>
      </c>
      <c r="AR158" s="168" t="s">
        <v>83</v>
      </c>
      <c r="AT158" s="169" t="s">
        <v>74</v>
      </c>
      <c r="AU158" s="169" t="s">
        <v>75</v>
      </c>
      <c r="AY158" s="168" t="s">
        <v>145</v>
      </c>
      <c r="BK158" s="170">
        <f>SUM(BK159:BK170)</f>
        <v>0</v>
      </c>
    </row>
    <row r="159" spans="1:65" s="2" customFormat="1" ht="37.9" customHeight="1" x14ac:dyDescent="0.2">
      <c r="A159" s="34"/>
      <c r="B159" s="35"/>
      <c r="C159" s="173" t="s">
        <v>367</v>
      </c>
      <c r="D159" s="173" t="s">
        <v>148</v>
      </c>
      <c r="E159" s="174" t="s">
        <v>1004</v>
      </c>
      <c r="F159" s="175" t="s">
        <v>1005</v>
      </c>
      <c r="G159" s="176" t="s">
        <v>984</v>
      </c>
      <c r="H159" s="177">
        <v>18</v>
      </c>
      <c r="I159" s="178"/>
      <c r="J159" s="177">
        <f>ROUND((ROUND(I159,2))*(ROUND(H159,2)),2)</f>
        <v>0</v>
      </c>
      <c r="K159" s="175" t="s">
        <v>289</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153</v>
      </c>
      <c r="AT159" s="183" t="s">
        <v>148</v>
      </c>
      <c r="AU159" s="183" t="s">
        <v>83</v>
      </c>
      <c r="AY159" s="17" t="s">
        <v>145</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153</v>
      </c>
      <c r="BM159" s="183" t="s">
        <v>570</v>
      </c>
    </row>
    <row r="160" spans="1:65" s="2" customFormat="1" ht="19.5" x14ac:dyDescent="0.2">
      <c r="A160" s="34"/>
      <c r="B160" s="35"/>
      <c r="C160" s="36"/>
      <c r="D160" s="192" t="s">
        <v>555</v>
      </c>
      <c r="E160" s="36"/>
      <c r="F160" s="233" t="s">
        <v>1006</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555</v>
      </c>
      <c r="AU160" s="17" t="s">
        <v>83</v>
      </c>
    </row>
    <row r="161" spans="1:65" s="2" customFormat="1" ht="37.9" customHeight="1" x14ac:dyDescent="0.2">
      <c r="A161" s="34"/>
      <c r="B161" s="35"/>
      <c r="C161" s="173" t="s">
        <v>374</v>
      </c>
      <c r="D161" s="173" t="s">
        <v>148</v>
      </c>
      <c r="E161" s="174" t="s">
        <v>1007</v>
      </c>
      <c r="F161" s="175" t="s">
        <v>1008</v>
      </c>
      <c r="G161" s="176" t="s">
        <v>984</v>
      </c>
      <c r="H161" s="177">
        <v>142</v>
      </c>
      <c r="I161" s="178"/>
      <c r="J161" s="177">
        <f>ROUND((ROUND(I161,2))*(ROUND(H161,2)),2)</f>
        <v>0</v>
      </c>
      <c r="K161" s="175" t="s">
        <v>289</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153</v>
      </c>
      <c r="AT161" s="183" t="s">
        <v>148</v>
      </c>
      <c r="AU161" s="183" t="s">
        <v>83</v>
      </c>
      <c r="AY161" s="17" t="s">
        <v>145</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153</v>
      </c>
      <c r="BM161" s="183" t="s">
        <v>581</v>
      </c>
    </row>
    <row r="162" spans="1:65" s="2" customFormat="1" ht="19.5" x14ac:dyDescent="0.2">
      <c r="A162" s="34"/>
      <c r="B162" s="35"/>
      <c r="C162" s="36"/>
      <c r="D162" s="192" t="s">
        <v>555</v>
      </c>
      <c r="E162" s="36"/>
      <c r="F162" s="233" t="s">
        <v>1006</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555</v>
      </c>
      <c r="AU162" s="17" t="s">
        <v>83</v>
      </c>
    </row>
    <row r="163" spans="1:65" s="2" customFormat="1" ht="37.9" customHeight="1" x14ac:dyDescent="0.2">
      <c r="A163" s="34"/>
      <c r="B163" s="35"/>
      <c r="C163" s="173" t="s">
        <v>379</v>
      </c>
      <c r="D163" s="173" t="s">
        <v>148</v>
      </c>
      <c r="E163" s="174" t="s">
        <v>1009</v>
      </c>
      <c r="F163" s="175" t="s">
        <v>1010</v>
      </c>
      <c r="G163" s="176" t="s">
        <v>984</v>
      </c>
      <c r="H163" s="177">
        <v>47</v>
      </c>
      <c r="I163" s="178"/>
      <c r="J163" s="177">
        <f>ROUND((ROUND(I163,2))*(ROUND(H163,2)),2)</f>
        <v>0</v>
      </c>
      <c r="K163" s="175" t="s">
        <v>289</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153</v>
      </c>
      <c r="AT163" s="183" t="s">
        <v>148</v>
      </c>
      <c r="AU163" s="183" t="s">
        <v>83</v>
      </c>
      <c r="AY163" s="17" t="s">
        <v>145</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153</v>
      </c>
      <c r="BM163" s="183" t="s">
        <v>593</v>
      </c>
    </row>
    <row r="164" spans="1:65" s="2" customFormat="1" ht="19.5" x14ac:dyDescent="0.2">
      <c r="A164" s="34"/>
      <c r="B164" s="35"/>
      <c r="C164" s="36"/>
      <c r="D164" s="192" t="s">
        <v>555</v>
      </c>
      <c r="E164" s="36"/>
      <c r="F164" s="233" t="s">
        <v>1006</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555</v>
      </c>
      <c r="AU164" s="17" t="s">
        <v>83</v>
      </c>
    </row>
    <row r="165" spans="1:65" s="2" customFormat="1" ht="37.9" customHeight="1" x14ac:dyDescent="0.2">
      <c r="A165" s="34"/>
      <c r="B165" s="35"/>
      <c r="C165" s="173" t="s">
        <v>389</v>
      </c>
      <c r="D165" s="173" t="s">
        <v>148</v>
      </c>
      <c r="E165" s="174" t="s">
        <v>1011</v>
      </c>
      <c r="F165" s="175" t="s">
        <v>1012</v>
      </c>
      <c r="G165" s="176" t="s">
        <v>984</v>
      </c>
      <c r="H165" s="177">
        <v>128</v>
      </c>
      <c r="I165" s="178"/>
      <c r="J165" s="177">
        <f>ROUND((ROUND(I165,2))*(ROUND(H165,2)),2)</f>
        <v>0</v>
      </c>
      <c r="K165" s="175" t="s">
        <v>289</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153</v>
      </c>
      <c r="AT165" s="183" t="s">
        <v>148</v>
      </c>
      <c r="AU165" s="183" t="s">
        <v>83</v>
      </c>
      <c r="AY165" s="17" t="s">
        <v>145</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153</v>
      </c>
      <c r="BM165" s="183" t="s">
        <v>604</v>
      </c>
    </row>
    <row r="166" spans="1:65" s="2" customFormat="1" ht="19.5" x14ac:dyDescent="0.2">
      <c r="A166" s="34"/>
      <c r="B166" s="35"/>
      <c r="C166" s="36"/>
      <c r="D166" s="192" t="s">
        <v>555</v>
      </c>
      <c r="E166" s="36"/>
      <c r="F166" s="233" t="s">
        <v>1006</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555</v>
      </c>
      <c r="AU166" s="17" t="s">
        <v>83</v>
      </c>
    </row>
    <row r="167" spans="1:65" s="2" customFormat="1" ht="37.9" customHeight="1" x14ac:dyDescent="0.2">
      <c r="A167" s="34"/>
      <c r="B167" s="35"/>
      <c r="C167" s="173" t="s">
        <v>395</v>
      </c>
      <c r="D167" s="173" t="s">
        <v>148</v>
      </c>
      <c r="E167" s="174" t="s">
        <v>1013</v>
      </c>
      <c r="F167" s="175" t="s">
        <v>1014</v>
      </c>
      <c r="G167" s="176" t="s">
        <v>984</v>
      </c>
      <c r="H167" s="177">
        <v>143</v>
      </c>
      <c r="I167" s="178"/>
      <c r="J167" s="177">
        <f>ROUND((ROUND(I167,2))*(ROUND(H167,2)),2)</f>
        <v>0</v>
      </c>
      <c r="K167" s="175" t="s">
        <v>289</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153</v>
      </c>
      <c r="AT167" s="183" t="s">
        <v>148</v>
      </c>
      <c r="AU167" s="183" t="s">
        <v>83</v>
      </c>
      <c r="AY167" s="17" t="s">
        <v>145</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153</v>
      </c>
      <c r="BM167" s="183" t="s">
        <v>614</v>
      </c>
    </row>
    <row r="168" spans="1:65" s="2" customFormat="1" ht="19.5" x14ac:dyDescent="0.2">
      <c r="A168" s="34"/>
      <c r="B168" s="35"/>
      <c r="C168" s="36"/>
      <c r="D168" s="192" t="s">
        <v>555</v>
      </c>
      <c r="E168" s="36"/>
      <c r="F168" s="233" t="s">
        <v>1006</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555</v>
      </c>
      <c r="AU168" s="17" t="s">
        <v>83</v>
      </c>
    </row>
    <row r="169" spans="1:65" s="2" customFormat="1" ht="37.9" customHeight="1" x14ac:dyDescent="0.2">
      <c r="A169" s="34"/>
      <c r="B169" s="35"/>
      <c r="C169" s="173" t="s">
        <v>400</v>
      </c>
      <c r="D169" s="173" t="s">
        <v>148</v>
      </c>
      <c r="E169" s="174" t="s">
        <v>1015</v>
      </c>
      <c r="F169" s="175" t="s">
        <v>1016</v>
      </c>
      <c r="G169" s="176" t="s">
        <v>984</v>
      </c>
      <c r="H169" s="177">
        <v>105</v>
      </c>
      <c r="I169" s="178"/>
      <c r="J169" s="177">
        <f>ROUND((ROUND(I169,2))*(ROUND(H169,2)),2)</f>
        <v>0</v>
      </c>
      <c r="K169" s="175" t="s">
        <v>289</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153</v>
      </c>
      <c r="AT169" s="183" t="s">
        <v>148</v>
      </c>
      <c r="AU169" s="183" t="s">
        <v>83</v>
      </c>
      <c r="AY169" s="17" t="s">
        <v>145</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153</v>
      </c>
      <c r="BM169" s="183" t="s">
        <v>627</v>
      </c>
    </row>
    <row r="170" spans="1:65" s="2" customFormat="1" ht="19.5" x14ac:dyDescent="0.2">
      <c r="A170" s="34"/>
      <c r="B170" s="35"/>
      <c r="C170" s="36"/>
      <c r="D170" s="192" t="s">
        <v>555</v>
      </c>
      <c r="E170" s="36"/>
      <c r="F170" s="233" t="s">
        <v>1006</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555</v>
      </c>
      <c r="AU170" s="17" t="s">
        <v>83</v>
      </c>
    </row>
    <row r="171" spans="1:65" s="12" customFormat="1" ht="25.9" customHeight="1" x14ac:dyDescent="0.2">
      <c r="B171" s="157"/>
      <c r="C171" s="158"/>
      <c r="D171" s="159" t="s">
        <v>74</v>
      </c>
      <c r="E171" s="160" t="s">
        <v>1017</v>
      </c>
      <c r="F171" s="160" t="s">
        <v>1018</v>
      </c>
      <c r="G171" s="158"/>
      <c r="H171" s="158"/>
      <c r="I171" s="161"/>
      <c r="J171" s="162">
        <f>BK171</f>
        <v>0</v>
      </c>
      <c r="K171" s="158"/>
      <c r="L171" s="163"/>
      <c r="M171" s="164"/>
      <c r="N171" s="165"/>
      <c r="O171" s="165"/>
      <c r="P171" s="166">
        <f>SUM(P172:P176)</f>
        <v>0</v>
      </c>
      <c r="Q171" s="165"/>
      <c r="R171" s="166">
        <f>SUM(R172:R176)</f>
        <v>0</v>
      </c>
      <c r="S171" s="165"/>
      <c r="T171" s="167">
        <f>SUM(T172:T176)</f>
        <v>0</v>
      </c>
      <c r="AR171" s="168" t="s">
        <v>83</v>
      </c>
      <c r="AT171" s="169" t="s">
        <v>74</v>
      </c>
      <c r="AU171" s="169" t="s">
        <v>75</v>
      </c>
      <c r="AY171" s="168" t="s">
        <v>145</v>
      </c>
      <c r="BK171" s="170">
        <f>SUM(BK172:BK176)</f>
        <v>0</v>
      </c>
    </row>
    <row r="172" spans="1:65" s="2" customFormat="1" ht="24.2" customHeight="1" x14ac:dyDescent="0.2">
      <c r="A172" s="34"/>
      <c r="B172" s="35"/>
      <c r="C172" s="173" t="s">
        <v>406</v>
      </c>
      <c r="D172" s="173" t="s">
        <v>148</v>
      </c>
      <c r="E172" s="174" t="s">
        <v>1019</v>
      </c>
      <c r="F172" s="175" t="s">
        <v>1020</v>
      </c>
      <c r="G172" s="176" t="s">
        <v>151</v>
      </c>
      <c r="H172" s="177">
        <v>5</v>
      </c>
      <c r="I172" s="178"/>
      <c r="J172" s="177">
        <f>ROUND((ROUND(I172,2))*(ROUND(H172,2)),2)</f>
        <v>0</v>
      </c>
      <c r="K172" s="175" t="s">
        <v>289</v>
      </c>
      <c r="L172" s="39"/>
      <c r="M172" s="179" t="s">
        <v>18</v>
      </c>
      <c r="N172" s="180" t="s">
        <v>46</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153</v>
      </c>
      <c r="AT172" s="183" t="s">
        <v>148</v>
      </c>
      <c r="AU172" s="183" t="s">
        <v>83</v>
      </c>
      <c r="AY172" s="17" t="s">
        <v>145</v>
      </c>
      <c r="BE172" s="184">
        <f>IF(N172="základní",J172,0)</f>
        <v>0</v>
      </c>
      <c r="BF172" s="184">
        <f>IF(N172="snížená",J172,0)</f>
        <v>0</v>
      </c>
      <c r="BG172" s="184">
        <f>IF(N172="zákl. přenesená",J172,0)</f>
        <v>0</v>
      </c>
      <c r="BH172" s="184">
        <f>IF(N172="sníž. přenesená",J172,0)</f>
        <v>0</v>
      </c>
      <c r="BI172" s="184">
        <f>IF(N172="nulová",J172,0)</f>
        <v>0</v>
      </c>
      <c r="BJ172" s="17" t="s">
        <v>83</v>
      </c>
      <c r="BK172" s="184">
        <f>ROUND((ROUND(I172,2))*(ROUND(H172,2)),2)</f>
        <v>0</v>
      </c>
      <c r="BL172" s="17" t="s">
        <v>153</v>
      </c>
      <c r="BM172" s="183" t="s">
        <v>638</v>
      </c>
    </row>
    <row r="173" spans="1:65" s="2" customFormat="1" ht="19.5" x14ac:dyDescent="0.2">
      <c r="A173" s="34"/>
      <c r="B173" s="35"/>
      <c r="C173" s="36"/>
      <c r="D173" s="192" t="s">
        <v>555</v>
      </c>
      <c r="E173" s="36"/>
      <c r="F173" s="233" t="s">
        <v>1021</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555</v>
      </c>
      <c r="AU173" s="17" t="s">
        <v>83</v>
      </c>
    </row>
    <row r="174" spans="1:65" s="2" customFormat="1" ht="24.2" customHeight="1" x14ac:dyDescent="0.2">
      <c r="A174" s="34"/>
      <c r="B174" s="35"/>
      <c r="C174" s="173" t="s">
        <v>411</v>
      </c>
      <c r="D174" s="173" t="s">
        <v>148</v>
      </c>
      <c r="E174" s="174" t="s">
        <v>1022</v>
      </c>
      <c r="F174" s="175" t="s">
        <v>1023</v>
      </c>
      <c r="G174" s="176" t="s">
        <v>151</v>
      </c>
      <c r="H174" s="177">
        <v>39</v>
      </c>
      <c r="I174" s="178"/>
      <c r="J174" s="177">
        <f>ROUND((ROUND(I174,2))*(ROUND(H174,2)),2)</f>
        <v>0</v>
      </c>
      <c r="K174" s="175" t="s">
        <v>289</v>
      </c>
      <c r="L174" s="39"/>
      <c r="M174" s="179" t="s">
        <v>18</v>
      </c>
      <c r="N174" s="180" t="s">
        <v>46</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153</v>
      </c>
      <c r="AT174" s="183" t="s">
        <v>148</v>
      </c>
      <c r="AU174" s="183" t="s">
        <v>83</v>
      </c>
      <c r="AY174" s="17" t="s">
        <v>145</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153</v>
      </c>
      <c r="BM174" s="183" t="s">
        <v>648</v>
      </c>
    </row>
    <row r="175" spans="1:65" s="2" customFormat="1" ht="16.5" customHeight="1" x14ac:dyDescent="0.2">
      <c r="A175" s="34"/>
      <c r="B175" s="35"/>
      <c r="C175" s="173" t="s">
        <v>418</v>
      </c>
      <c r="D175" s="173" t="s">
        <v>148</v>
      </c>
      <c r="E175" s="174" t="s">
        <v>1024</v>
      </c>
      <c r="F175" s="175" t="s">
        <v>1025</v>
      </c>
      <c r="G175" s="176" t="s">
        <v>151</v>
      </c>
      <c r="H175" s="177">
        <v>39</v>
      </c>
      <c r="I175" s="178"/>
      <c r="J175" s="177">
        <f>ROUND((ROUND(I175,2))*(ROUND(H175,2)),2)</f>
        <v>0</v>
      </c>
      <c r="K175" s="175" t="s">
        <v>289</v>
      </c>
      <c r="L175" s="39"/>
      <c r="M175" s="179" t="s">
        <v>18</v>
      </c>
      <c r="N175" s="180" t="s">
        <v>46</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153</v>
      </c>
      <c r="AT175" s="183" t="s">
        <v>148</v>
      </c>
      <c r="AU175" s="183" t="s">
        <v>83</v>
      </c>
      <c r="AY175" s="17" t="s">
        <v>145</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153</v>
      </c>
      <c r="BM175" s="183" t="s">
        <v>660</v>
      </c>
    </row>
    <row r="176" spans="1:65" s="2" customFormat="1" ht="19.5" x14ac:dyDescent="0.2">
      <c r="A176" s="34"/>
      <c r="B176" s="35"/>
      <c r="C176" s="36"/>
      <c r="D176" s="192" t="s">
        <v>555</v>
      </c>
      <c r="E176" s="36"/>
      <c r="F176" s="233" t="s">
        <v>1026</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555</v>
      </c>
      <c r="AU176" s="17" t="s">
        <v>83</v>
      </c>
    </row>
    <row r="177" spans="1:65" s="12" customFormat="1" ht="25.9" customHeight="1" x14ac:dyDescent="0.2">
      <c r="B177" s="157"/>
      <c r="C177" s="158"/>
      <c r="D177" s="159" t="s">
        <v>74</v>
      </c>
      <c r="E177" s="160" t="s">
        <v>1027</v>
      </c>
      <c r="F177" s="160" t="s">
        <v>770</v>
      </c>
      <c r="G177" s="158"/>
      <c r="H177" s="158"/>
      <c r="I177" s="161"/>
      <c r="J177" s="162">
        <f>BK177</f>
        <v>0</v>
      </c>
      <c r="K177" s="158"/>
      <c r="L177" s="163"/>
      <c r="M177" s="164"/>
      <c r="N177" s="165"/>
      <c r="O177" s="165"/>
      <c r="P177" s="166">
        <f>SUM(P178:P192)</f>
        <v>0</v>
      </c>
      <c r="Q177" s="165"/>
      <c r="R177" s="166">
        <f>SUM(R178:R192)</f>
        <v>0</v>
      </c>
      <c r="S177" s="165"/>
      <c r="T177" s="167">
        <f>SUM(T178:T192)</f>
        <v>0</v>
      </c>
      <c r="AR177" s="168" t="s">
        <v>83</v>
      </c>
      <c r="AT177" s="169" t="s">
        <v>74</v>
      </c>
      <c r="AU177" s="169" t="s">
        <v>75</v>
      </c>
      <c r="AY177" s="168" t="s">
        <v>145</v>
      </c>
      <c r="BK177" s="170">
        <f>SUM(BK178:BK192)</f>
        <v>0</v>
      </c>
    </row>
    <row r="178" spans="1:65" s="2" customFormat="1" ht="16.5" customHeight="1" x14ac:dyDescent="0.2">
      <c r="A178" s="34"/>
      <c r="B178" s="35"/>
      <c r="C178" s="173" t="s">
        <v>427</v>
      </c>
      <c r="D178" s="173" t="s">
        <v>148</v>
      </c>
      <c r="E178" s="174" t="s">
        <v>1028</v>
      </c>
      <c r="F178" s="175" t="s">
        <v>1029</v>
      </c>
      <c r="G178" s="176" t="s">
        <v>911</v>
      </c>
      <c r="H178" s="177">
        <v>3</v>
      </c>
      <c r="I178" s="178"/>
      <c r="J178" s="177">
        <f t="shared" ref="J178:J186" si="0">ROUND((ROUND(I178,2))*(ROUND(H178,2)),2)</f>
        <v>0</v>
      </c>
      <c r="K178" s="175" t="s">
        <v>289</v>
      </c>
      <c r="L178" s="39"/>
      <c r="M178" s="179" t="s">
        <v>18</v>
      </c>
      <c r="N178" s="180" t="s">
        <v>46</v>
      </c>
      <c r="O178" s="64"/>
      <c r="P178" s="181">
        <f t="shared" ref="P178:P186" si="1">O178*H178</f>
        <v>0</v>
      </c>
      <c r="Q178" s="181">
        <v>0</v>
      </c>
      <c r="R178" s="181">
        <f t="shared" ref="R178:R186" si="2">Q178*H178</f>
        <v>0</v>
      </c>
      <c r="S178" s="181">
        <v>0</v>
      </c>
      <c r="T178" s="182">
        <f t="shared" ref="T178:T186" si="3">S178*H178</f>
        <v>0</v>
      </c>
      <c r="U178" s="34"/>
      <c r="V178" s="34"/>
      <c r="W178" s="34"/>
      <c r="X178" s="34"/>
      <c r="Y178" s="34"/>
      <c r="Z178" s="34"/>
      <c r="AA178" s="34"/>
      <c r="AB178" s="34"/>
      <c r="AC178" s="34"/>
      <c r="AD178" s="34"/>
      <c r="AE178" s="34"/>
      <c r="AR178" s="183" t="s">
        <v>153</v>
      </c>
      <c r="AT178" s="183" t="s">
        <v>148</v>
      </c>
      <c r="AU178" s="183" t="s">
        <v>83</v>
      </c>
      <c r="AY178" s="17" t="s">
        <v>145</v>
      </c>
      <c r="BE178" s="184">
        <f t="shared" ref="BE178:BE186" si="4">IF(N178="základní",J178,0)</f>
        <v>0</v>
      </c>
      <c r="BF178" s="184">
        <f t="shared" ref="BF178:BF186" si="5">IF(N178="snížená",J178,0)</f>
        <v>0</v>
      </c>
      <c r="BG178" s="184">
        <f t="shared" ref="BG178:BG186" si="6">IF(N178="zákl. přenesená",J178,0)</f>
        <v>0</v>
      </c>
      <c r="BH178" s="184">
        <f t="shared" ref="BH178:BH186" si="7">IF(N178="sníž. přenesená",J178,0)</f>
        <v>0</v>
      </c>
      <c r="BI178" s="184">
        <f t="shared" ref="BI178:BI186" si="8">IF(N178="nulová",J178,0)</f>
        <v>0</v>
      </c>
      <c r="BJ178" s="17" t="s">
        <v>83</v>
      </c>
      <c r="BK178" s="184">
        <f t="shared" ref="BK178:BK186" si="9">ROUND((ROUND(I178,2))*(ROUND(H178,2)),2)</f>
        <v>0</v>
      </c>
      <c r="BL178" s="17" t="s">
        <v>153</v>
      </c>
      <c r="BM178" s="183" t="s">
        <v>685</v>
      </c>
    </row>
    <row r="179" spans="1:65" s="2" customFormat="1" ht="24.2" customHeight="1" x14ac:dyDescent="0.2">
      <c r="A179" s="34"/>
      <c r="B179" s="35"/>
      <c r="C179" s="173" t="s">
        <v>435</v>
      </c>
      <c r="D179" s="173" t="s">
        <v>148</v>
      </c>
      <c r="E179" s="174" t="s">
        <v>1030</v>
      </c>
      <c r="F179" s="175" t="s">
        <v>1031</v>
      </c>
      <c r="G179" s="176" t="s">
        <v>911</v>
      </c>
      <c r="H179" s="177">
        <v>3</v>
      </c>
      <c r="I179" s="178"/>
      <c r="J179" s="177">
        <f t="shared" si="0"/>
        <v>0</v>
      </c>
      <c r="K179" s="175" t="s">
        <v>289</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153</v>
      </c>
      <c r="AT179" s="183" t="s">
        <v>148</v>
      </c>
      <c r="AU179" s="183" t="s">
        <v>83</v>
      </c>
      <c r="AY179" s="17" t="s">
        <v>145</v>
      </c>
      <c r="BE179" s="184">
        <f t="shared" si="4"/>
        <v>0</v>
      </c>
      <c r="BF179" s="184">
        <f t="shared" si="5"/>
        <v>0</v>
      </c>
      <c r="BG179" s="184">
        <f t="shared" si="6"/>
        <v>0</v>
      </c>
      <c r="BH179" s="184">
        <f t="shared" si="7"/>
        <v>0</v>
      </c>
      <c r="BI179" s="184">
        <f t="shared" si="8"/>
        <v>0</v>
      </c>
      <c r="BJ179" s="17" t="s">
        <v>83</v>
      </c>
      <c r="BK179" s="184">
        <f t="shared" si="9"/>
        <v>0</v>
      </c>
      <c r="BL179" s="17" t="s">
        <v>153</v>
      </c>
      <c r="BM179" s="183" t="s">
        <v>699</v>
      </c>
    </row>
    <row r="180" spans="1:65" s="2" customFormat="1" ht="16.5" customHeight="1" x14ac:dyDescent="0.2">
      <c r="A180" s="34"/>
      <c r="B180" s="35"/>
      <c r="C180" s="173" t="s">
        <v>439</v>
      </c>
      <c r="D180" s="173" t="s">
        <v>148</v>
      </c>
      <c r="E180" s="174" t="s">
        <v>1032</v>
      </c>
      <c r="F180" s="175" t="s">
        <v>1033</v>
      </c>
      <c r="G180" s="176" t="s">
        <v>911</v>
      </c>
      <c r="H180" s="177">
        <v>3</v>
      </c>
      <c r="I180" s="178"/>
      <c r="J180" s="177">
        <f t="shared" si="0"/>
        <v>0</v>
      </c>
      <c r="K180" s="175" t="s">
        <v>289</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153</v>
      </c>
      <c r="AT180" s="183" t="s">
        <v>148</v>
      </c>
      <c r="AU180" s="183" t="s">
        <v>83</v>
      </c>
      <c r="AY180" s="17" t="s">
        <v>145</v>
      </c>
      <c r="BE180" s="184">
        <f t="shared" si="4"/>
        <v>0</v>
      </c>
      <c r="BF180" s="184">
        <f t="shared" si="5"/>
        <v>0</v>
      </c>
      <c r="BG180" s="184">
        <f t="shared" si="6"/>
        <v>0</v>
      </c>
      <c r="BH180" s="184">
        <f t="shared" si="7"/>
        <v>0</v>
      </c>
      <c r="BI180" s="184">
        <f t="shared" si="8"/>
        <v>0</v>
      </c>
      <c r="BJ180" s="17" t="s">
        <v>83</v>
      </c>
      <c r="BK180" s="184">
        <f t="shared" si="9"/>
        <v>0</v>
      </c>
      <c r="BL180" s="17" t="s">
        <v>153</v>
      </c>
      <c r="BM180" s="183" t="s">
        <v>716</v>
      </c>
    </row>
    <row r="181" spans="1:65" s="2" customFormat="1" ht="24.2" customHeight="1" x14ac:dyDescent="0.2">
      <c r="A181" s="34"/>
      <c r="B181" s="35"/>
      <c r="C181" s="173" t="s">
        <v>445</v>
      </c>
      <c r="D181" s="173" t="s">
        <v>148</v>
      </c>
      <c r="E181" s="174" t="s">
        <v>1034</v>
      </c>
      <c r="F181" s="175" t="s">
        <v>1035</v>
      </c>
      <c r="G181" s="176" t="s">
        <v>911</v>
      </c>
      <c r="H181" s="177">
        <v>3</v>
      </c>
      <c r="I181" s="178"/>
      <c r="J181" s="177">
        <f t="shared" si="0"/>
        <v>0</v>
      </c>
      <c r="K181" s="175" t="s">
        <v>289</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153</v>
      </c>
      <c r="AT181" s="183" t="s">
        <v>148</v>
      </c>
      <c r="AU181" s="183" t="s">
        <v>83</v>
      </c>
      <c r="AY181" s="17" t="s">
        <v>145</v>
      </c>
      <c r="BE181" s="184">
        <f t="shared" si="4"/>
        <v>0</v>
      </c>
      <c r="BF181" s="184">
        <f t="shared" si="5"/>
        <v>0</v>
      </c>
      <c r="BG181" s="184">
        <f t="shared" si="6"/>
        <v>0</v>
      </c>
      <c r="BH181" s="184">
        <f t="shared" si="7"/>
        <v>0</v>
      </c>
      <c r="BI181" s="184">
        <f t="shared" si="8"/>
        <v>0</v>
      </c>
      <c r="BJ181" s="17" t="s">
        <v>83</v>
      </c>
      <c r="BK181" s="184">
        <f t="shared" si="9"/>
        <v>0</v>
      </c>
      <c r="BL181" s="17" t="s">
        <v>153</v>
      </c>
      <c r="BM181" s="183" t="s">
        <v>728</v>
      </c>
    </row>
    <row r="182" spans="1:65" s="2" customFormat="1" ht="16.5" customHeight="1" x14ac:dyDescent="0.2">
      <c r="A182" s="34"/>
      <c r="B182" s="35"/>
      <c r="C182" s="173" t="s">
        <v>453</v>
      </c>
      <c r="D182" s="173" t="s">
        <v>148</v>
      </c>
      <c r="E182" s="174" t="s">
        <v>1036</v>
      </c>
      <c r="F182" s="175" t="s">
        <v>1037</v>
      </c>
      <c r="G182" s="176" t="s">
        <v>911</v>
      </c>
      <c r="H182" s="177">
        <v>3</v>
      </c>
      <c r="I182" s="178"/>
      <c r="J182" s="177">
        <f t="shared" si="0"/>
        <v>0</v>
      </c>
      <c r="K182" s="175" t="s">
        <v>289</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153</v>
      </c>
      <c r="AT182" s="183" t="s">
        <v>148</v>
      </c>
      <c r="AU182" s="183" t="s">
        <v>83</v>
      </c>
      <c r="AY182" s="17" t="s">
        <v>145</v>
      </c>
      <c r="BE182" s="184">
        <f t="shared" si="4"/>
        <v>0</v>
      </c>
      <c r="BF182" s="184">
        <f t="shared" si="5"/>
        <v>0</v>
      </c>
      <c r="BG182" s="184">
        <f t="shared" si="6"/>
        <v>0</v>
      </c>
      <c r="BH182" s="184">
        <f t="shared" si="7"/>
        <v>0</v>
      </c>
      <c r="BI182" s="184">
        <f t="shared" si="8"/>
        <v>0</v>
      </c>
      <c r="BJ182" s="17" t="s">
        <v>83</v>
      </c>
      <c r="BK182" s="184">
        <f t="shared" si="9"/>
        <v>0</v>
      </c>
      <c r="BL182" s="17" t="s">
        <v>153</v>
      </c>
      <c r="BM182" s="183" t="s">
        <v>742</v>
      </c>
    </row>
    <row r="183" spans="1:65" s="2" customFormat="1" ht="16.5" customHeight="1" x14ac:dyDescent="0.2">
      <c r="A183" s="34"/>
      <c r="B183" s="35"/>
      <c r="C183" s="173" t="s">
        <v>458</v>
      </c>
      <c r="D183" s="173" t="s">
        <v>148</v>
      </c>
      <c r="E183" s="174" t="s">
        <v>1038</v>
      </c>
      <c r="F183" s="175" t="s">
        <v>1039</v>
      </c>
      <c r="G183" s="176" t="s">
        <v>911</v>
      </c>
      <c r="H183" s="177">
        <v>3</v>
      </c>
      <c r="I183" s="178"/>
      <c r="J183" s="177">
        <f t="shared" si="0"/>
        <v>0</v>
      </c>
      <c r="K183" s="175" t="s">
        <v>289</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153</v>
      </c>
      <c r="AT183" s="183" t="s">
        <v>148</v>
      </c>
      <c r="AU183" s="183" t="s">
        <v>83</v>
      </c>
      <c r="AY183" s="17" t="s">
        <v>145</v>
      </c>
      <c r="BE183" s="184">
        <f t="shared" si="4"/>
        <v>0</v>
      </c>
      <c r="BF183" s="184">
        <f t="shared" si="5"/>
        <v>0</v>
      </c>
      <c r="BG183" s="184">
        <f t="shared" si="6"/>
        <v>0</v>
      </c>
      <c r="BH183" s="184">
        <f t="shared" si="7"/>
        <v>0</v>
      </c>
      <c r="BI183" s="184">
        <f t="shared" si="8"/>
        <v>0</v>
      </c>
      <c r="BJ183" s="17" t="s">
        <v>83</v>
      </c>
      <c r="BK183" s="184">
        <f t="shared" si="9"/>
        <v>0</v>
      </c>
      <c r="BL183" s="17" t="s">
        <v>153</v>
      </c>
      <c r="BM183" s="183" t="s">
        <v>757</v>
      </c>
    </row>
    <row r="184" spans="1:65" s="2" customFormat="1" ht="24.2" customHeight="1" x14ac:dyDescent="0.2">
      <c r="A184" s="34"/>
      <c r="B184" s="35"/>
      <c r="C184" s="173" t="s">
        <v>466</v>
      </c>
      <c r="D184" s="173" t="s">
        <v>148</v>
      </c>
      <c r="E184" s="174" t="s">
        <v>1040</v>
      </c>
      <c r="F184" s="175" t="s">
        <v>1041</v>
      </c>
      <c r="G184" s="176" t="s">
        <v>911</v>
      </c>
      <c r="H184" s="177">
        <v>3</v>
      </c>
      <c r="I184" s="178"/>
      <c r="J184" s="177">
        <f t="shared" si="0"/>
        <v>0</v>
      </c>
      <c r="K184" s="175" t="s">
        <v>289</v>
      </c>
      <c r="L184" s="39"/>
      <c r="M184" s="179" t="s">
        <v>18</v>
      </c>
      <c r="N184" s="180" t="s">
        <v>46</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153</v>
      </c>
      <c r="AT184" s="183" t="s">
        <v>148</v>
      </c>
      <c r="AU184" s="183" t="s">
        <v>83</v>
      </c>
      <c r="AY184" s="17" t="s">
        <v>145</v>
      </c>
      <c r="BE184" s="184">
        <f t="shared" si="4"/>
        <v>0</v>
      </c>
      <c r="BF184" s="184">
        <f t="shared" si="5"/>
        <v>0</v>
      </c>
      <c r="BG184" s="184">
        <f t="shared" si="6"/>
        <v>0</v>
      </c>
      <c r="BH184" s="184">
        <f t="shared" si="7"/>
        <v>0</v>
      </c>
      <c r="BI184" s="184">
        <f t="shared" si="8"/>
        <v>0</v>
      </c>
      <c r="BJ184" s="17" t="s">
        <v>83</v>
      </c>
      <c r="BK184" s="184">
        <f t="shared" si="9"/>
        <v>0</v>
      </c>
      <c r="BL184" s="17" t="s">
        <v>153</v>
      </c>
      <c r="BM184" s="183" t="s">
        <v>771</v>
      </c>
    </row>
    <row r="185" spans="1:65" s="2" customFormat="1" ht="16.5" customHeight="1" x14ac:dyDescent="0.2">
      <c r="A185" s="34"/>
      <c r="B185" s="35"/>
      <c r="C185" s="173" t="s">
        <v>473</v>
      </c>
      <c r="D185" s="173" t="s">
        <v>148</v>
      </c>
      <c r="E185" s="174" t="s">
        <v>1042</v>
      </c>
      <c r="F185" s="175" t="s">
        <v>1043</v>
      </c>
      <c r="G185" s="176" t="s">
        <v>911</v>
      </c>
      <c r="H185" s="177">
        <v>3</v>
      </c>
      <c r="I185" s="178"/>
      <c r="J185" s="177">
        <f t="shared" si="0"/>
        <v>0</v>
      </c>
      <c r="K185" s="175" t="s">
        <v>289</v>
      </c>
      <c r="L185" s="39"/>
      <c r="M185" s="179" t="s">
        <v>18</v>
      </c>
      <c r="N185" s="180" t="s">
        <v>46</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153</v>
      </c>
      <c r="AT185" s="183" t="s">
        <v>148</v>
      </c>
      <c r="AU185" s="183" t="s">
        <v>83</v>
      </c>
      <c r="AY185" s="17" t="s">
        <v>145</v>
      </c>
      <c r="BE185" s="184">
        <f t="shared" si="4"/>
        <v>0</v>
      </c>
      <c r="BF185" s="184">
        <f t="shared" si="5"/>
        <v>0</v>
      </c>
      <c r="BG185" s="184">
        <f t="shared" si="6"/>
        <v>0</v>
      </c>
      <c r="BH185" s="184">
        <f t="shared" si="7"/>
        <v>0</v>
      </c>
      <c r="BI185" s="184">
        <f t="shared" si="8"/>
        <v>0</v>
      </c>
      <c r="BJ185" s="17" t="s">
        <v>83</v>
      </c>
      <c r="BK185" s="184">
        <f t="shared" si="9"/>
        <v>0</v>
      </c>
      <c r="BL185" s="17" t="s">
        <v>153</v>
      </c>
      <c r="BM185" s="183" t="s">
        <v>782</v>
      </c>
    </row>
    <row r="186" spans="1:65" s="2" customFormat="1" ht="16.5" customHeight="1" x14ac:dyDescent="0.2">
      <c r="A186" s="34"/>
      <c r="B186" s="35"/>
      <c r="C186" s="173" t="s">
        <v>481</v>
      </c>
      <c r="D186" s="173" t="s">
        <v>148</v>
      </c>
      <c r="E186" s="174" t="s">
        <v>1044</v>
      </c>
      <c r="F186" s="175" t="s">
        <v>1045</v>
      </c>
      <c r="G186" s="176" t="s">
        <v>911</v>
      </c>
      <c r="H186" s="177">
        <v>3</v>
      </c>
      <c r="I186" s="178"/>
      <c r="J186" s="177">
        <f t="shared" si="0"/>
        <v>0</v>
      </c>
      <c r="K186" s="175" t="s">
        <v>289</v>
      </c>
      <c r="L186" s="39"/>
      <c r="M186" s="179" t="s">
        <v>18</v>
      </c>
      <c r="N186" s="180" t="s">
        <v>46</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153</v>
      </c>
      <c r="AT186" s="183" t="s">
        <v>148</v>
      </c>
      <c r="AU186" s="183" t="s">
        <v>83</v>
      </c>
      <c r="AY186" s="17" t="s">
        <v>145</v>
      </c>
      <c r="BE186" s="184">
        <f t="shared" si="4"/>
        <v>0</v>
      </c>
      <c r="BF186" s="184">
        <f t="shared" si="5"/>
        <v>0</v>
      </c>
      <c r="BG186" s="184">
        <f t="shared" si="6"/>
        <v>0</v>
      </c>
      <c r="BH186" s="184">
        <f t="shared" si="7"/>
        <v>0</v>
      </c>
      <c r="BI186" s="184">
        <f t="shared" si="8"/>
        <v>0</v>
      </c>
      <c r="BJ186" s="17" t="s">
        <v>83</v>
      </c>
      <c r="BK186" s="184">
        <f t="shared" si="9"/>
        <v>0</v>
      </c>
      <c r="BL186" s="17" t="s">
        <v>153</v>
      </c>
      <c r="BM186" s="183" t="s">
        <v>794</v>
      </c>
    </row>
    <row r="187" spans="1:65" s="2" customFormat="1" ht="19.5" x14ac:dyDescent="0.2">
      <c r="A187" s="34"/>
      <c r="B187" s="35"/>
      <c r="C187" s="36"/>
      <c r="D187" s="192" t="s">
        <v>555</v>
      </c>
      <c r="E187" s="36"/>
      <c r="F187" s="233" t="s">
        <v>1046</v>
      </c>
      <c r="G187" s="36"/>
      <c r="H187" s="36"/>
      <c r="I187" s="187"/>
      <c r="J187" s="36"/>
      <c r="K187" s="36"/>
      <c r="L187" s="39"/>
      <c r="M187" s="188"/>
      <c r="N187" s="189"/>
      <c r="O187" s="64"/>
      <c r="P187" s="64"/>
      <c r="Q187" s="64"/>
      <c r="R187" s="64"/>
      <c r="S187" s="64"/>
      <c r="T187" s="65"/>
      <c r="U187" s="34"/>
      <c r="V187" s="34"/>
      <c r="W187" s="34"/>
      <c r="X187" s="34"/>
      <c r="Y187" s="34"/>
      <c r="Z187" s="34"/>
      <c r="AA187" s="34"/>
      <c r="AB187" s="34"/>
      <c r="AC187" s="34"/>
      <c r="AD187" s="34"/>
      <c r="AE187" s="34"/>
      <c r="AT187" s="17" t="s">
        <v>555</v>
      </c>
      <c r="AU187" s="17" t="s">
        <v>83</v>
      </c>
    </row>
    <row r="188" spans="1:65" s="2" customFormat="1" ht="24.2" customHeight="1" x14ac:dyDescent="0.2">
      <c r="A188" s="34"/>
      <c r="B188" s="35"/>
      <c r="C188" s="173" t="s">
        <v>486</v>
      </c>
      <c r="D188" s="173" t="s">
        <v>148</v>
      </c>
      <c r="E188" s="174" t="s">
        <v>1047</v>
      </c>
      <c r="F188" s="175" t="s">
        <v>1048</v>
      </c>
      <c r="G188" s="176" t="s">
        <v>911</v>
      </c>
      <c r="H188" s="177">
        <v>3</v>
      </c>
      <c r="I188" s="178"/>
      <c r="J188" s="177">
        <f>ROUND((ROUND(I188,2))*(ROUND(H188,2)),2)</f>
        <v>0</v>
      </c>
      <c r="K188" s="175" t="s">
        <v>289</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153</v>
      </c>
      <c r="AT188" s="183" t="s">
        <v>148</v>
      </c>
      <c r="AU188" s="183" t="s">
        <v>83</v>
      </c>
      <c r="AY188" s="17" t="s">
        <v>145</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153</v>
      </c>
      <c r="BM188" s="183" t="s">
        <v>1049</v>
      </c>
    </row>
    <row r="189" spans="1:65" s="2" customFormat="1" ht="16.5" customHeight="1" x14ac:dyDescent="0.2">
      <c r="A189" s="34"/>
      <c r="B189" s="35"/>
      <c r="C189" s="173" t="s">
        <v>492</v>
      </c>
      <c r="D189" s="173" t="s">
        <v>148</v>
      </c>
      <c r="E189" s="174" t="s">
        <v>1050</v>
      </c>
      <c r="F189" s="175" t="s">
        <v>1051</v>
      </c>
      <c r="G189" s="176" t="s">
        <v>911</v>
      </c>
      <c r="H189" s="177">
        <v>3</v>
      </c>
      <c r="I189" s="178"/>
      <c r="J189" s="177">
        <f>ROUND((ROUND(I189,2))*(ROUND(H189,2)),2)</f>
        <v>0</v>
      </c>
      <c r="K189" s="175" t="s">
        <v>289</v>
      </c>
      <c r="L189" s="39"/>
      <c r="M189" s="179" t="s">
        <v>18</v>
      </c>
      <c r="N189" s="180" t="s">
        <v>46</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153</v>
      </c>
      <c r="AT189" s="183" t="s">
        <v>148</v>
      </c>
      <c r="AU189" s="183" t="s">
        <v>83</v>
      </c>
      <c r="AY189" s="17" t="s">
        <v>145</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153</v>
      </c>
      <c r="BM189" s="183" t="s">
        <v>1052</v>
      </c>
    </row>
    <row r="190" spans="1:65" s="2" customFormat="1" ht="19.5" x14ac:dyDescent="0.2">
      <c r="A190" s="34"/>
      <c r="B190" s="35"/>
      <c r="C190" s="36"/>
      <c r="D190" s="192" t="s">
        <v>555</v>
      </c>
      <c r="E190" s="36"/>
      <c r="F190" s="233" t="s">
        <v>1053</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555</v>
      </c>
      <c r="AU190" s="17" t="s">
        <v>83</v>
      </c>
    </row>
    <row r="191" spans="1:65" s="2" customFormat="1" ht="16.5" customHeight="1" x14ac:dyDescent="0.2">
      <c r="A191" s="34"/>
      <c r="B191" s="35"/>
      <c r="C191" s="173" t="s">
        <v>497</v>
      </c>
      <c r="D191" s="173" t="s">
        <v>148</v>
      </c>
      <c r="E191" s="174" t="s">
        <v>1054</v>
      </c>
      <c r="F191" s="175" t="s">
        <v>1055</v>
      </c>
      <c r="G191" s="176" t="s">
        <v>911</v>
      </c>
      <c r="H191" s="177">
        <v>3</v>
      </c>
      <c r="I191" s="178"/>
      <c r="J191" s="177">
        <f>ROUND((ROUND(I191,2))*(ROUND(H191,2)),2)</f>
        <v>0</v>
      </c>
      <c r="K191" s="175" t="s">
        <v>289</v>
      </c>
      <c r="L191" s="39"/>
      <c r="M191" s="179" t="s">
        <v>18</v>
      </c>
      <c r="N191" s="180" t="s">
        <v>46</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153</v>
      </c>
      <c r="AT191" s="183" t="s">
        <v>148</v>
      </c>
      <c r="AU191" s="183" t="s">
        <v>83</v>
      </c>
      <c r="AY191" s="17" t="s">
        <v>145</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153</v>
      </c>
      <c r="BM191" s="183" t="s">
        <v>1056</v>
      </c>
    </row>
    <row r="192" spans="1:65" s="2" customFormat="1" ht="16.5" customHeight="1" x14ac:dyDescent="0.2">
      <c r="A192" s="34"/>
      <c r="B192" s="35"/>
      <c r="C192" s="173" t="s">
        <v>502</v>
      </c>
      <c r="D192" s="173" t="s">
        <v>148</v>
      </c>
      <c r="E192" s="174" t="s">
        <v>1057</v>
      </c>
      <c r="F192" s="175" t="s">
        <v>1058</v>
      </c>
      <c r="G192" s="176" t="s">
        <v>911</v>
      </c>
      <c r="H192" s="177">
        <v>3</v>
      </c>
      <c r="I192" s="178"/>
      <c r="J192" s="177">
        <f>ROUND((ROUND(I192,2))*(ROUND(H192,2)),2)</f>
        <v>0</v>
      </c>
      <c r="K192" s="175" t="s">
        <v>289</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153</v>
      </c>
      <c r="AT192" s="183" t="s">
        <v>148</v>
      </c>
      <c r="AU192" s="183" t="s">
        <v>83</v>
      </c>
      <c r="AY192" s="17" t="s">
        <v>145</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153</v>
      </c>
      <c r="BM192" s="183" t="s">
        <v>1059</v>
      </c>
    </row>
    <row r="193" spans="1:65" s="12" customFormat="1" ht="25.9" customHeight="1" x14ac:dyDescent="0.2">
      <c r="B193" s="157"/>
      <c r="C193" s="158"/>
      <c r="D193" s="159" t="s">
        <v>74</v>
      </c>
      <c r="E193" s="160" t="s">
        <v>881</v>
      </c>
      <c r="F193" s="160" t="s">
        <v>882</v>
      </c>
      <c r="G193" s="158"/>
      <c r="H193" s="158"/>
      <c r="I193" s="161"/>
      <c r="J193" s="162">
        <f>BK193</f>
        <v>0</v>
      </c>
      <c r="K193" s="158"/>
      <c r="L193" s="163"/>
      <c r="M193" s="164"/>
      <c r="N193" s="165"/>
      <c r="O193" s="165"/>
      <c r="P193" s="166">
        <f>SUM(P194:P195)</f>
        <v>0</v>
      </c>
      <c r="Q193" s="165"/>
      <c r="R193" s="166">
        <f>SUM(R194:R195)</f>
        <v>0</v>
      </c>
      <c r="S193" s="165"/>
      <c r="T193" s="167">
        <f>SUM(T194:T195)</f>
        <v>0</v>
      </c>
      <c r="AR193" s="168" t="s">
        <v>153</v>
      </c>
      <c r="AT193" s="169" t="s">
        <v>74</v>
      </c>
      <c r="AU193" s="169" t="s">
        <v>75</v>
      </c>
      <c r="AY193" s="168" t="s">
        <v>145</v>
      </c>
      <c r="BK193" s="170">
        <f>SUM(BK194:BK195)</f>
        <v>0</v>
      </c>
    </row>
    <row r="194" spans="1:65" s="2" customFormat="1" ht="37.9" customHeight="1" x14ac:dyDescent="0.2">
      <c r="A194" s="34"/>
      <c r="B194" s="35"/>
      <c r="C194" s="173" t="s">
        <v>507</v>
      </c>
      <c r="D194" s="173" t="s">
        <v>148</v>
      </c>
      <c r="E194" s="174" t="s">
        <v>883</v>
      </c>
      <c r="F194" s="175" t="s">
        <v>884</v>
      </c>
      <c r="G194" s="176" t="s">
        <v>885</v>
      </c>
      <c r="H194" s="177">
        <v>24</v>
      </c>
      <c r="I194" s="178"/>
      <c r="J194" s="177">
        <f>ROUND((ROUND(I194,2))*(ROUND(H194,2)),2)</f>
        <v>0</v>
      </c>
      <c r="K194" s="175" t="s">
        <v>152</v>
      </c>
      <c r="L194" s="39"/>
      <c r="M194" s="179" t="s">
        <v>18</v>
      </c>
      <c r="N194" s="180" t="s">
        <v>46</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1060</v>
      </c>
      <c r="AT194" s="183" t="s">
        <v>148</v>
      </c>
      <c r="AU194" s="183" t="s">
        <v>83</v>
      </c>
      <c r="AY194" s="17" t="s">
        <v>145</v>
      </c>
      <c r="BE194" s="184">
        <f>IF(N194="základní",J194,0)</f>
        <v>0</v>
      </c>
      <c r="BF194" s="184">
        <f>IF(N194="snížená",J194,0)</f>
        <v>0</v>
      </c>
      <c r="BG194" s="184">
        <f>IF(N194="zákl. přenesená",J194,0)</f>
        <v>0</v>
      </c>
      <c r="BH194" s="184">
        <f>IF(N194="sníž. přenesená",J194,0)</f>
        <v>0</v>
      </c>
      <c r="BI194" s="184">
        <f>IF(N194="nulová",J194,0)</f>
        <v>0</v>
      </c>
      <c r="BJ194" s="17" t="s">
        <v>83</v>
      </c>
      <c r="BK194" s="184">
        <f>ROUND((ROUND(I194,2))*(ROUND(H194,2)),2)</f>
        <v>0</v>
      </c>
      <c r="BL194" s="17" t="s">
        <v>1060</v>
      </c>
      <c r="BM194" s="183" t="s">
        <v>1061</v>
      </c>
    </row>
    <row r="195" spans="1:65" s="2" customFormat="1" x14ac:dyDescent="0.2">
      <c r="A195" s="34"/>
      <c r="B195" s="35"/>
      <c r="C195" s="36"/>
      <c r="D195" s="185" t="s">
        <v>155</v>
      </c>
      <c r="E195" s="36"/>
      <c r="F195" s="186" t="s">
        <v>888</v>
      </c>
      <c r="G195" s="36"/>
      <c r="H195" s="36"/>
      <c r="I195" s="187"/>
      <c r="J195" s="36"/>
      <c r="K195" s="36"/>
      <c r="L195" s="39"/>
      <c r="M195" s="234"/>
      <c r="N195" s="235"/>
      <c r="O195" s="236"/>
      <c r="P195" s="236"/>
      <c r="Q195" s="236"/>
      <c r="R195" s="236"/>
      <c r="S195" s="236"/>
      <c r="T195" s="237"/>
      <c r="U195" s="34"/>
      <c r="V195" s="34"/>
      <c r="W195" s="34"/>
      <c r="X195" s="34"/>
      <c r="Y195" s="34"/>
      <c r="Z195" s="34"/>
      <c r="AA195" s="34"/>
      <c r="AB195" s="34"/>
      <c r="AC195" s="34"/>
      <c r="AD195" s="34"/>
      <c r="AE195" s="34"/>
      <c r="AT195" s="17" t="s">
        <v>155</v>
      </c>
      <c r="AU195" s="17" t="s">
        <v>83</v>
      </c>
    </row>
    <row r="196" spans="1:65" s="2" customFormat="1" ht="6.95" customHeight="1" x14ac:dyDescent="0.2">
      <c r="A196" s="34"/>
      <c r="B196" s="47"/>
      <c r="C196" s="48"/>
      <c r="D196" s="48"/>
      <c r="E196" s="48"/>
      <c r="F196" s="48"/>
      <c r="G196" s="48"/>
      <c r="H196" s="48"/>
      <c r="I196" s="48"/>
      <c r="J196" s="48"/>
      <c r="K196" s="48"/>
      <c r="L196" s="39"/>
      <c r="M196" s="34"/>
      <c r="O196" s="34"/>
      <c r="P196" s="34"/>
      <c r="Q196" s="34"/>
      <c r="R196" s="34"/>
      <c r="S196" s="34"/>
      <c r="T196" s="34"/>
      <c r="U196" s="34"/>
      <c r="V196" s="34"/>
      <c r="W196" s="34"/>
      <c r="X196" s="34"/>
      <c r="Y196" s="34"/>
      <c r="Z196" s="34"/>
      <c r="AA196" s="34"/>
      <c r="AB196" s="34"/>
      <c r="AC196" s="34"/>
      <c r="AD196" s="34"/>
      <c r="AE196" s="34"/>
    </row>
  </sheetData>
  <sheetProtection algorithmName="SHA-512" hashValue="Lan1a1lhpsFQcpQAr4lpgZKXqF4yAGO2ryzmqdWv4MrzYzSzapT3StT2ONNyPlZyX2rgb3MpzoV2cdj7P7UJdQ==" saltValue="WJWyu+Vr1kBR11URm7rXzw==" spinCount="100000" sheet="1" objects="1" scenarios="1"/>
  <autoFilter ref="C89:K195" xr:uid="{00000000-0009-0000-0000-000003000000}"/>
  <mergeCells count="9">
    <mergeCell ref="E50:H50"/>
    <mergeCell ref="E80:H80"/>
    <mergeCell ref="E82:H82"/>
    <mergeCell ref="L2:V2"/>
    <mergeCell ref="E7:H7"/>
    <mergeCell ref="E9:H9"/>
    <mergeCell ref="E18:H18"/>
    <mergeCell ref="E27:H27"/>
    <mergeCell ref="E48:H48"/>
  </mergeCells>
  <hyperlinks>
    <hyperlink ref="F19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89" workbookViewId="0">
      <selection activeCell="AB96" sqref="AB96"/>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94</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1062</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1063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ROUND(J86, 2)</f>
        <v>510790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ROUND((SUM(BE86:BE119)),  2)</f>
        <v>510790</v>
      </c>
      <c r="G33" s="34"/>
      <c r="H33" s="34"/>
      <c r="I33" s="118">
        <v>0.21</v>
      </c>
      <c r="J33" s="117">
        <f>ROUND(((SUM(BE86:BE119))*I33),  2)</f>
        <v>107265.9</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618055.9</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D1.4.4 - Elektroinstalace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 xml:space="preserve">Ing. Tomáš Dolejší, B.Hudová </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J86</f>
        <v>510790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1064</v>
      </c>
      <c r="E60" s="137"/>
      <c r="F60" s="137"/>
      <c r="G60" s="137"/>
      <c r="H60" s="137"/>
      <c r="I60" s="137"/>
      <c r="J60" s="138">
        <f>J87</f>
        <v>0</v>
      </c>
      <c r="K60" s="135"/>
      <c r="L60" s="139"/>
    </row>
    <row r="61" spans="1:47" s="9" customFormat="1" ht="24.95" customHeight="1" x14ac:dyDescent="0.2">
      <c r="B61" s="134"/>
      <c r="C61" s="135"/>
      <c r="D61" s="136" t="s">
        <v>1065</v>
      </c>
      <c r="E61" s="137"/>
      <c r="F61" s="137"/>
      <c r="G61" s="137"/>
      <c r="H61" s="137"/>
      <c r="I61" s="137"/>
      <c r="J61" s="138">
        <f>J90</f>
        <v>467850</v>
      </c>
      <c r="K61" s="135"/>
      <c r="L61" s="139"/>
    </row>
    <row r="62" spans="1:47" s="9" customFormat="1" ht="24.95" customHeight="1" x14ac:dyDescent="0.2">
      <c r="B62" s="134"/>
      <c r="C62" s="135"/>
      <c r="D62" s="136" t="s">
        <v>1066</v>
      </c>
      <c r="E62" s="137"/>
      <c r="F62" s="137"/>
      <c r="G62" s="137"/>
      <c r="H62" s="137"/>
      <c r="I62" s="137"/>
      <c r="J62" s="138">
        <f>J97</f>
        <v>0</v>
      </c>
      <c r="K62" s="135"/>
      <c r="L62" s="139"/>
    </row>
    <row r="63" spans="1:47" s="9" customFormat="1" ht="24.95" customHeight="1" x14ac:dyDescent="0.2">
      <c r="B63" s="134"/>
      <c r="C63" s="135"/>
      <c r="D63" s="136" t="s">
        <v>1067</v>
      </c>
      <c r="E63" s="137"/>
      <c r="F63" s="137"/>
      <c r="G63" s="137"/>
      <c r="H63" s="137"/>
      <c r="I63" s="137"/>
      <c r="J63" s="138">
        <f>J102</f>
        <v>42940</v>
      </c>
      <c r="K63" s="135"/>
      <c r="L63" s="139"/>
    </row>
    <row r="64" spans="1:47" s="9" customFormat="1" ht="24.95" customHeight="1" x14ac:dyDescent="0.2">
      <c r="B64" s="134"/>
      <c r="C64" s="135"/>
      <c r="D64" s="136" t="s">
        <v>805</v>
      </c>
      <c r="E64" s="137"/>
      <c r="F64" s="137"/>
      <c r="G64" s="137"/>
      <c r="H64" s="137"/>
      <c r="I64" s="137"/>
      <c r="J64" s="138">
        <f>J112</f>
        <v>0</v>
      </c>
      <c r="K64" s="135"/>
      <c r="L64" s="139"/>
    </row>
    <row r="65" spans="1:31" s="9" customFormat="1" ht="24.95" customHeight="1" x14ac:dyDescent="0.2">
      <c r="B65" s="134"/>
      <c r="C65" s="135"/>
      <c r="D65" s="136" t="s">
        <v>124</v>
      </c>
      <c r="E65" s="137"/>
      <c r="F65" s="137"/>
      <c r="G65" s="137"/>
      <c r="H65" s="137"/>
      <c r="I65" s="137"/>
      <c r="J65" s="138">
        <f>J115</f>
        <v>0</v>
      </c>
      <c r="K65" s="135"/>
      <c r="L65" s="139"/>
    </row>
    <row r="66" spans="1:31" s="10" customFormat="1" ht="19.899999999999999" customHeight="1" x14ac:dyDescent="0.2">
      <c r="B66" s="140"/>
      <c r="C66" s="141"/>
      <c r="D66" s="142" t="s">
        <v>129</v>
      </c>
      <c r="E66" s="143"/>
      <c r="F66" s="143"/>
      <c r="G66" s="143"/>
      <c r="H66" s="143"/>
      <c r="I66" s="143"/>
      <c r="J66" s="144">
        <f>J116</f>
        <v>0</v>
      </c>
      <c r="K66" s="141"/>
      <c r="L66" s="145"/>
    </row>
    <row r="67" spans="1:31" s="2" customFormat="1" ht="21.75" customHeight="1" x14ac:dyDescent="0.2">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x14ac:dyDescent="0.2">
      <c r="A73" s="34"/>
      <c r="B73" s="35"/>
      <c r="C73" s="23" t="s">
        <v>130</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x14ac:dyDescent="0.2">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26.25" customHeight="1" x14ac:dyDescent="0.2">
      <c r="A76" s="34"/>
      <c r="B76" s="35"/>
      <c r="C76" s="36"/>
      <c r="D76" s="36"/>
      <c r="E76" s="280" t="str">
        <f>E7</f>
        <v>Dochlazení administrativních prostor ČNB - DP05 = EMP1 + EMP2 + EMP7</v>
      </c>
      <c r="F76" s="281"/>
      <c r="G76" s="281"/>
      <c r="H76" s="281"/>
      <c r="I76" s="36"/>
      <c r="J76" s="36"/>
      <c r="K76" s="36"/>
      <c r="L76" s="106"/>
      <c r="S76" s="34"/>
      <c r="T76" s="34"/>
      <c r="U76" s="34"/>
      <c r="V76" s="34"/>
      <c r="W76" s="34"/>
      <c r="X76" s="34"/>
      <c r="Y76" s="34"/>
      <c r="Z76" s="34"/>
      <c r="AA76" s="34"/>
      <c r="AB76" s="34"/>
      <c r="AC76" s="34"/>
      <c r="AD76" s="34"/>
      <c r="AE76" s="34"/>
    </row>
    <row r="77" spans="1:31" s="2" customFormat="1" ht="12" customHeight="1" x14ac:dyDescent="0.2">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x14ac:dyDescent="0.2">
      <c r="A78" s="34"/>
      <c r="B78" s="35"/>
      <c r="C78" s="36"/>
      <c r="D78" s="36"/>
      <c r="E78" s="263" t="str">
        <f>E9</f>
        <v>D1.4.4 - Elektroinstalace - DP05</v>
      </c>
      <c r="F78" s="279"/>
      <c r="G78" s="279"/>
      <c r="H78" s="279"/>
      <c r="I78" s="36"/>
      <c r="J78" s="36"/>
      <c r="K78" s="36"/>
      <c r="L78" s="106"/>
      <c r="S78" s="34"/>
      <c r="T78" s="34"/>
      <c r="U78" s="34"/>
      <c r="V78" s="34"/>
      <c r="W78" s="34"/>
      <c r="X78" s="34"/>
      <c r="Y78" s="34"/>
      <c r="Z78" s="34"/>
      <c r="AA78" s="34"/>
      <c r="AB78" s="34"/>
      <c r="AC78" s="34"/>
      <c r="AD78" s="34"/>
      <c r="AE78" s="34"/>
    </row>
    <row r="79" spans="1:31" s="2" customFormat="1" ht="6.95" customHeight="1" x14ac:dyDescent="0.2">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x14ac:dyDescent="0.2">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x14ac:dyDescent="0.2">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x14ac:dyDescent="0.2">
      <c r="A83" s="34"/>
      <c r="B83" s="35"/>
      <c r="C83" s="29" t="s">
        <v>31</v>
      </c>
      <c r="D83" s="36"/>
      <c r="E83" s="36"/>
      <c r="F83" s="27" t="str">
        <f>IF(E18="","",E18)</f>
        <v>Vyplň údaj</v>
      </c>
      <c r="G83" s="36"/>
      <c r="H83" s="36"/>
      <c r="I83" s="29" t="s">
        <v>38</v>
      </c>
      <c r="J83" s="32" t="str">
        <f>E24</f>
        <v xml:space="preserve">Ing. Tomáš Dolejší, B.Hudová </v>
      </c>
      <c r="K83" s="36"/>
      <c r="L83" s="106"/>
      <c r="S83" s="34"/>
      <c r="T83" s="34"/>
      <c r="U83" s="34"/>
      <c r="V83" s="34"/>
      <c r="W83" s="34"/>
      <c r="X83" s="34"/>
      <c r="Y83" s="34"/>
      <c r="Z83" s="34"/>
      <c r="AA83" s="34"/>
      <c r="AB83" s="34"/>
      <c r="AC83" s="34"/>
      <c r="AD83" s="34"/>
      <c r="AE83" s="34"/>
    </row>
    <row r="84" spans="1:65" s="2" customFormat="1" ht="10.35" customHeight="1" x14ac:dyDescent="0.2">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x14ac:dyDescent="0.2">
      <c r="A85" s="146"/>
      <c r="B85" s="147"/>
      <c r="C85" s="148" t="s">
        <v>131</v>
      </c>
      <c r="D85" s="149" t="s">
        <v>60</v>
      </c>
      <c r="E85" s="149" t="s">
        <v>56</v>
      </c>
      <c r="F85" s="149" t="s">
        <v>57</v>
      </c>
      <c r="G85" s="149" t="s">
        <v>132</v>
      </c>
      <c r="H85" s="149" t="s">
        <v>133</v>
      </c>
      <c r="I85" s="149" t="s">
        <v>134</v>
      </c>
      <c r="J85" s="149" t="s">
        <v>108</v>
      </c>
      <c r="K85" s="150" t="s">
        <v>135</v>
      </c>
      <c r="L85" s="151"/>
      <c r="M85" s="68" t="s">
        <v>18</v>
      </c>
      <c r="N85" s="69" t="s">
        <v>45</v>
      </c>
      <c r="O85" s="69" t="s">
        <v>136</v>
      </c>
      <c r="P85" s="69" t="s">
        <v>137</v>
      </c>
      <c r="Q85" s="69" t="s">
        <v>138</v>
      </c>
      <c r="R85" s="69" t="s">
        <v>139</v>
      </c>
      <c r="S85" s="69" t="s">
        <v>140</v>
      </c>
      <c r="T85" s="70" t="s">
        <v>141</v>
      </c>
      <c r="U85" s="146"/>
      <c r="V85" s="146"/>
      <c r="W85" s="146"/>
      <c r="X85" s="146"/>
      <c r="Y85" s="146"/>
      <c r="Z85" s="146"/>
      <c r="AA85" s="146"/>
      <c r="AB85" s="146"/>
      <c r="AC85" s="146"/>
      <c r="AD85" s="146"/>
      <c r="AE85" s="146"/>
    </row>
    <row r="86" spans="1:65" s="2" customFormat="1" ht="22.9" customHeight="1" x14ac:dyDescent="0.25">
      <c r="A86" s="34"/>
      <c r="B86" s="35"/>
      <c r="C86" s="75" t="s">
        <v>142</v>
      </c>
      <c r="D86" s="36"/>
      <c r="E86" s="36"/>
      <c r="F86" s="36"/>
      <c r="G86" s="36"/>
      <c r="H86" s="36"/>
      <c r="I86" s="36"/>
      <c r="J86" s="152">
        <f>BK86</f>
        <v>510790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109</v>
      </c>
      <c r="BK86" s="156">
        <f>BK87+BK90+BK97+BK102+BK112+BK115</f>
        <v>510790</v>
      </c>
    </row>
    <row r="87" spans="1:65" s="12" customFormat="1" ht="25.9" customHeight="1" x14ac:dyDescent="0.2">
      <c r="B87" s="157"/>
      <c r="C87" s="158"/>
      <c r="D87" s="159" t="s">
        <v>74</v>
      </c>
      <c r="E87" s="160" t="s">
        <v>1068</v>
      </c>
      <c r="F87" s="160" t="s">
        <v>1069</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145</v>
      </c>
      <c r="BK87" s="170">
        <f>SUM(BK88:BK89)</f>
        <v>0</v>
      </c>
    </row>
    <row r="88" spans="1:65" s="2" customFormat="1" ht="16.5" customHeight="1" x14ac:dyDescent="0.2">
      <c r="A88" s="34"/>
      <c r="B88" s="35"/>
      <c r="C88" s="173" t="s">
        <v>83</v>
      </c>
      <c r="D88" s="173" t="s">
        <v>148</v>
      </c>
      <c r="E88" s="174" t="s">
        <v>1070</v>
      </c>
      <c r="F88" s="175" t="s">
        <v>1071</v>
      </c>
      <c r="G88" s="176" t="s">
        <v>911</v>
      </c>
      <c r="H88" s="177">
        <v>5</v>
      </c>
      <c r="I88" s="178"/>
      <c r="J88" s="177">
        <f>ROUND((ROUND(I88,2))*(ROUND(H88,2)),2)</f>
        <v>0</v>
      </c>
      <c r="K88" s="175" t="s">
        <v>289</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153</v>
      </c>
      <c r="AT88" s="183" t="s">
        <v>148</v>
      </c>
      <c r="AU88" s="183" t="s">
        <v>83</v>
      </c>
      <c r="AY88" s="17" t="s">
        <v>145</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153</v>
      </c>
      <c r="BM88" s="183" t="s">
        <v>85</v>
      </c>
    </row>
    <row r="89" spans="1:65" s="2" customFormat="1" ht="39" x14ac:dyDescent="0.2">
      <c r="A89" s="34"/>
      <c r="B89" s="35"/>
      <c r="C89" s="36"/>
      <c r="D89" s="192" t="s">
        <v>555</v>
      </c>
      <c r="E89" s="36"/>
      <c r="F89" s="233" t="s">
        <v>1072</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555</v>
      </c>
      <c r="AU89" s="17" t="s">
        <v>83</v>
      </c>
    </row>
    <row r="90" spans="1:65" s="12" customFormat="1" ht="25.9" customHeight="1" x14ac:dyDescent="0.2">
      <c r="B90" s="157"/>
      <c r="C90" s="158"/>
      <c r="D90" s="159" t="s">
        <v>74</v>
      </c>
      <c r="E90" s="160" t="s">
        <v>907</v>
      </c>
      <c r="F90" s="160" t="s">
        <v>1073</v>
      </c>
      <c r="G90" s="158"/>
      <c r="H90" s="158"/>
      <c r="I90" s="161"/>
      <c r="J90" s="162">
        <f>BK90</f>
        <v>467850</v>
      </c>
      <c r="K90" s="158"/>
      <c r="L90" s="163"/>
      <c r="M90" s="164"/>
      <c r="N90" s="165"/>
      <c r="O90" s="165"/>
      <c r="P90" s="166">
        <f>SUM(P91:P96)</f>
        <v>0</v>
      </c>
      <c r="Q90" s="165"/>
      <c r="R90" s="166">
        <f>SUM(R91:R96)</f>
        <v>0</v>
      </c>
      <c r="S90" s="165"/>
      <c r="T90" s="167">
        <f>SUM(T91:T96)</f>
        <v>0</v>
      </c>
      <c r="AR90" s="168" t="s">
        <v>83</v>
      </c>
      <c r="AT90" s="169" t="s">
        <v>74</v>
      </c>
      <c r="AU90" s="169" t="s">
        <v>75</v>
      </c>
      <c r="AY90" s="168" t="s">
        <v>145</v>
      </c>
      <c r="BK90" s="170">
        <f>SUM(BK91:BK96)</f>
        <v>467850</v>
      </c>
    </row>
    <row r="91" spans="1:65" s="2" customFormat="1" ht="16.5" customHeight="1" x14ac:dyDescent="0.2">
      <c r="A91" s="34"/>
      <c r="B91" s="35"/>
      <c r="C91" s="173" t="s">
        <v>85</v>
      </c>
      <c r="D91" s="173" t="s">
        <v>148</v>
      </c>
      <c r="E91" s="174" t="s">
        <v>1074</v>
      </c>
      <c r="F91" s="175" t="s">
        <v>1075</v>
      </c>
      <c r="G91" s="176" t="s">
        <v>911</v>
      </c>
      <c r="H91" s="177">
        <v>5</v>
      </c>
      <c r="I91" s="177">
        <v>5790</v>
      </c>
      <c r="J91" s="177">
        <f>ROUND((ROUND(I91,2))*(ROUND(H91,2)),2)</f>
        <v>28950</v>
      </c>
      <c r="K91" s="175" t="s">
        <v>289</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153</v>
      </c>
      <c r="AT91" s="183" t="s">
        <v>148</v>
      </c>
      <c r="AU91" s="183" t="s">
        <v>83</v>
      </c>
      <c r="AY91" s="17" t="s">
        <v>145</v>
      </c>
      <c r="BE91" s="184">
        <f>IF(N91="základní",J91,0)</f>
        <v>28950</v>
      </c>
      <c r="BF91" s="184">
        <f>IF(N91="snížená",J91,0)</f>
        <v>0</v>
      </c>
      <c r="BG91" s="184">
        <f>IF(N91="zákl. přenesená",J91,0)</f>
        <v>0</v>
      </c>
      <c r="BH91" s="184">
        <f>IF(N91="sníž. přenesená",J91,0)</f>
        <v>0</v>
      </c>
      <c r="BI91" s="184">
        <f>IF(N91="nulová",J91,0)</f>
        <v>0</v>
      </c>
      <c r="BJ91" s="17" t="s">
        <v>83</v>
      </c>
      <c r="BK91" s="184">
        <f>ROUND((ROUND(I91,2))*(ROUND(H91,2)),2)</f>
        <v>28950</v>
      </c>
      <c r="BL91" s="17" t="s">
        <v>153</v>
      </c>
      <c r="BM91" s="183" t="s">
        <v>1076</v>
      </c>
    </row>
    <row r="92" spans="1:65" s="2" customFormat="1" ht="48.75" x14ac:dyDescent="0.2">
      <c r="A92" s="34"/>
      <c r="B92" s="35"/>
      <c r="C92" s="36"/>
      <c r="D92" s="192" t="s">
        <v>555</v>
      </c>
      <c r="E92" s="36"/>
      <c r="F92" s="233" t="s">
        <v>1077</v>
      </c>
      <c r="G92" s="36"/>
      <c r="H92" s="36"/>
      <c r="I92" s="238"/>
      <c r="J92" s="36"/>
      <c r="K92" s="36"/>
      <c r="L92" s="39"/>
      <c r="M92" s="188"/>
      <c r="N92" s="189"/>
      <c r="O92" s="64"/>
      <c r="P92" s="64"/>
      <c r="Q92" s="64"/>
      <c r="R92" s="64"/>
      <c r="S92" s="64"/>
      <c r="T92" s="65"/>
      <c r="U92" s="34"/>
      <c r="V92" s="34"/>
      <c r="W92" s="34"/>
      <c r="X92" s="34"/>
      <c r="Y92" s="34"/>
      <c r="Z92" s="34"/>
      <c r="AA92" s="34"/>
      <c r="AB92" s="34"/>
      <c r="AC92" s="34"/>
      <c r="AD92" s="34"/>
      <c r="AE92" s="34"/>
      <c r="AT92" s="17" t="s">
        <v>555</v>
      </c>
      <c r="AU92" s="17" t="s">
        <v>83</v>
      </c>
    </row>
    <row r="93" spans="1:65" s="2" customFormat="1" ht="16.5" customHeight="1" x14ac:dyDescent="0.2">
      <c r="A93" s="34"/>
      <c r="B93" s="35"/>
      <c r="C93" s="173" t="s">
        <v>146</v>
      </c>
      <c r="D93" s="173" t="s">
        <v>148</v>
      </c>
      <c r="E93" s="174" t="s">
        <v>1078</v>
      </c>
      <c r="F93" s="175" t="s">
        <v>1079</v>
      </c>
      <c r="G93" s="176" t="s">
        <v>911</v>
      </c>
      <c r="H93" s="177">
        <v>33</v>
      </c>
      <c r="I93" s="177">
        <v>13300</v>
      </c>
      <c r="J93" s="177">
        <f>ROUND((ROUND(I93,2))*(ROUND(H93,2)),2)</f>
        <v>438900</v>
      </c>
      <c r="K93" s="175" t="s">
        <v>289</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153</v>
      </c>
      <c r="AT93" s="183" t="s">
        <v>148</v>
      </c>
      <c r="AU93" s="183" t="s">
        <v>83</v>
      </c>
      <c r="AY93" s="17" t="s">
        <v>145</v>
      </c>
      <c r="BE93" s="184">
        <f>IF(N93="základní",J93,0)</f>
        <v>438900</v>
      </c>
      <c r="BF93" s="184">
        <f>IF(N93="snížená",J93,0)</f>
        <v>0</v>
      </c>
      <c r="BG93" s="184">
        <f>IF(N93="zákl. přenesená",J93,0)</f>
        <v>0</v>
      </c>
      <c r="BH93" s="184">
        <f>IF(N93="sníž. přenesená",J93,0)</f>
        <v>0</v>
      </c>
      <c r="BI93" s="184">
        <f>IF(N93="nulová",J93,0)</f>
        <v>0</v>
      </c>
      <c r="BJ93" s="17" t="s">
        <v>83</v>
      </c>
      <c r="BK93" s="184">
        <f>ROUND((ROUND(I93,2))*(ROUND(H93,2)),2)</f>
        <v>438900</v>
      </c>
      <c r="BL93" s="17" t="s">
        <v>153</v>
      </c>
      <c r="BM93" s="183" t="s">
        <v>153</v>
      </c>
    </row>
    <row r="94" spans="1:65" s="2" customFormat="1" ht="78" x14ac:dyDescent="0.2">
      <c r="A94" s="34"/>
      <c r="B94" s="35"/>
      <c r="C94" s="36"/>
      <c r="D94" s="192" t="s">
        <v>555</v>
      </c>
      <c r="E94" s="36"/>
      <c r="F94" s="233" t="s">
        <v>1080</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555</v>
      </c>
      <c r="AU94" s="17" t="s">
        <v>83</v>
      </c>
    </row>
    <row r="95" spans="1:65" s="2" customFormat="1" ht="16.5" customHeight="1" x14ac:dyDescent="0.2">
      <c r="A95" s="34"/>
      <c r="B95" s="35"/>
      <c r="C95" s="173" t="s">
        <v>153</v>
      </c>
      <c r="D95" s="173" t="s">
        <v>148</v>
      </c>
      <c r="E95" s="174" t="s">
        <v>1081</v>
      </c>
      <c r="F95" s="175" t="s">
        <v>1082</v>
      </c>
      <c r="G95" s="176" t="s">
        <v>911</v>
      </c>
      <c r="H95" s="177">
        <v>33</v>
      </c>
      <c r="I95" s="178"/>
      <c r="J95" s="177">
        <f>ROUND((ROUND(I95,2))*(ROUND(H95,2)),2)</f>
        <v>0</v>
      </c>
      <c r="K95" s="175" t="s">
        <v>289</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153</v>
      </c>
      <c r="AT95" s="183" t="s">
        <v>148</v>
      </c>
      <c r="AU95" s="183" t="s">
        <v>83</v>
      </c>
      <c r="AY95" s="17" t="s">
        <v>145</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153</v>
      </c>
      <c r="BM95" s="183" t="s">
        <v>181</v>
      </c>
    </row>
    <row r="96" spans="1:65" s="2" customFormat="1" ht="19.5" x14ac:dyDescent="0.2">
      <c r="A96" s="34"/>
      <c r="B96" s="35"/>
      <c r="C96" s="36"/>
      <c r="D96" s="192" t="s">
        <v>555</v>
      </c>
      <c r="E96" s="36"/>
      <c r="F96" s="233" t="s">
        <v>1083</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555</v>
      </c>
      <c r="AU96" s="17" t="s">
        <v>83</v>
      </c>
    </row>
    <row r="97" spans="1:65" s="12" customFormat="1" ht="25.9" customHeight="1" x14ac:dyDescent="0.2">
      <c r="B97" s="157"/>
      <c r="C97" s="158"/>
      <c r="D97" s="159" t="s">
        <v>74</v>
      </c>
      <c r="E97" s="160" t="s">
        <v>931</v>
      </c>
      <c r="F97" s="160" t="s">
        <v>1084</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145</v>
      </c>
      <c r="BK97" s="170">
        <f>SUM(BK98:BK101)</f>
        <v>0</v>
      </c>
    </row>
    <row r="98" spans="1:65" s="2" customFormat="1" ht="21.75" customHeight="1" x14ac:dyDescent="0.2">
      <c r="A98" s="34"/>
      <c r="B98" s="35"/>
      <c r="C98" s="173" t="s">
        <v>183</v>
      </c>
      <c r="D98" s="173" t="s">
        <v>148</v>
      </c>
      <c r="E98" s="174" t="s">
        <v>1085</v>
      </c>
      <c r="F98" s="175" t="s">
        <v>1086</v>
      </c>
      <c r="G98" s="176" t="s">
        <v>288</v>
      </c>
      <c r="H98" s="177">
        <v>75</v>
      </c>
      <c r="I98" s="178"/>
      <c r="J98" s="177">
        <f>ROUND((ROUND(I98,2))*(ROUND(H98,2)),2)</f>
        <v>0</v>
      </c>
      <c r="K98" s="175" t="s">
        <v>289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153</v>
      </c>
      <c r="AT98" s="183" t="s">
        <v>148</v>
      </c>
      <c r="AU98" s="183" t="s">
        <v>83</v>
      </c>
      <c r="AY98" s="17" t="s">
        <v>145</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153</v>
      </c>
      <c r="BM98" s="183" t="s">
        <v>212</v>
      </c>
    </row>
    <row r="99" spans="1:65" s="2" customFormat="1" ht="16.5" customHeight="1" x14ac:dyDescent="0.2">
      <c r="A99" s="34"/>
      <c r="B99" s="35"/>
      <c r="C99" s="173" t="s">
        <v>181</v>
      </c>
      <c r="D99" s="173" t="s">
        <v>148</v>
      </c>
      <c r="E99" s="174" t="s">
        <v>1087</v>
      </c>
      <c r="F99" s="175" t="s">
        <v>1088</v>
      </c>
      <c r="G99" s="176" t="s">
        <v>288</v>
      </c>
      <c r="H99" s="177">
        <v>245</v>
      </c>
      <c r="I99" s="178"/>
      <c r="J99" s="177">
        <f>ROUND((ROUND(I99,2))*(ROUND(H99,2)),2)</f>
        <v>0</v>
      </c>
      <c r="K99" s="175" t="s">
        <v>289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153</v>
      </c>
      <c r="AT99" s="183" t="s">
        <v>148</v>
      </c>
      <c r="AU99" s="183" t="s">
        <v>83</v>
      </c>
      <c r="AY99" s="17" t="s">
        <v>145</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153</v>
      </c>
      <c r="BM99" s="183" t="s">
        <v>225</v>
      </c>
    </row>
    <row r="100" spans="1:65" s="2" customFormat="1" ht="16.5" customHeight="1" x14ac:dyDescent="0.2">
      <c r="A100" s="34"/>
      <c r="B100" s="35"/>
      <c r="C100" s="173" t="s">
        <v>207</v>
      </c>
      <c r="D100" s="173" t="s">
        <v>148</v>
      </c>
      <c r="E100" s="174" t="s">
        <v>1089</v>
      </c>
      <c r="F100" s="175" t="s">
        <v>1090</v>
      </c>
      <c r="G100" s="176" t="s">
        <v>288</v>
      </c>
      <c r="H100" s="177">
        <v>160</v>
      </c>
      <c r="I100" s="178"/>
      <c r="J100" s="177">
        <f>ROUND((ROUND(I100,2))*(ROUND(H100,2)),2)</f>
        <v>0</v>
      </c>
      <c r="K100" s="175" t="s">
        <v>289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153</v>
      </c>
      <c r="AT100" s="183" t="s">
        <v>148</v>
      </c>
      <c r="AU100" s="183" t="s">
        <v>83</v>
      </c>
      <c r="AY100" s="17" t="s">
        <v>145</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153</v>
      </c>
      <c r="BM100" s="183" t="s">
        <v>240</v>
      </c>
    </row>
    <row r="101" spans="1:65" s="2" customFormat="1" ht="21.75" customHeight="1" x14ac:dyDescent="0.2">
      <c r="A101" s="34"/>
      <c r="B101" s="35"/>
      <c r="C101" s="173" t="s">
        <v>212</v>
      </c>
      <c r="D101" s="173" t="s">
        <v>148</v>
      </c>
      <c r="E101" s="174" t="s">
        <v>1091</v>
      </c>
      <c r="F101" s="175" t="s">
        <v>1092</v>
      </c>
      <c r="G101" s="176" t="s">
        <v>911</v>
      </c>
      <c r="H101" s="177">
        <v>61</v>
      </c>
      <c r="I101" s="178"/>
      <c r="J101" s="177">
        <f>ROUND((ROUND(I101,2))*(ROUND(H101,2)),2)</f>
        <v>0</v>
      </c>
      <c r="K101" s="175" t="s">
        <v>289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153</v>
      </c>
      <c r="AT101" s="183" t="s">
        <v>148</v>
      </c>
      <c r="AU101" s="183" t="s">
        <v>83</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153</v>
      </c>
      <c r="BM101" s="183" t="s">
        <v>253</v>
      </c>
    </row>
    <row r="102" spans="1:65" s="12" customFormat="1" ht="25.9" customHeight="1" x14ac:dyDescent="0.2">
      <c r="B102" s="157"/>
      <c r="C102" s="158"/>
      <c r="D102" s="159" t="s">
        <v>74</v>
      </c>
      <c r="E102" s="160" t="s">
        <v>948</v>
      </c>
      <c r="F102" s="160" t="s">
        <v>1093</v>
      </c>
      <c r="G102" s="158"/>
      <c r="H102" s="158"/>
      <c r="I102" s="161"/>
      <c r="J102" s="162">
        <f>BK102</f>
        <v>42940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145</v>
      </c>
      <c r="BK102" s="170">
        <f>SUM(BK103:BK111)</f>
        <v>42940</v>
      </c>
    </row>
    <row r="103" spans="1:65" s="2" customFormat="1" ht="21.75" customHeight="1" x14ac:dyDescent="0.2">
      <c r="A103" s="34"/>
      <c r="B103" s="35"/>
      <c r="C103" s="173" t="s">
        <v>217</v>
      </c>
      <c r="D103" s="173" t="s">
        <v>148</v>
      </c>
      <c r="E103" s="174" t="s">
        <v>1094</v>
      </c>
      <c r="F103" s="175" t="s">
        <v>1095</v>
      </c>
      <c r="G103" s="176" t="s">
        <v>307</v>
      </c>
      <c r="H103" s="177">
        <v>1</v>
      </c>
      <c r="I103" s="178"/>
      <c r="J103" s="177">
        <f t="shared" ref="J103:J111" si="0">ROUND((ROUND(I103,2))*(ROUND(H103,2)),2)</f>
        <v>0</v>
      </c>
      <c r="K103" s="175" t="s">
        <v>289</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153</v>
      </c>
      <c r="AT103" s="183" t="s">
        <v>148</v>
      </c>
      <c r="AU103" s="183" t="s">
        <v>83</v>
      </c>
      <c r="AY103" s="17" t="s">
        <v>145</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153</v>
      </c>
      <c r="BM103" s="183" t="s">
        <v>270</v>
      </c>
    </row>
    <row r="104" spans="1:65" s="2" customFormat="1" ht="24.2" customHeight="1" x14ac:dyDescent="0.2">
      <c r="A104" s="34"/>
      <c r="B104" s="35"/>
      <c r="C104" s="173" t="s">
        <v>225</v>
      </c>
      <c r="D104" s="173" t="s">
        <v>148</v>
      </c>
      <c r="E104" s="174" t="s">
        <v>1096</v>
      </c>
      <c r="F104" s="175" t="s">
        <v>1097</v>
      </c>
      <c r="G104" s="176" t="s">
        <v>911</v>
      </c>
      <c r="H104" s="177">
        <v>33</v>
      </c>
      <c r="I104" s="177">
        <v>980</v>
      </c>
      <c r="J104" s="177">
        <f t="shared" si="0"/>
        <v>32340</v>
      </c>
      <c r="K104" s="175" t="s">
        <v>289</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153</v>
      </c>
      <c r="AT104" s="183" t="s">
        <v>148</v>
      </c>
      <c r="AU104" s="183" t="s">
        <v>83</v>
      </c>
      <c r="AY104" s="17" t="s">
        <v>145</v>
      </c>
      <c r="BE104" s="184">
        <f t="shared" si="4"/>
        <v>32340</v>
      </c>
      <c r="BF104" s="184">
        <f t="shared" si="5"/>
        <v>0</v>
      </c>
      <c r="BG104" s="184">
        <f t="shared" si="6"/>
        <v>0</v>
      </c>
      <c r="BH104" s="184">
        <f t="shared" si="7"/>
        <v>0</v>
      </c>
      <c r="BI104" s="184">
        <f t="shared" si="8"/>
        <v>0</v>
      </c>
      <c r="BJ104" s="17" t="s">
        <v>83</v>
      </c>
      <c r="BK104" s="184">
        <f t="shared" si="9"/>
        <v>32340</v>
      </c>
      <c r="BL104" s="17" t="s">
        <v>153</v>
      </c>
      <c r="BM104" s="183" t="s">
        <v>285</v>
      </c>
    </row>
    <row r="105" spans="1:65" s="2" customFormat="1" ht="24.2" customHeight="1" x14ac:dyDescent="0.2">
      <c r="A105" s="34"/>
      <c r="B105" s="35"/>
      <c r="C105" s="173" t="s">
        <v>234</v>
      </c>
      <c r="D105" s="173" t="s">
        <v>148</v>
      </c>
      <c r="E105" s="174" t="s">
        <v>1098</v>
      </c>
      <c r="F105" s="175" t="s">
        <v>1099</v>
      </c>
      <c r="G105" s="176" t="s">
        <v>911</v>
      </c>
      <c r="H105" s="177">
        <v>5</v>
      </c>
      <c r="I105" s="177">
        <v>2120</v>
      </c>
      <c r="J105" s="177">
        <f t="shared" si="0"/>
        <v>10600</v>
      </c>
      <c r="K105" s="175" t="s">
        <v>289</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153</v>
      </c>
      <c r="AT105" s="183" t="s">
        <v>148</v>
      </c>
      <c r="AU105" s="183" t="s">
        <v>83</v>
      </c>
      <c r="AY105" s="17" t="s">
        <v>145</v>
      </c>
      <c r="BE105" s="184">
        <f t="shared" si="4"/>
        <v>10600</v>
      </c>
      <c r="BF105" s="184">
        <f t="shared" si="5"/>
        <v>0</v>
      </c>
      <c r="BG105" s="184">
        <f t="shared" si="6"/>
        <v>0</v>
      </c>
      <c r="BH105" s="184">
        <f t="shared" si="7"/>
        <v>0</v>
      </c>
      <c r="BI105" s="184">
        <f t="shared" si="8"/>
        <v>0</v>
      </c>
      <c r="BJ105" s="17" t="s">
        <v>83</v>
      </c>
      <c r="BK105" s="184">
        <f t="shared" si="9"/>
        <v>10600</v>
      </c>
      <c r="BL105" s="17" t="s">
        <v>153</v>
      </c>
      <c r="BM105" s="183" t="s">
        <v>294</v>
      </c>
    </row>
    <row r="106" spans="1:65" s="2" customFormat="1" ht="16.5" customHeight="1" x14ac:dyDescent="0.2">
      <c r="A106" s="34"/>
      <c r="B106" s="35"/>
      <c r="C106" s="173" t="s">
        <v>240</v>
      </c>
      <c r="D106" s="173" t="s">
        <v>148</v>
      </c>
      <c r="E106" s="174" t="s">
        <v>1100</v>
      </c>
      <c r="F106" s="175" t="s">
        <v>1101</v>
      </c>
      <c r="G106" s="176" t="s">
        <v>307</v>
      </c>
      <c r="H106" s="177">
        <v>3</v>
      </c>
      <c r="I106" s="178"/>
      <c r="J106" s="177">
        <f t="shared" si="0"/>
        <v>0</v>
      </c>
      <c r="K106" s="175" t="s">
        <v>289</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153</v>
      </c>
      <c r="AT106" s="183" t="s">
        <v>148</v>
      </c>
      <c r="AU106" s="183" t="s">
        <v>83</v>
      </c>
      <c r="AY106" s="17" t="s">
        <v>145</v>
      </c>
      <c r="BE106" s="184">
        <f t="shared" si="4"/>
        <v>0</v>
      </c>
      <c r="BF106" s="184">
        <f t="shared" si="5"/>
        <v>0</v>
      </c>
      <c r="BG106" s="184">
        <f t="shared" si="6"/>
        <v>0</v>
      </c>
      <c r="BH106" s="184">
        <f t="shared" si="7"/>
        <v>0</v>
      </c>
      <c r="BI106" s="184">
        <f t="shared" si="8"/>
        <v>0</v>
      </c>
      <c r="BJ106" s="17" t="s">
        <v>83</v>
      </c>
      <c r="BK106" s="184">
        <f t="shared" si="9"/>
        <v>0</v>
      </c>
      <c r="BL106" s="17" t="s">
        <v>153</v>
      </c>
      <c r="BM106" s="183" t="s">
        <v>304</v>
      </c>
    </row>
    <row r="107" spans="1:65" s="2" customFormat="1" ht="16.5" customHeight="1" x14ac:dyDescent="0.2">
      <c r="A107" s="34"/>
      <c r="B107" s="35"/>
      <c r="C107" s="173" t="s">
        <v>245</v>
      </c>
      <c r="D107" s="173" t="s">
        <v>148</v>
      </c>
      <c r="E107" s="174" t="s">
        <v>1102</v>
      </c>
      <c r="F107" s="175" t="s">
        <v>1103</v>
      </c>
      <c r="G107" s="176" t="s">
        <v>307</v>
      </c>
      <c r="H107" s="177">
        <v>3</v>
      </c>
      <c r="I107" s="178"/>
      <c r="J107" s="177">
        <f t="shared" si="0"/>
        <v>0</v>
      </c>
      <c r="K107" s="175" t="s">
        <v>289</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153</v>
      </c>
      <c r="AT107" s="183" t="s">
        <v>148</v>
      </c>
      <c r="AU107" s="183" t="s">
        <v>83</v>
      </c>
      <c r="AY107" s="17" t="s">
        <v>145</v>
      </c>
      <c r="BE107" s="184">
        <f t="shared" si="4"/>
        <v>0</v>
      </c>
      <c r="BF107" s="184">
        <f t="shared" si="5"/>
        <v>0</v>
      </c>
      <c r="BG107" s="184">
        <f t="shared" si="6"/>
        <v>0</v>
      </c>
      <c r="BH107" s="184">
        <f t="shared" si="7"/>
        <v>0</v>
      </c>
      <c r="BI107" s="184">
        <f t="shared" si="8"/>
        <v>0</v>
      </c>
      <c r="BJ107" s="17" t="s">
        <v>83</v>
      </c>
      <c r="BK107" s="184">
        <f t="shared" si="9"/>
        <v>0</v>
      </c>
      <c r="BL107" s="17" t="s">
        <v>153</v>
      </c>
      <c r="BM107" s="183" t="s">
        <v>1104</v>
      </c>
    </row>
    <row r="108" spans="1:65" s="2" customFormat="1" ht="24.2" customHeight="1" x14ac:dyDescent="0.2">
      <c r="A108" s="34"/>
      <c r="B108" s="35"/>
      <c r="C108" s="173" t="s">
        <v>253</v>
      </c>
      <c r="D108" s="173" t="s">
        <v>148</v>
      </c>
      <c r="E108" s="174" t="s">
        <v>1105</v>
      </c>
      <c r="F108" s="175" t="s">
        <v>1106</v>
      </c>
      <c r="G108" s="176" t="s">
        <v>307</v>
      </c>
      <c r="H108" s="177">
        <v>3</v>
      </c>
      <c r="I108" s="178"/>
      <c r="J108" s="177">
        <f t="shared" si="0"/>
        <v>0</v>
      </c>
      <c r="K108" s="175" t="s">
        <v>289</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153</v>
      </c>
      <c r="AT108" s="183" t="s">
        <v>148</v>
      </c>
      <c r="AU108" s="183" t="s">
        <v>83</v>
      </c>
      <c r="AY108" s="17" t="s">
        <v>145</v>
      </c>
      <c r="BE108" s="184">
        <f t="shared" si="4"/>
        <v>0</v>
      </c>
      <c r="BF108" s="184">
        <f t="shared" si="5"/>
        <v>0</v>
      </c>
      <c r="BG108" s="184">
        <f t="shared" si="6"/>
        <v>0</v>
      </c>
      <c r="BH108" s="184">
        <f t="shared" si="7"/>
        <v>0</v>
      </c>
      <c r="BI108" s="184">
        <f t="shared" si="8"/>
        <v>0</v>
      </c>
      <c r="BJ108" s="17" t="s">
        <v>83</v>
      </c>
      <c r="BK108" s="184">
        <f t="shared" si="9"/>
        <v>0</v>
      </c>
      <c r="BL108" s="17" t="s">
        <v>153</v>
      </c>
      <c r="BM108" s="183" t="s">
        <v>1107</v>
      </c>
    </row>
    <row r="109" spans="1:65" s="2" customFormat="1" ht="16.5" customHeight="1" x14ac:dyDescent="0.2">
      <c r="A109" s="34"/>
      <c r="B109" s="35"/>
      <c r="C109" s="173" t="s">
        <v>8</v>
      </c>
      <c r="D109" s="173" t="s">
        <v>148</v>
      </c>
      <c r="E109" s="174" t="s">
        <v>1108</v>
      </c>
      <c r="F109" s="175" t="s">
        <v>1109</v>
      </c>
      <c r="G109" s="176" t="s">
        <v>307</v>
      </c>
      <c r="H109" s="177">
        <v>1</v>
      </c>
      <c r="I109" s="178"/>
      <c r="J109" s="177">
        <f t="shared" si="0"/>
        <v>0</v>
      </c>
      <c r="K109" s="175" t="s">
        <v>289</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153</v>
      </c>
      <c r="AT109" s="183" t="s">
        <v>148</v>
      </c>
      <c r="AU109" s="183" t="s">
        <v>83</v>
      </c>
      <c r="AY109" s="17" t="s">
        <v>145</v>
      </c>
      <c r="BE109" s="184">
        <f t="shared" si="4"/>
        <v>0</v>
      </c>
      <c r="BF109" s="184">
        <f t="shared" si="5"/>
        <v>0</v>
      </c>
      <c r="BG109" s="184">
        <f t="shared" si="6"/>
        <v>0</v>
      </c>
      <c r="BH109" s="184">
        <f t="shared" si="7"/>
        <v>0</v>
      </c>
      <c r="BI109" s="184">
        <f t="shared" si="8"/>
        <v>0</v>
      </c>
      <c r="BJ109" s="17" t="s">
        <v>83</v>
      </c>
      <c r="BK109" s="184">
        <f t="shared" si="9"/>
        <v>0</v>
      </c>
      <c r="BL109" s="17" t="s">
        <v>153</v>
      </c>
      <c r="BM109" s="183" t="s">
        <v>329</v>
      </c>
    </row>
    <row r="110" spans="1:65" s="2" customFormat="1" ht="16.5" customHeight="1" x14ac:dyDescent="0.2">
      <c r="A110" s="34"/>
      <c r="B110" s="35"/>
      <c r="C110" s="173" t="s">
        <v>270</v>
      </c>
      <c r="D110" s="173" t="s">
        <v>148</v>
      </c>
      <c r="E110" s="174" t="s">
        <v>1110</v>
      </c>
      <c r="F110" s="175" t="s">
        <v>1111</v>
      </c>
      <c r="G110" s="176" t="s">
        <v>307</v>
      </c>
      <c r="H110" s="177">
        <v>1</v>
      </c>
      <c r="I110" s="178"/>
      <c r="J110" s="177">
        <f t="shared" si="0"/>
        <v>0</v>
      </c>
      <c r="K110" s="175" t="s">
        <v>289</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153</v>
      </c>
      <c r="AT110" s="183" t="s">
        <v>148</v>
      </c>
      <c r="AU110" s="183" t="s">
        <v>83</v>
      </c>
      <c r="AY110" s="17" t="s">
        <v>145</v>
      </c>
      <c r="BE110" s="184">
        <f t="shared" si="4"/>
        <v>0</v>
      </c>
      <c r="BF110" s="184">
        <f t="shared" si="5"/>
        <v>0</v>
      </c>
      <c r="BG110" s="184">
        <f t="shared" si="6"/>
        <v>0</v>
      </c>
      <c r="BH110" s="184">
        <f t="shared" si="7"/>
        <v>0</v>
      </c>
      <c r="BI110" s="184">
        <f t="shared" si="8"/>
        <v>0</v>
      </c>
      <c r="BJ110" s="17" t="s">
        <v>83</v>
      </c>
      <c r="BK110" s="184">
        <f t="shared" si="9"/>
        <v>0</v>
      </c>
      <c r="BL110" s="17" t="s">
        <v>153</v>
      </c>
      <c r="BM110" s="183" t="s">
        <v>341</v>
      </c>
    </row>
    <row r="111" spans="1:65" s="2" customFormat="1" ht="16.5" customHeight="1" x14ac:dyDescent="0.2">
      <c r="A111" s="34"/>
      <c r="B111" s="35"/>
      <c r="C111" s="173" t="s">
        <v>279</v>
      </c>
      <c r="D111" s="173" t="s">
        <v>148</v>
      </c>
      <c r="E111" s="174" t="s">
        <v>1112</v>
      </c>
      <c r="F111" s="175" t="s">
        <v>417</v>
      </c>
      <c r="G111" s="176" t="s">
        <v>307</v>
      </c>
      <c r="H111" s="177">
        <v>1</v>
      </c>
      <c r="I111" s="178"/>
      <c r="J111" s="177">
        <f t="shared" si="0"/>
        <v>0</v>
      </c>
      <c r="K111" s="175" t="s">
        <v>289</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153</v>
      </c>
      <c r="AT111" s="183" t="s">
        <v>148</v>
      </c>
      <c r="AU111" s="183" t="s">
        <v>83</v>
      </c>
      <c r="AY111" s="17" t="s">
        <v>145</v>
      </c>
      <c r="BE111" s="184">
        <f t="shared" si="4"/>
        <v>0</v>
      </c>
      <c r="BF111" s="184">
        <f t="shared" si="5"/>
        <v>0</v>
      </c>
      <c r="BG111" s="184">
        <f t="shared" si="6"/>
        <v>0</v>
      </c>
      <c r="BH111" s="184">
        <f t="shared" si="7"/>
        <v>0</v>
      </c>
      <c r="BI111" s="184">
        <f t="shared" si="8"/>
        <v>0</v>
      </c>
      <c r="BJ111" s="17" t="s">
        <v>83</v>
      </c>
      <c r="BK111" s="184">
        <f t="shared" si="9"/>
        <v>0</v>
      </c>
      <c r="BL111" s="17" t="s">
        <v>153</v>
      </c>
      <c r="BM111" s="183" t="s">
        <v>1113</v>
      </c>
    </row>
    <row r="112" spans="1:65" s="12" customFormat="1" ht="25.9" customHeight="1" x14ac:dyDescent="0.2">
      <c r="B112" s="157"/>
      <c r="C112" s="158"/>
      <c r="D112" s="159" t="s">
        <v>74</v>
      </c>
      <c r="E112" s="160" t="s">
        <v>881</v>
      </c>
      <c r="F112" s="160" t="s">
        <v>882</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153</v>
      </c>
      <c r="AT112" s="169" t="s">
        <v>74</v>
      </c>
      <c r="AU112" s="169" t="s">
        <v>75</v>
      </c>
      <c r="AY112" s="168" t="s">
        <v>145</v>
      </c>
      <c r="BK112" s="170">
        <f>SUM(BK113:BK114)</f>
        <v>0</v>
      </c>
    </row>
    <row r="113" spans="1:65" s="2" customFormat="1" ht="37.9" customHeight="1" x14ac:dyDescent="0.2">
      <c r="A113" s="34"/>
      <c r="B113" s="35"/>
      <c r="C113" s="173" t="s">
        <v>285</v>
      </c>
      <c r="D113" s="173" t="s">
        <v>148</v>
      </c>
      <c r="E113" s="174" t="s">
        <v>883</v>
      </c>
      <c r="F113" s="175" t="s">
        <v>884</v>
      </c>
      <c r="G113" s="176" t="s">
        <v>885</v>
      </c>
      <c r="H113" s="177">
        <v>72</v>
      </c>
      <c r="I113" s="178"/>
      <c r="J113" s="177">
        <f>ROUND((ROUND(I113,2))*(ROUND(H113,2)),2)</f>
        <v>0</v>
      </c>
      <c r="K113" s="175" t="s">
        <v>152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1060</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1060</v>
      </c>
      <c r="BM113" s="183" t="s">
        <v>1114</v>
      </c>
    </row>
    <row r="114" spans="1:65" s="2" customFormat="1" x14ac:dyDescent="0.2">
      <c r="A114" s="34"/>
      <c r="B114" s="35"/>
      <c r="C114" s="36"/>
      <c r="D114" s="185" t="s">
        <v>155</v>
      </c>
      <c r="E114" s="36"/>
      <c r="F114" s="186" t="s">
        <v>888</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155</v>
      </c>
      <c r="AU114" s="17" t="s">
        <v>83</v>
      </c>
    </row>
    <row r="115" spans="1:65" s="12" customFormat="1" ht="25.9" customHeight="1" x14ac:dyDescent="0.2">
      <c r="B115" s="157"/>
      <c r="C115" s="158"/>
      <c r="D115" s="159" t="s">
        <v>74</v>
      </c>
      <c r="E115" s="160" t="s">
        <v>738</v>
      </c>
      <c r="F115" s="160" t="s">
        <v>739</v>
      </c>
      <c r="G115" s="158"/>
      <c r="H115" s="158"/>
      <c r="I115" s="161"/>
      <c r="J115" s="162">
        <f>BK115</f>
        <v>0</v>
      </c>
      <c r="K115" s="158"/>
      <c r="L115" s="163"/>
      <c r="M115" s="164"/>
      <c r="N115" s="165"/>
      <c r="O115" s="165"/>
      <c r="P115" s="166">
        <f>P116</f>
        <v>0</v>
      </c>
      <c r="Q115" s="165"/>
      <c r="R115" s="166">
        <f>R116</f>
        <v>0</v>
      </c>
      <c r="S115" s="165"/>
      <c r="T115" s="167">
        <f>T116</f>
        <v>0</v>
      </c>
      <c r="AR115" s="168" t="s">
        <v>183</v>
      </c>
      <c r="AT115" s="169" t="s">
        <v>74</v>
      </c>
      <c r="AU115" s="169" t="s">
        <v>75</v>
      </c>
      <c r="AY115" s="168" t="s">
        <v>145</v>
      </c>
      <c r="BK115" s="170">
        <f>BK116</f>
        <v>0</v>
      </c>
    </row>
    <row r="116" spans="1:65" s="12" customFormat="1" ht="22.9" customHeight="1" x14ac:dyDescent="0.2">
      <c r="B116" s="157"/>
      <c r="C116" s="158"/>
      <c r="D116" s="159" t="s">
        <v>74</v>
      </c>
      <c r="E116" s="171" t="s">
        <v>769</v>
      </c>
      <c r="F116" s="171" t="s">
        <v>770</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183</v>
      </c>
      <c r="AT116" s="169" t="s">
        <v>74</v>
      </c>
      <c r="AU116" s="169" t="s">
        <v>83</v>
      </c>
      <c r="AY116" s="168" t="s">
        <v>145</v>
      </c>
      <c r="BK116" s="170">
        <f>SUM(BK117:BK119)</f>
        <v>0</v>
      </c>
    </row>
    <row r="117" spans="1:65" s="2" customFormat="1" ht="16.5" customHeight="1" x14ac:dyDescent="0.2">
      <c r="A117" s="34"/>
      <c r="B117" s="35"/>
      <c r="C117" s="173" t="s">
        <v>291</v>
      </c>
      <c r="D117" s="173" t="s">
        <v>148</v>
      </c>
      <c r="E117" s="174" t="s">
        <v>1115</v>
      </c>
      <c r="F117" s="175" t="s">
        <v>1116</v>
      </c>
      <c r="G117" s="176" t="s">
        <v>1117</v>
      </c>
      <c r="H117" s="177">
        <v>1</v>
      </c>
      <c r="I117" s="178"/>
      <c r="J117" s="177">
        <f>ROUND((ROUND(I117,2))*(ROUND(H117,2)),2)</f>
        <v>0</v>
      </c>
      <c r="K117" s="175" t="s">
        <v>152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745</v>
      </c>
      <c r="AT117" s="183" t="s">
        <v>148</v>
      </c>
      <c r="AU117" s="183" t="s">
        <v>85</v>
      </c>
      <c r="AY117" s="17" t="s">
        <v>145</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745</v>
      </c>
      <c r="BM117" s="183" t="s">
        <v>1118</v>
      </c>
    </row>
    <row r="118" spans="1:65" s="2" customFormat="1" x14ac:dyDescent="0.2">
      <c r="A118" s="34"/>
      <c r="B118" s="35"/>
      <c r="C118" s="36"/>
      <c r="D118" s="185" t="s">
        <v>155</v>
      </c>
      <c r="E118" s="36"/>
      <c r="F118" s="186" t="s">
        <v>1119</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155</v>
      </c>
      <c r="AU118" s="17" t="s">
        <v>85</v>
      </c>
    </row>
    <row r="119" spans="1:65" s="2" customFormat="1" ht="29.25" x14ac:dyDescent="0.2">
      <c r="A119" s="34"/>
      <c r="B119" s="35"/>
      <c r="C119" s="36"/>
      <c r="D119" s="192" t="s">
        <v>555</v>
      </c>
      <c r="E119" s="36"/>
      <c r="F119" s="233" t="s">
        <v>1120</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555</v>
      </c>
      <c r="AU119" s="17" t="s">
        <v>85</v>
      </c>
    </row>
    <row r="120" spans="1:65" s="2" customFormat="1" ht="6.95" customHeight="1" x14ac:dyDescent="0.2">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3IC0MLw2yICZWbdZSV+nfqZH9xwUyfSbTT+2TZ8mwCoUwYJn09ACMTMvQonyT4YKTv2AOdBnn6Ytcs6iGyeLsQ==" saltValue="Lkin08j2Ii8HnsXibQubWA=="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r:id="rId3"/>
  <headerFooter>
    <oddFooter>&amp;CStrana &amp;P z &amp;N</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6" workbookViewId="0">
      <selection activeCell="AA90" sqref="AA9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97</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1121</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1122</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ROUND(J85, 2)</f>
        <v>165410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ROUND((SUM(BE85:BE128)),  2)</f>
        <v>165410</v>
      </c>
      <c r="G33" s="34"/>
      <c r="H33" s="34"/>
      <c r="I33" s="118">
        <v>0.21</v>
      </c>
      <c r="J33" s="117">
        <f>ROUND(((SUM(BE85:BE128))*I33),  2)</f>
        <v>34736.1</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200146.1</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D1.4.5 - Měření a regulace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J85</f>
        <v>165410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1123</v>
      </c>
      <c r="E60" s="137"/>
      <c r="F60" s="137"/>
      <c r="G60" s="137"/>
      <c r="H60" s="137"/>
      <c r="I60" s="137"/>
      <c r="J60" s="138">
        <f>J86</f>
        <v>0</v>
      </c>
      <c r="K60" s="135"/>
      <c r="L60" s="139"/>
    </row>
    <row r="61" spans="1:47" s="9" customFormat="1" ht="24.95" customHeight="1" x14ac:dyDescent="0.2">
      <c r="B61" s="134"/>
      <c r="C61" s="135"/>
      <c r="D61" s="136" t="s">
        <v>1124</v>
      </c>
      <c r="E61" s="137"/>
      <c r="F61" s="137"/>
      <c r="G61" s="137"/>
      <c r="H61" s="137"/>
      <c r="I61" s="137"/>
      <c r="J61" s="138">
        <f>J91</f>
        <v>165410</v>
      </c>
      <c r="K61" s="135"/>
      <c r="L61" s="139"/>
    </row>
    <row r="62" spans="1:47" s="9" customFormat="1" ht="24.95" customHeight="1" x14ac:dyDescent="0.2">
      <c r="B62" s="134"/>
      <c r="C62" s="135"/>
      <c r="D62" s="136" t="s">
        <v>1066</v>
      </c>
      <c r="E62" s="137"/>
      <c r="F62" s="137"/>
      <c r="G62" s="137"/>
      <c r="H62" s="137"/>
      <c r="I62" s="137"/>
      <c r="J62" s="138">
        <f>J98</f>
        <v>0</v>
      </c>
      <c r="K62" s="135"/>
      <c r="L62" s="139"/>
    </row>
    <row r="63" spans="1:47" s="9" customFormat="1" ht="24.95" customHeight="1" x14ac:dyDescent="0.2">
      <c r="B63" s="134"/>
      <c r="C63" s="135"/>
      <c r="D63" s="136" t="s">
        <v>1125</v>
      </c>
      <c r="E63" s="137"/>
      <c r="F63" s="137"/>
      <c r="G63" s="137"/>
      <c r="H63" s="137"/>
      <c r="I63" s="137"/>
      <c r="J63" s="138">
        <f>J105</f>
        <v>0</v>
      </c>
      <c r="K63" s="135"/>
      <c r="L63" s="139"/>
    </row>
    <row r="64" spans="1:47" s="9" customFormat="1" ht="24.95" customHeight="1" x14ac:dyDescent="0.2">
      <c r="B64" s="134"/>
      <c r="C64" s="135"/>
      <c r="D64" s="136" t="s">
        <v>1126</v>
      </c>
      <c r="E64" s="137"/>
      <c r="F64" s="137"/>
      <c r="G64" s="137"/>
      <c r="H64" s="137"/>
      <c r="I64" s="137"/>
      <c r="J64" s="138">
        <f>J112</f>
        <v>0</v>
      </c>
      <c r="K64" s="135"/>
      <c r="L64" s="139"/>
    </row>
    <row r="65" spans="1:31" s="9" customFormat="1" ht="24.95" customHeight="1" x14ac:dyDescent="0.2">
      <c r="B65" s="134"/>
      <c r="C65" s="135"/>
      <c r="D65" s="136" t="s">
        <v>805</v>
      </c>
      <c r="E65" s="137"/>
      <c r="F65" s="137"/>
      <c r="G65" s="137"/>
      <c r="H65" s="137"/>
      <c r="I65" s="137"/>
      <c r="J65" s="138">
        <f>J126</f>
        <v>0</v>
      </c>
      <c r="K65" s="135"/>
      <c r="L65" s="139"/>
    </row>
    <row r="66" spans="1:31" s="2" customFormat="1" ht="21.75" customHeight="1" x14ac:dyDescent="0.2">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x14ac:dyDescent="0.2">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x14ac:dyDescent="0.2">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x14ac:dyDescent="0.2">
      <c r="A72" s="34"/>
      <c r="B72" s="35"/>
      <c r="C72" s="23" t="s">
        <v>130</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x14ac:dyDescent="0.2">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x14ac:dyDescent="0.2">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26.25" customHeight="1" x14ac:dyDescent="0.2">
      <c r="A75" s="34"/>
      <c r="B75" s="35"/>
      <c r="C75" s="36"/>
      <c r="D75" s="36"/>
      <c r="E75" s="280" t="str">
        <f>E7</f>
        <v>Dochlazení administrativních prostor ČNB - DP05 = EMP1 + EMP2 + EMP7</v>
      </c>
      <c r="F75" s="281"/>
      <c r="G75" s="281"/>
      <c r="H75" s="281"/>
      <c r="I75" s="36"/>
      <c r="J75" s="36"/>
      <c r="K75" s="36"/>
      <c r="L75" s="106"/>
      <c r="S75" s="34"/>
      <c r="T75" s="34"/>
      <c r="U75" s="34"/>
      <c r="V75" s="34"/>
      <c r="W75" s="34"/>
      <c r="X75" s="34"/>
      <c r="Y75" s="34"/>
      <c r="Z75" s="34"/>
      <c r="AA75" s="34"/>
      <c r="AB75" s="34"/>
      <c r="AC75" s="34"/>
      <c r="AD75" s="34"/>
      <c r="AE75" s="34"/>
    </row>
    <row r="76" spans="1:31" s="2" customFormat="1" ht="12" customHeight="1" x14ac:dyDescent="0.2">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x14ac:dyDescent="0.2">
      <c r="A77" s="34"/>
      <c r="B77" s="35"/>
      <c r="C77" s="36"/>
      <c r="D77" s="36"/>
      <c r="E77" s="263" t="str">
        <f>E9</f>
        <v>D1.4.5 - Měření a regulace - DP05</v>
      </c>
      <c r="F77" s="279"/>
      <c r="G77" s="279"/>
      <c r="H77" s="279"/>
      <c r="I77" s="36"/>
      <c r="J77" s="36"/>
      <c r="K77" s="36"/>
      <c r="L77" s="106"/>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x14ac:dyDescent="0.2">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x14ac:dyDescent="0.2">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x14ac:dyDescent="0.2">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x14ac:dyDescent="0.2">
      <c r="A84" s="146"/>
      <c r="B84" s="147"/>
      <c r="C84" s="148" t="s">
        <v>131</v>
      </c>
      <c r="D84" s="149" t="s">
        <v>60</v>
      </c>
      <c r="E84" s="149" t="s">
        <v>56</v>
      </c>
      <c r="F84" s="149" t="s">
        <v>57</v>
      </c>
      <c r="G84" s="149" t="s">
        <v>132</v>
      </c>
      <c r="H84" s="149" t="s">
        <v>133</v>
      </c>
      <c r="I84" s="149" t="s">
        <v>134</v>
      </c>
      <c r="J84" s="149" t="s">
        <v>108</v>
      </c>
      <c r="K84" s="150" t="s">
        <v>135</v>
      </c>
      <c r="L84" s="151"/>
      <c r="M84" s="68" t="s">
        <v>18</v>
      </c>
      <c r="N84" s="69" t="s">
        <v>45</v>
      </c>
      <c r="O84" s="69" t="s">
        <v>136</v>
      </c>
      <c r="P84" s="69" t="s">
        <v>137</v>
      </c>
      <c r="Q84" s="69" t="s">
        <v>138</v>
      </c>
      <c r="R84" s="69" t="s">
        <v>139</v>
      </c>
      <c r="S84" s="69" t="s">
        <v>140</v>
      </c>
      <c r="T84" s="70" t="s">
        <v>141</v>
      </c>
      <c r="U84" s="146"/>
      <c r="V84" s="146"/>
      <c r="W84" s="146"/>
      <c r="X84" s="146"/>
      <c r="Y84" s="146"/>
      <c r="Z84" s="146"/>
      <c r="AA84" s="146"/>
      <c r="AB84" s="146"/>
      <c r="AC84" s="146"/>
      <c r="AD84" s="146"/>
      <c r="AE84" s="146"/>
    </row>
    <row r="85" spans="1:65" s="2" customFormat="1" ht="22.9" customHeight="1" x14ac:dyDescent="0.25">
      <c r="A85" s="34"/>
      <c r="B85" s="35"/>
      <c r="C85" s="75" t="s">
        <v>142</v>
      </c>
      <c r="D85" s="36"/>
      <c r="E85" s="36"/>
      <c r="F85" s="36"/>
      <c r="G85" s="36"/>
      <c r="H85" s="36"/>
      <c r="I85" s="36"/>
      <c r="J85" s="152">
        <f>BK85</f>
        <v>165410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165410</v>
      </c>
    </row>
    <row r="86" spans="1:65" s="12" customFormat="1" ht="25.9" customHeight="1" x14ac:dyDescent="0.2">
      <c r="B86" s="157"/>
      <c r="C86" s="158"/>
      <c r="D86" s="159" t="s">
        <v>74</v>
      </c>
      <c r="E86" s="160" t="s">
        <v>1068</v>
      </c>
      <c r="F86" s="160" t="s">
        <v>1127</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145</v>
      </c>
      <c r="BK86" s="170">
        <f>SUM(BK87:BK90)</f>
        <v>0</v>
      </c>
    </row>
    <row r="87" spans="1:65" s="2" customFormat="1" ht="16.5" customHeight="1" x14ac:dyDescent="0.2">
      <c r="A87" s="34"/>
      <c r="B87" s="35"/>
      <c r="C87" s="173" t="s">
        <v>83</v>
      </c>
      <c r="D87" s="173" t="s">
        <v>148</v>
      </c>
      <c r="E87" s="174" t="s">
        <v>1128</v>
      </c>
      <c r="F87" s="175" t="s">
        <v>1129</v>
      </c>
      <c r="G87" s="176" t="s">
        <v>911</v>
      </c>
      <c r="H87" s="177">
        <v>34</v>
      </c>
      <c r="I87" s="178"/>
      <c r="J87" s="177">
        <f>ROUND((ROUND(I87,2))*(ROUND(H87,2)),2)</f>
        <v>0</v>
      </c>
      <c r="K87" s="175" t="s">
        <v>289</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153</v>
      </c>
      <c r="AT87" s="183" t="s">
        <v>148</v>
      </c>
      <c r="AU87" s="183" t="s">
        <v>83</v>
      </c>
      <c r="AY87" s="17" t="s">
        <v>145</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153</v>
      </c>
      <c r="BM87" s="183" t="s">
        <v>85</v>
      </c>
    </row>
    <row r="88" spans="1:65" s="2" customFormat="1" ht="48.75" x14ac:dyDescent="0.2">
      <c r="A88" s="34"/>
      <c r="B88" s="35"/>
      <c r="C88" s="36"/>
      <c r="D88" s="192" t="s">
        <v>555</v>
      </c>
      <c r="E88" s="36"/>
      <c r="F88" s="233" t="s">
        <v>1130</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555</v>
      </c>
      <c r="AU88" s="17" t="s">
        <v>83</v>
      </c>
    </row>
    <row r="89" spans="1:65" s="2" customFormat="1" ht="16.5" customHeight="1" x14ac:dyDescent="0.2">
      <c r="A89" s="34"/>
      <c r="B89" s="35"/>
      <c r="C89" s="173" t="s">
        <v>85</v>
      </c>
      <c r="D89" s="173" t="s">
        <v>148</v>
      </c>
      <c r="E89" s="174" t="s">
        <v>1131</v>
      </c>
      <c r="F89" s="175" t="s">
        <v>1132</v>
      </c>
      <c r="G89" s="176" t="s">
        <v>911</v>
      </c>
      <c r="H89" s="177">
        <v>84</v>
      </c>
      <c r="I89" s="178"/>
      <c r="J89" s="177">
        <f>ROUND((ROUND(I89,2))*(ROUND(H89,2)),2)</f>
        <v>0</v>
      </c>
      <c r="K89" s="175" t="s">
        <v>289</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153</v>
      </c>
      <c r="AT89" s="183" t="s">
        <v>148</v>
      </c>
      <c r="AU89" s="183" t="s">
        <v>83</v>
      </c>
      <c r="AY89" s="17" t="s">
        <v>145</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153</v>
      </c>
      <c r="BM89" s="183" t="s">
        <v>153</v>
      </c>
    </row>
    <row r="90" spans="1:65" s="2" customFormat="1" ht="58.5" x14ac:dyDescent="0.2">
      <c r="A90" s="34"/>
      <c r="B90" s="35"/>
      <c r="C90" s="36"/>
      <c r="D90" s="192" t="s">
        <v>555</v>
      </c>
      <c r="E90" s="36"/>
      <c r="F90" s="233" t="s">
        <v>1133</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555</v>
      </c>
      <c r="AU90" s="17" t="s">
        <v>83</v>
      </c>
    </row>
    <row r="91" spans="1:65" s="12" customFormat="1" ht="25.9" customHeight="1" x14ac:dyDescent="0.2">
      <c r="B91" s="157"/>
      <c r="C91" s="158"/>
      <c r="D91" s="159" t="s">
        <v>74</v>
      </c>
      <c r="E91" s="160" t="s">
        <v>907</v>
      </c>
      <c r="F91" s="160" t="s">
        <v>1134</v>
      </c>
      <c r="G91" s="158"/>
      <c r="H91" s="158"/>
      <c r="I91" s="161"/>
      <c r="J91" s="162">
        <f>BK91</f>
        <v>165410</v>
      </c>
      <c r="K91" s="158"/>
      <c r="L91" s="163"/>
      <c r="M91" s="164"/>
      <c r="N91" s="165"/>
      <c r="O91" s="165"/>
      <c r="P91" s="166">
        <f>SUM(P92:P97)</f>
        <v>0</v>
      </c>
      <c r="Q91" s="165"/>
      <c r="R91" s="166">
        <f>SUM(R92:R97)</f>
        <v>0</v>
      </c>
      <c r="S91" s="165"/>
      <c r="T91" s="167">
        <f>SUM(T92:T97)</f>
        <v>0</v>
      </c>
      <c r="AR91" s="168" t="s">
        <v>83</v>
      </c>
      <c r="AT91" s="169" t="s">
        <v>74</v>
      </c>
      <c r="AU91" s="169" t="s">
        <v>75</v>
      </c>
      <c r="AY91" s="168" t="s">
        <v>145</v>
      </c>
      <c r="BK91" s="170">
        <f>SUM(BK92:BK97)</f>
        <v>165410</v>
      </c>
    </row>
    <row r="92" spans="1:65" s="2" customFormat="1" ht="16.5" customHeight="1" x14ac:dyDescent="0.2">
      <c r="A92" s="34"/>
      <c r="B92" s="35"/>
      <c r="C92" s="173" t="s">
        <v>146</v>
      </c>
      <c r="D92" s="173" t="s">
        <v>148</v>
      </c>
      <c r="E92" s="174" t="s">
        <v>1135</v>
      </c>
      <c r="F92" s="175" t="s">
        <v>1136</v>
      </c>
      <c r="G92" s="176" t="s">
        <v>911</v>
      </c>
      <c r="H92" s="177">
        <v>34</v>
      </c>
      <c r="I92" s="177">
        <v>385</v>
      </c>
      <c r="J92" s="177">
        <f>ROUND((ROUND(I92,2))*(ROUND(H92,2)),2)</f>
        <v>13090</v>
      </c>
      <c r="K92" s="175" t="s">
        <v>289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153</v>
      </c>
      <c r="AT92" s="183" t="s">
        <v>148</v>
      </c>
      <c r="AU92" s="183" t="s">
        <v>83</v>
      </c>
      <c r="AY92" s="17" t="s">
        <v>145</v>
      </c>
      <c r="BE92" s="184">
        <f>IF(N92="základní",J92,0)</f>
        <v>13090</v>
      </c>
      <c r="BF92" s="184">
        <f>IF(N92="snížená",J92,0)</f>
        <v>0</v>
      </c>
      <c r="BG92" s="184">
        <f>IF(N92="zákl. přenesená",J92,0)</f>
        <v>0</v>
      </c>
      <c r="BH92" s="184">
        <f>IF(N92="sníž. přenesená",J92,0)</f>
        <v>0</v>
      </c>
      <c r="BI92" s="184">
        <f>IF(N92="nulová",J92,0)</f>
        <v>0</v>
      </c>
      <c r="BJ92" s="17" t="s">
        <v>83</v>
      </c>
      <c r="BK92" s="184">
        <f>ROUND((ROUND(I92,2))*(ROUND(H92,2)),2)</f>
        <v>13090</v>
      </c>
      <c r="BL92" s="17" t="s">
        <v>153</v>
      </c>
      <c r="BM92" s="183" t="s">
        <v>294</v>
      </c>
    </row>
    <row r="93" spans="1:65" s="2" customFormat="1" ht="19.5" x14ac:dyDescent="0.2">
      <c r="A93" s="34"/>
      <c r="B93" s="35"/>
      <c r="C93" s="36"/>
      <c r="D93" s="192" t="s">
        <v>555</v>
      </c>
      <c r="E93" s="36"/>
      <c r="F93" s="233" t="s">
        <v>1137</v>
      </c>
      <c r="G93" s="36"/>
      <c r="H93" s="36"/>
      <c r="I93" s="238"/>
      <c r="J93" s="36"/>
      <c r="K93" s="36"/>
      <c r="L93" s="39"/>
      <c r="M93" s="188"/>
      <c r="N93" s="189"/>
      <c r="O93" s="64"/>
      <c r="P93" s="64"/>
      <c r="Q93" s="64"/>
      <c r="R93" s="64"/>
      <c r="S93" s="64"/>
      <c r="T93" s="65"/>
      <c r="U93" s="34"/>
      <c r="V93" s="34"/>
      <c r="W93" s="34"/>
      <c r="X93" s="34"/>
      <c r="Y93" s="34"/>
      <c r="Z93" s="34"/>
      <c r="AA93" s="34"/>
      <c r="AB93" s="34"/>
      <c r="AC93" s="34"/>
      <c r="AD93" s="34"/>
      <c r="AE93" s="34"/>
      <c r="AT93" s="17" t="s">
        <v>555</v>
      </c>
      <c r="AU93" s="17" t="s">
        <v>83</v>
      </c>
    </row>
    <row r="94" spans="1:65" s="2" customFormat="1" ht="16.5" customHeight="1" x14ac:dyDescent="0.2">
      <c r="A94" s="34"/>
      <c r="B94" s="35"/>
      <c r="C94" s="173" t="s">
        <v>153</v>
      </c>
      <c r="D94" s="173" t="s">
        <v>148</v>
      </c>
      <c r="E94" s="174" t="s">
        <v>1138</v>
      </c>
      <c r="F94" s="175" t="s">
        <v>1139</v>
      </c>
      <c r="G94" s="176" t="s">
        <v>911</v>
      </c>
      <c r="H94" s="177">
        <v>34</v>
      </c>
      <c r="I94" s="177">
        <v>2240</v>
      </c>
      <c r="J94" s="177">
        <f>ROUND((ROUND(I94,2))*(ROUND(H94,2)),2)</f>
        <v>76160</v>
      </c>
      <c r="K94" s="175" t="s">
        <v>289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153</v>
      </c>
      <c r="AT94" s="183" t="s">
        <v>148</v>
      </c>
      <c r="AU94" s="183" t="s">
        <v>83</v>
      </c>
      <c r="AY94" s="17" t="s">
        <v>145</v>
      </c>
      <c r="BE94" s="184">
        <f>IF(N94="základní",J94,0)</f>
        <v>76160</v>
      </c>
      <c r="BF94" s="184">
        <f>IF(N94="snížená",J94,0)</f>
        <v>0</v>
      </c>
      <c r="BG94" s="184">
        <f>IF(N94="zákl. přenesená",J94,0)</f>
        <v>0</v>
      </c>
      <c r="BH94" s="184">
        <f>IF(N94="sníž. přenesená",J94,0)</f>
        <v>0</v>
      </c>
      <c r="BI94" s="184">
        <f>IF(N94="nulová",J94,0)</f>
        <v>0</v>
      </c>
      <c r="BJ94" s="17" t="s">
        <v>83</v>
      </c>
      <c r="BK94" s="184">
        <f>ROUND((ROUND(I94,2))*(ROUND(H94,2)),2)</f>
        <v>76160</v>
      </c>
      <c r="BL94" s="17" t="s">
        <v>153</v>
      </c>
      <c r="BM94" s="183" t="s">
        <v>304</v>
      </c>
    </row>
    <row r="95" spans="1:65" s="2" customFormat="1" ht="39" x14ac:dyDescent="0.2">
      <c r="A95" s="34"/>
      <c r="B95" s="35"/>
      <c r="C95" s="36"/>
      <c r="D95" s="192" t="s">
        <v>555</v>
      </c>
      <c r="E95" s="36"/>
      <c r="F95" s="233" t="s">
        <v>1140</v>
      </c>
      <c r="G95" s="36"/>
      <c r="H95" s="36"/>
      <c r="I95" s="238"/>
      <c r="J95" s="36"/>
      <c r="K95" s="36"/>
      <c r="L95" s="39"/>
      <c r="M95" s="188"/>
      <c r="N95" s="189"/>
      <c r="O95" s="64"/>
      <c r="P95" s="64"/>
      <c r="Q95" s="64"/>
      <c r="R95" s="64"/>
      <c r="S95" s="64"/>
      <c r="T95" s="65"/>
      <c r="U95" s="34"/>
      <c r="V95" s="34"/>
      <c r="W95" s="34"/>
      <c r="X95" s="34"/>
      <c r="Y95" s="34"/>
      <c r="Z95" s="34"/>
      <c r="AA95" s="34"/>
      <c r="AB95" s="34"/>
      <c r="AC95" s="34"/>
      <c r="AD95" s="34"/>
      <c r="AE95" s="34"/>
      <c r="AT95" s="17" t="s">
        <v>555</v>
      </c>
      <c r="AU95" s="17" t="s">
        <v>83</v>
      </c>
    </row>
    <row r="96" spans="1:65" s="2" customFormat="1" ht="16.5" customHeight="1" x14ac:dyDescent="0.2">
      <c r="A96" s="34"/>
      <c r="B96" s="35"/>
      <c r="C96" s="173" t="s">
        <v>183</v>
      </c>
      <c r="D96" s="173" t="s">
        <v>148</v>
      </c>
      <c r="E96" s="174" t="s">
        <v>1141</v>
      </c>
      <c r="F96" s="175" t="s">
        <v>1142</v>
      </c>
      <c r="G96" s="176" t="s">
        <v>911</v>
      </c>
      <c r="H96" s="177">
        <v>34</v>
      </c>
      <c r="I96" s="177">
        <v>2240</v>
      </c>
      <c r="J96" s="177">
        <f>ROUND((ROUND(I96,2))*(ROUND(H96,2)),2)</f>
        <v>76160</v>
      </c>
      <c r="K96" s="175" t="s">
        <v>289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153</v>
      </c>
      <c r="AT96" s="183" t="s">
        <v>148</v>
      </c>
      <c r="AU96" s="183" t="s">
        <v>83</v>
      </c>
      <c r="AY96" s="17" t="s">
        <v>145</v>
      </c>
      <c r="BE96" s="184">
        <f>IF(N96="základní",J96,0)</f>
        <v>76160</v>
      </c>
      <c r="BF96" s="184">
        <f>IF(N96="snížená",J96,0)</f>
        <v>0</v>
      </c>
      <c r="BG96" s="184">
        <f>IF(N96="zákl. přenesená",J96,0)</f>
        <v>0</v>
      </c>
      <c r="BH96" s="184">
        <f>IF(N96="sníž. přenesená",J96,0)</f>
        <v>0</v>
      </c>
      <c r="BI96" s="184">
        <f>IF(N96="nulová",J96,0)</f>
        <v>0</v>
      </c>
      <c r="BJ96" s="17" t="s">
        <v>83</v>
      </c>
      <c r="BK96" s="184">
        <f>ROUND((ROUND(I96,2))*(ROUND(H96,2)),2)</f>
        <v>76160</v>
      </c>
      <c r="BL96" s="17" t="s">
        <v>153</v>
      </c>
      <c r="BM96" s="183" t="s">
        <v>318</v>
      </c>
    </row>
    <row r="97" spans="1:65" s="2" customFormat="1" ht="48.75" x14ac:dyDescent="0.2">
      <c r="A97" s="34"/>
      <c r="B97" s="35"/>
      <c r="C97" s="36"/>
      <c r="D97" s="192" t="s">
        <v>555</v>
      </c>
      <c r="E97" s="36"/>
      <c r="F97" s="233" t="s">
        <v>1143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555</v>
      </c>
      <c r="AU97" s="17" t="s">
        <v>83</v>
      </c>
    </row>
    <row r="98" spans="1:65" s="12" customFormat="1" ht="25.9" customHeight="1" x14ac:dyDescent="0.2">
      <c r="B98" s="157"/>
      <c r="C98" s="158"/>
      <c r="D98" s="159" t="s">
        <v>74</v>
      </c>
      <c r="E98" s="160" t="s">
        <v>931</v>
      </c>
      <c r="F98" s="160" t="s">
        <v>1084</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145</v>
      </c>
      <c r="BK98" s="170">
        <f>SUM(BK99:BK104)</f>
        <v>0</v>
      </c>
    </row>
    <row r="99" spans="1:65" s="2" customFormat="1" ht="16.5" customHeight="1" x14ac:dyDescent="0.2">
      <c r="A99" s="34"/>
      <c r="B99" s="35"/>
      <c r="C99" s="173" t="s">
        <v>181</v>
      </c>
      <c r="D99" s="173" t="s">
        <v>148</v>
      </c>
      <c r="E99" s="174" t="s">
        <v>1144</v>
      </c>
      <c r="F99" s="175" t="s">
        <v>1145</v>
      </c>
      <c r="G99" s="176" t="s">
        <v>288</v>
      </c>
      <c r="H99" s="177">
        <v>1062</v>
      </c>
      <c r="I99" s="178"/>
      <c r="J99" s="177">
        <f>ROUND((ROUND(I99,2))*(ROUND(H99,2)),2)</f>
        <v>0</v>
      </c>
      <c r="K99" s="175" t="s">
        <v>289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153</v>
      </c>
      <c r="AT99" s="183" t="s">
        <v>148</v>
      </c>
      <c r="AU99" s="183" t="s">
        <v>83</v>
      </c>
      <c r="AY99" s="17" t="s">
        <v>145</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153</v>
      </c>
      <c r="BM99" s="183" t="s">
        <v>379</v>
      </c>
    </row>
    <row r="100" spans="1:65" s="2" customFormat="1" ht="58.5" x14ac:dyDescent="0.2">
      <c r="A100" s="34"/>
      <c r="B100" s="35"/>
      <c r="C100" s="36"/>
      <c r="D100" s="192" t="s">
        <v>555</v>
      </c>
      <c r="E100" s="36"/>
      <c r="F100" s="233" t="s">
        <v>1146</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555</v>
      </c>
      <c r="AU100" s="17" t="s">
        <v>83</v>
      </c>
    </row>
    <row r="101" spans="1:65" s="2" customFormat="1" ht="16.5" customHeight="1" x14ac:dyDescent="0.2">
      <c r="A101" s="34"/>
      <c r="B101" s="35"/>
      <c r="C101" s="173" t="s">
        <v>207</v>
      </c>
      <c r="D101" s="173" t="s">
        <v>148</v>
      </c>
      <c r="E101" s="174" t="s">
        <v>1147</v>
      </c>
      <c r="F101" s="175" t="s">
        <v>1148</v>
      </c>
      <c r="G101" s="176" t="s">
        <v>288</v>
      </c>
      <c r="H101" s="177">
        <v>476</v>
      </c>
      <c r="I101" s="178"/>
      <c r="J101" s="177">
        <f>ROUND((ROUND(I101,2))*(ROUND(H101,2)),2)</f>
        <v>0</v>
      </c>
      <c r="K101" s="175" t="s">
        <v>289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153</v>
      </c>
      <c r="AT101" s="183" t="s">
        <v>148</v>
      </c>
      <c r="AU101" s="183" t="s">
        <v>83</v>
      </c>
      <c r="AY101" s="17" t="s">
        <v>145</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153</v>
      </c>
      <c r="BM101" s="183" t="s">
        <v>395</v>
      </c>
    </row>
    <row r="102" spans="1:65" s="2" customFormat="1" ht="58.5" x14ac:dyDescent="0.2">
      <c r="A102" s="34"/>
      <c r="B102" s="35"/>
      <c r="C102" s="36"/>
      <c r="D102" s="192" t="s">
        <v>555</v>
      </c>
      <c r="E102" s="36"/>
      <c r="F102" s="233" t="s">
        <v>1149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555</v>
      </c>
      <c r="AU102" s="17" t="s">
        <v>83</v>
      </c>
    </row>
    <row r="103" spans="1:65" s="2" customFormat="1" ht="16.5" customHeight="1" x14ac:dyDescent="0.2">
      <c r="A103" s="34"/>
      <c r="B103" s="35"/>
      <c r="C103" s="173" t="s">
        <v>212</v>
      </c>
      <c r="D103" s="173" t="s">
        <v>148</v>
      </c>
      <c r="E103" s="174" t="s">
        <v>1150</v>
      </c>
      <c r="F103" s="175" t="s">
        <v>1151</v>
      </c>
      <c r="G103" s="176" t="s">
        <v>288</v>
      </c>
      <c r="H103" s="177">
        <v>88</v>
      </c>
      <c r="I103" s="178"/>
      <c r="J103" s="177">
        <f>ROUND((ROUND(I103,2))*(ROUND(H103,2)),2)</f>
        <v>0</v>
      </c>
      <c r="K103" s="175" t="s">
        <v>289</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153</v>
      </c>
      <c r="AT103" s="183" t="s">
        <v>148</v>
      </c>
      <c r="AU103" s="183" t="s">
        <v>83</v>
      </c>
      <c r="AY103" s="17" t="s">
        <v>145</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153</v>
      </c>
      <c r="BM103" s="183" t="s">
        <v>406</v>
      </c>
    </row>
    <row r="104" spans="1:65" s="2" customFormat="1" ht="58.5" x14ac:dyDescent="0.2">
      <c r="A104" s="34"/>
      <c r="B104" s="35"/>
      <c r="C104" s="36"/>
      <c r="D104" s="192" t="s">
        <v>555</v>
      </c>
      <c r="E104" s="36"/>
      <c r="F104" s="233" t="s">
        <v>1152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555</v>
      </c>
      <c r="AU104" s="17" t="s">
        <v>83</v>
      </c>
    </row>
    <row r="105" spans="1:65" s="12" customFormat="1" ht="25.9" customHeight="1" x14ac:dyDescent="0.2">
      <c r="B105" s="157"/>
      <c r="C105" s="158"/>
      <c r="D105" s="159" t="s">
        <v>74</v>
      </c>
      <c r="E105" s="160" t="s">
        <v>943</v>
      </c>
      <c r="F105" s="160" t="s">
        <v>1058</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145</v>
      </c>
      <c r="BK105" s="170">
        <f>SUM(BK106:BK111)</f>
        <v>0</v>
      </c>
    </row>
    <row r="106" spans="1:65" s="2" customFormat="1" ht="16.5" customHeight="1" x14ac:dyDescent="0.2">
      <c r="A106" s="34"/>
      <c r="B106" s="35"/>
      <c r="C106" s="173" t="s">
        <v>217</v>
      </c>
      <c r="D106" s="173" t="s">
        <v>148</v>
      </c>
      <c r="E106" s="174" t="s">
        <v>1153</v>
      </c>
      <c r="F106" s="175" t="s">
        <v>1154</v>
      </c>
      <c r="G106" s="176" t="s">
        <v>288</v>
      </c>
      <c r="H106" s="177">
        <v>135</v>
      </c>
      <c r="I106" s="178"/>
      <c r="J106" s="177">
        <f>ROUND((ROUND(I106,2))*(ROUND(H106,2)),2)</f>
        <v>0</v>
      </c>
      <c r="K106" s="175" t="s">
        <v>289</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153</v>
      </c>
      <c r="AT106" s="183" t="s">
        <v>148</v>
      </c>
      <c r="AU106" s="183" t="s">
        <v>83</v>
      </c>
      <c r="AY106" s="17" t="s">
        <v>145</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153</v>
      </c>
      <c r="BM106" s="183" t="s">
        <v>473</v>
      </c>
    </row>
    <row r="107" spans="1:65" s="2" customFormat="1" ht="39" x14ac:dyDescent="0.2">
      <c r="A107" s="34"/>
      <c r="B107" s="35"/>
      <c r="C107" s="36"/>
      <c r="D107" s="192" t="s">
        <v>555</v>
      </c>
      <c r="E107" s="36"/>
      <c r="F107" s="233" t="s">
        <v>1155</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555</v>
      </c>
      <c r="AU107" s="17" t="s">
        <v>83</v>
      </c>
    </row>
    <row r="108" spans="1:65" s="2" customFormat="1" ht="16.5" customHeight="1" x14ac:dyDescent="0.2">
      <c r="A108" s="34"/>
      <c r="B108" s="35"/>
      <c r="C108" s="173" t="s">
        <v>225</v>
      </c>
      <c r="D108" s="173" t="s">
        <v>148</v>
      </c>
      <c r="E108" s="174" t="s">
        <v>1156</v>
      </c>
      <c r="F108" s="175" t="s">
        <v>1157</v>
      </c>
      <c r="G108" s="176" t="s">
        <v>288</v>
      </c>
      <c r="H108" s="177">
        <v>113</v>
      </c>
      <c r="I108" s="178"/>
      <c r="J108" s="177">
        <f>ROUND((ROUND(I108,2))*(ROUND(H108,2)),2)</f>
        <v>0</v>
      </c>
      <c r="K108" s="175" t="s">
        <v>289</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153</v>
      </c>
      <c r="AT108" s="183" t="s">
        <v>148</v>
      </c>
      <c r="AU108" s="183" t="s">
        <v>83</v>
      </c>
      <c r="AY108" s="17" t="s">
        <v>145</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153</v>
      </c>
      <c r="BM108" s="183" t="s">
        <v>486</v>
      </c>
    </row>
    <row r="109" spans="1:65" s="2" customFormat="1" ht="58.5" x14ac:dyDescent="0.2">
      <c r="A109" s="34"/>
      <c r="B109" s="35"/>
      <c r="C109" s="36"/>
      <c r="D109" s="192" t="s">
        <v>555</v>
      </c>
      <c r="E109" s="36"/>
      <c r="F109" s="233" t="s">
        <v>1158</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555</v>
      </c>
      <c r="AU109" s="17" t="s">
        <v>83</v>
      </c>
    </row>
    <row r="110" spans="1:65" s="2" customFormat="1" ht="16.5" customHeight="1" x14ac:dyDescent="0.2">
      <c r="A110" s="34"/>
      <c r="B110" s="35"/>
      <c r="C110" s="173" t="s">
        <v>234</v>
      </c>
      <c r="D110" s="173" t="s">
        <v>148</v>
      </c>
      <c r="E110" s="174" t="s">
        <v>1112</v>
      </c>
      <c r="F110" s="175" t="s">
        <v>1159</v>
      </c>
      <c r="G110" s="176" t="s">
        <v>911</v>
      </c>
      <c r="H110" s="177">
        <v>11</v>
      </c>
      <c r="I110" s="178"/>
      <c r="J110" s="177">
        <f>ROUND((ROUND(I110,2))*(ROUND(H110,2)),2)</f>
        <v>0</v>
      </c>
      <c r="K110" s="175" t="s">
        <v>289</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153</v>
      </c>
      <c r="AT110" s="183" t="s">
        <v>148</v>
      </c>
      <c r="AU110" s="183" t="s">
        <v>83</v>
      </c>
      <c r="AY110" s="17" t="s">
        <v>145</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153</v>
      </c>
      <c r="BM110" s="183" t="s">
        <v>497</v>
      </c>
    </row>
    <row r="111" spans="1:65" s="2" customFormat="1" ht="58.5" x14ac:dyDescent="0.2">
      <c r="A111" s="34"/>
      <c r="B111" s="35"/>
      <c r="C111" s="36"/>
      <c r="D111" s="192" t="s">
        <v>555</v>
      </c>
      <c r="E111" s="36"/>
      <c r="F111" s="233" t="s">
        <v>1160</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555</v>
      </c>
      <c r="AU111" s="17" t="s">
        <v>83</v>
      </c>
    </row>
    <row r="112" spans="1:65" s="12" customFormat="1" ht="25.9" customHeight="1" x14ac:dyDescent="0.2">
      <c r="B112" s="157"/>
      <c r="C112" s="158"/>
      <c r="D112" s="159" t="s">
        <v>74</v>
      </c>
      <c r="E112" s="160" t="s">
        <v>948</v>
      </c>
      <c r="F112" s="160" t="s">
        <v>1161</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145</v>
      </c>
      <c r="BK112" s="170">
        <f>SUM(BK113:BK125)</f>
        <v>0</v>
      </c>
    </row>
    <row r="113" spans="1:65" s="2" customFormat="1" ht="16.5" customHeight="1" x14ac:dyDescent="0.2">
      <c r="A113" s="34"/>
      <c r="B113" s="35"/>
      <c r="C113" s="173" t="s">
        <v>240</v>
      </c>
      <c r="D113" s="173" t="s">
        <v>148</v>
      </c>
      <c r="E113" s="174" t="s">
        <v>1162</v>
      </c>
      <c r="F113" s="175" t="s">
        <v>1163</v>
      </c>
      <c r="G113" s="176" t="s">
        <v>307</v>
      </c>
      <c r="H113" s="177">
        <v>1</v>
      </c>
      <c r="I113" s="178"/>
      <c r="J113" s="177">
        <f>ROUND((ROUND(I113,2))*(ROUND(H113,2)),2)</f>
        <v>0</v>
      </c>
      <c r="K113" s="175" t="s">
        <v>289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153</v>
      </c>
      <c r="AT113" s="183" t="s">
        <v>148</v>
      </c>
      <c r="AU113" s="183" t="s">
        <v>83</v>
      </c>
      <c r="AY113" s="17" t="s">
        <v>145</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153</v>
      </c>
      <c r="BM113" s="183" t="s">
        <v>507</v>
      </c>
    </row>
    <row r="114" spans="1:65" s="2" customFormat="1" ht="19.5" x14ac:dyDescent="0.2">
      <c r="A114" s="34"/>
      <c r="B114" s="35"/>
      <c r="C114" s="36"/>
      <c r="D114" s="192" t="s">
        <v>555</v>
      </c>
      <c r="E114" s="36"/>
      <c r="F114" s="233" t="s">
        <v>1164</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555</v>
      </c>
      <c r="AU114" s="17" t="s">
        <v>83</v>
      </c>
    </row>
    <row r="115" spans="1:65" s="2" customFormat="1" ht="16.5" customHeight="1" x14ac:dyDescent="0.2">
      <c r="A115" s="34"/>
      <c r="B115" s="35"/>
      <c r="C115" s="173" t="s">
        <v>245</v>
      </c>
      <c r="D115" s="173" t="s">
        <v>148</v>
      </c>
      <c r="E115" s="174" t="s">
        <v>1165</v>
      </c>
      <c r="F115" s="175" t="s">
        <v>1166</v>
      </c>
      <c r="G115" s="176" t="s">
        <v>307</v>
      </c>
      <c r="H115" s="177">
        <v>1</v>
      </c>
      <c r="I115" s="178"/>
      <c r="J115" s="177">
        <f>ROUND((ROUND(I115,2))*(ROUND(H115,2)),2)</f>
        <v>0</v>
      </c>
      <c r="K115" s="175" t="s">
        <v>289</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153</v>
      </c>
      <c r="AT115" s="183" t="s">
        <v>148</v>
      </c>
      <c r="AU115" s="183" t="s">
        <v>83</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153</v>
      </c>
      <c r="BM115" s="183" t="s">
        <v>519</v>
      </c>
    </row>
    <row r="116" spans="1:65" s="2" customFormat="1" ht="29.25" x14ac:dyDescent="0.2">
      <c r="A116" s="34"/>
      <c r="B116" s="35"/>
      <c r="C116" s="36"/>
      <c r="D116" s="192" t="s">
        <v>555</v>
      </c>
      <c r="E116" s="36"/>
      <c r="F116" s="233" t="s">
        <v>1167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555</v>
      </c>
      <c r="AU116" s="17" t="s">
        <v>83</v>
      </c>
    </row>
    <row r="117" spans="1:65" s="2" customFormat="1" ht="16.5" customHeight="1" x14ac:dyDescent="0.2">
      <c r="A117" s="34"/>
      <c r="B117" s="35"/>
      <c r="C117" s="173" t="s">
        <v>253</v>
      </c>
      <c r="D117" s="173" t="s">
        <v>148</v>
      </c>
      <c r="E117" s="174" t="s">
        <v>1168</v>
      </c>
      <c r="F117" s="175" t="s">
        <v>1051</v>
      </c>
      <c r="G117" s="176" t="s">
        <v>307</v>
      </c>
      <c r="H117" s="177">
        <v>1</v>
      </c>
      <c r="I117" s="178"/>
      <c r="J117" s="177">
        <f>ROUND((ROUND(I117,2))*(ROUND(H117,2)),2)</f>
        <v>0</v>
      </c>
      <c r="K117" s="175" t="s">
        <v>289</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153</v>
      </c>
      <c r="AT117" s="183" t="s">
        <v>148</v>
      </c>
      <c r="AU117" s="183" t="s">
        <v>83</v>
      </c>
      <c r="AY117" s="17" t="s">
        <v>145</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153</v>
      </c>
      <c r="BM117" s="183" t="s">
        <v>532</v>
      </c>
    </row>
    <row r="118" spans="1:65" s="2" customFormat="1" ht="19.5" x14ac:dyDescent="0.2">
      <c r="A118" s="34"/>
      <c r="B118" s="35"/>
      <c r="C118" s="36"/>
      <c r="D118" s="192" t="s">
        <v>555</v>
      </c>
      <c r="E118" s="36"/>
      <c r="F118" s="233" t="s">
        <v>1169</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555</v>
      </c>
      <c r="AU118" s="17" t="s">
        <v>83</v>
      </c>
    </row>
    <row r="119" spans="1:65" s="2" customFormat="1" ht="16.5" customHeight="1" x14ac:dyDescent="0.2">
      <c r="A119" s="34"/>
      <c r="B119" s="35"/>
      <c r="C119" s="173" t="s">
        <v>8</v>
      </c>
      <c r="D119" s="173" t="s">
        <v>148</v>
      </c>
      <c r="E119" s="174" t="s">
        <v>1170</v>
      </c>
      <c r="F119" s="175" t="s">
        <v>1171</v>
      </c>
      <c r="G119" s="176" t="s">
        <v>307</v>
      </c>
      <c r="H119" s="177">
        <v>1</v>
      </c>
      <c r="I119" s="178"/>
      <c r="J119" s="177">
        <f>ROUND((ROUND(I119,2))*(ROUND(H119,2)),2)</f>
        <v>0</v>
      </c>
      <c r="K119" s="175" t="s">
        <v>289</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153</v>
      </c>
      <c r="AT119" s="183" t="s">
        <v>148</v>
      </c>
      <c r="AU119" s="183" t="s">
        <v>83</v>
      </c>
      <c r="AY119" s="17" t="s">
        <v>145</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153</v>
      </c>
      <c r="BM119" s="183" t="s">
        <v>543</v>
      </c>
    </row>
    <row r="120" spans="1:65" s="2" customFormat="1" ht="19.5" x14ac:dyDescent="0.2">
      <c r="A120" s="34"/>
      <c r="B120" s="35"/>
      <c r="C120" s="36"/>
      <c r="D120" s="192" t="s">
        <v>555</v>
      </c>
      <c r="E120" s="36"/>
      <c r="F120" s="233" t="s">
        <v>1172</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555</v>
      </c>
      <c r="AU120" s="17" t="s">
        <v>83</v>
      </c>
    </row>
    <row r="121" spans="1:65" s="2" customFormat="1" ht="16.5" customHeight="1" x14ac:dyDescent="0.2">
      <c r="A121" s="34"/>
      <c r="B121" s="35"/>
      <c r="C121" s="173" t="s">
        <v>270</v>
      </c>
      <c r="D121" s="173" t="s">
        <v>148</v>
      </c>
      <c r="E121" s="174" t="s">
        <v>1173</v>
      </c>
      <c r="F121" s="175" t="s">
        <v>1174</v>
      </c>
      <c r="G121" s="176" t="s">
        <v>307</v>
      </c>
      <c r="H121" s="177">
        <v>1</v>
      </c>
      <c r="I121" s="178"/>
      <c r="J121" s="177">
        <f>ROUND((ROUND(I121,2))*(ROUND(H121,2)),2)</f>
        <v>0</v>
      </c>
      <c r="K121" s="175" t="s">
        <v>289</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153</v>
      </c>
      <c r="AT121" s="183" t="s">
        <v>148</v>
      </c>
      <c r="AU121" s="183" t="s">
        <v>83</v>
      </c>
      <c r="AY121" s="17" t="s">
        <v>145</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153</v>
      </c>
      <c r="BM121" s="183" t="s">
        <v>561</v>
      </c>
    </row>
    <row r="122" spans="1:65" s="2" customFormat="1" ht="19.5" x14ac:dyDescent="0.2">
      <c r="A122" s="34"/>
      <c r="B122" s="35"/>
      <c r="C122" s="36"/>
      <c r="D122" s="192" t="s">
        <v>555</v>
      </c>
      <c r="E122" s="36"/>
      <c r="F122" s="233" t="s">
        <v>1175</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555</v>
      </c>
      <c r="AU122" s="17" t="s">
        <v>83</v>
      </c>
    </row>
    <row r="123" spans="1:65" s="2" customFormat="1" ht="16.5" customHeight="1" x14ac:dyDescent="0.2">
      <c r="A123" s="34"/>
      <c r="B123" s="35"/>
      <c r="C123" s="173" t="s">
        <v>279</v>
      </c>
      <c r="D123" s="173" t="s">
        <v>148</v>
      </c>
      <c r="E123" s="174" t="s">
        <v>1176</v>
      </c>
      <c r="F123" s="175" t="s">
        <v>1177</v>
      </c>
      <c r="G123" s="176" t="s">
        <v>307</v>
      </c>
      <c r="H123" s="177">
        <v>1</v>
      </c>
      <c r="I123" s="178"/>
      <c r="J123" s="177">
        <f>ROUND((ROUND(I123,2))*(ROUND(H123,2)),2)</f>
        <v>0</v>
      </c>
      <c r="K123" s="175" t="s">
        <v>289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153</v>
      </c>
      <c r="AT123" s="183" t="s">
        <v>148</v>
      </c>
      <c r="AU123" s="183" t="s">
        <v>83</v>
      </c>
      <c r="AY123" s="17" t="s">
        <v>145</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153</v>
      </c>
      <c r="BM123" s="183" t="s">
        <v>570</v>
      </c>
    </row>
    <row r="124" spans="1:65" s="2" customFormat="1" ht="19.5" x14ac:dyDescent="0.2">
      <c r="A124" s="34"/>
      <c r="B124" s="35"/>
      <c r="C124" s="36"/>
      <c r="D124" s="192" t="s">
        <v>555</v>
      </c>
      <c r="E124" s="36"/>
      <c r="F124" s="233" t="s">
        <v>1178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555</v>
      </c>
      <c r="AU124" s="17" t="s">
        <v>83</v>
      </c>
    </row>
    <row r="125" spans="1:65" s="2" customFormat="1" ht="16.5" customHeight="1" x14ac:dyDescent="0.2">
      <c r="A125" s="34"/>
      <c r="B125" s="35"/>
      <c r="C125" s="173" t="s">
        <v>285</v>
      </c>
      <c r="D125" s="173" t="s">
        <v>148</v>
      </c>
      <c r="E125" s="174" t="s">
        <v>1179</v>
      </c>
      <c r="F125" s="175" t="s">
        <v>1180</v>
      </c>
      <c r="G125" s="176" t="s">
        <v>307</v>
      </c>
      <c r="H125" s="177">
        <v>1</v>
      </c>
      <c r="I125" s="178"/>
      <c r="J125" s="177">
        <f>ROUND((ROUND(I125,2))*(ROUND(H125,2)),2)</f>
        <v>0</v>
      </c>
      <c r="K125" s="175" t="s">
        <v>289</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153</v>
      </c>
      <c r="AT125" s="183" t="s">
        <v>148</v>
      </c>
      <c r="AU125" s="183" t="s">
        <v>83</v>
      </c>
      <c r="AY125" s="17" t="s">
        <v>145</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153</v>
      </c>
      <c r="BM125" s="183" t="s">
        <v>581</v>
      </c>
    </row>
    <row r="126" spans="1:65" s="12" customFormat="1" ht="25.9" customHeight="1" x14ac:dyDescent="0.2">
      <c r="B126" s="157"/>
      <c r="C126" s="158"/>
      <c r="D126" s="159" t="s">
        <v>74</v>
      </c>
      <c r="E126" s="160" t="s">
        <v>881</v>
      </c>
      <c r="F126" s="160" t="s">
        <v>882</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153</v>
      </c>
      <c r="AT126" s="169" t="s">
        <v>74</v>
      </c>
      <c r="AU126" s="169" t="s">
        <v>75</v>
      </c>
      <c r="AY126" s="168" t="s">
        <v>145</v>
      </c>
      <c r="BK126" s="170">
        <f>SUM(BK127:BK128)</f>
        <v>0</v>
      </c>
    </row>
    <row r="127" spans="1:65" s="2" customFormat="1" ht="37.9" customHeight="1" x14ac:dyDescent="0.2">
      <c r="A127" s="34"/>
      <c r="B127" s="35"/>
      <c r="C127" s="173" t="s">
        <v>291</v>
      </c>
      <c r="D127" s="173" t="s">
        <v>148</v>
      </c>
      <c r="E127" s="174" t="s">
        <v>883</v>
      </c>
      <c r="F127" s="175" t="s">
        <v>884</v>
      </c>
      <c r="G127" s="176" t="s">
        <v>885</v>
      </c>
      <c r="H127" s="177">
        <v>24</v>
      </c>
      <c r="I127" s="178"/>
      <c r="J127" s="177">
        <f>ROUND((ROUND(I127,2))*(ROUND(H127,2)),2)</f>
        <v>0</v>
      </c>
      <c r="K127" s="175" t="s">
        <v>152</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1060</v>
      </c>
      <c r="AT127" s="183" t="s">
        <v>148</v>
      </c>
      <c r="AU127" s="183" t="s">
        <v>83</v>
      </c>
      <c r="AY127" s="17" t="s">
        <v>145</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1060</v>
      </c>
      <c r="BM127" s="183" t="s">
        <v>1181</v>
      </c>
    </row>
    <row r="128" spans="1:65" s="2" customFormat="1" x14ac:dyDescent="0.2">
      <c r="A128" s="34"/>
      <c r="B128" s="35"/>
      <c r="C128" s="36"/>
      <c r="D128" s="185" t="s">
        <v>155</v>
      </c>
      <c r="E128" s="36"/>
      <c r="F128" s="186" t="s">
        <v>888</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155</v>
      </c>
      <c r="AU128" s="17" t="s">
        <v>83</v>
      </c>
    </row>
    <row r="129" spans="1:31" s="2" customFormat="1" ht="6.95" customHeight="1" x14ac:dyDescent="0.2">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g8l1J+kXzqcgfk58ThSkNhwrqQO1Ex3VhF9Rn27PwYpR+Y2g6TIp5lo+ie2zIGMeAFPGOgpv2kLKtTAd2QgNOg==" saltValue="sfgGVXnH7XlmqoJZryxrzA=="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7"/>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39"/>
      <c r="M2" s="239"/>
      <c r="N2" s="239"/>
      <c r="O2" s="239"/>
      <c r="P2" s="239"/>
      <c r="Q2" s="239"/>
      <c r="R2" s="239"/>
      <c r="S2" s="239"/>
      <c r="T2" s="239"/>
      <c r="U2" s="239"/>
      <c r="V2" s="239"/>
      <c r="AT2" s="17" t="s">
        <v>100</v>
      </c>
    </row>
    <row r="3" spans="1:46" s="1" customFormat="1" ht="6.95" customHeight="1" x14ac:dyDescent="0.2">
      <c r="B3" s="101"/>
      <c r="C3" s="102"/>
      <c r="D3" s="102"/>
      <c r="E3" s="102"/>
      <c r="F3" s="102"/>
      <c r="G3" s="102"/>
      <c r="H3" s="102"/>
      <c r="I3" s="102"/>
      <c r="J3" s="102"/>
      <c r="K3" s="102"/>
      <c r="L3" s="20"/>
      <c r="AT3" s="17" t="s">
        <v>85</v>
      </c>
    </row>
    <row r="4" spans="1:46" s="1" customFormat="1" ht="24.95" customHeight="1" x14ac:dyDescent="0.2">
      <c r="B4" s="20"/>
      <c r="D4" s="103" t="s">
        <v>101</v>
      </c>
      <c r="L4" s="20"/>
      <c r="M4" s="104" t="s">
        <v>10</v>
      </c>
      <c r="AT4" s="17" t="s">
        <v>4</v>
      </c>
    </row>
    <row r="5" spans="1:46" s="1" customFormat="1" ht="6.95" customHeight="1" x14ac:dyDescent="0.2">
      <c r="B5" s="20"/>
      <c r="L5" s="20"/>
    </row>
    <row r="6" spans="1:46" s="1" customFormat="1" ht="12" customHeight="1" x14ac:dyDescent="0.2">
      <c r="B6" s="20"/>
      <c r="D6" s="105" t="s">
        <v>15</v>
      </c>
      <c r="L6" s="20"/>
    </row>
    <row r="7" spans="1:46" s="1" customFormat="1" ht="26.25" customHeight="1" x14ac:dyDescent="0.2">
      <c r="B7" s="20"/>
      <c r="E7" s="282" t="str">
        <f>'Rekapitulace stavby'!K6</f>
        <v>Dochlazení administrativních prostor ČNB - DP05 = EMP1 + EMP2 + EMP7</v>
      </c>
      <c r="F7" s="283"/>
      <c r="G7" s="283"/>
      <c r="H7" s="283"/>
      <c r="L7" s="20"/>
    </row>
    <row r="8" spans="1:46" s="2" customFormat="1" ht="12" customHeight="1" x14ac:dyDescent="0.2">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x14ac:dyDescent="0.2">
      <c r="A9" s="34"/>
      <c r="B9" s="39"/>
      <c r="C9" s="34"/>
      <c r="D9" s="34"/>
      <c r="E9" s="284" t="s">
        <v>1182</v>
      </c>
      <c r="F9" s="285"/>
      <c r="G9" s="285"/>
      <c r="H9" s="285"/>
      <c r="I9" s="34"/>
      <c r="J9" s="34"/>
      <c r="K9" s="34"/>
      <c r="L9" s="106"/>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x14ac:dyDescent="0.2">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x14ac:dyDescent="0.2">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x14ac:dyDescent="0.2">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x14ac:dyDescent="0.2">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x14ac:dyDescent="0.2">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x14ac:dyDescent="0.2">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x14ac:dyDescent="0.2">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x14ac:dyDescent="0.2">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x14ac:dyDescent="0.2">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x14ac:dyDescent="0.2">
      <c r="A24" s="34"/>
      <c r="B24" s="39"/>
      <c r="C24" s="34"/>
      <c r="D24" s="34"/>
      <c r="E24" s="107" t="s">
        <v>1183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x14ac:dyDescent="0.2">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x14ac:dyDescent="0.2">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x14ac:dyDescent="0.2">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x14ac:dyDescent="0.2">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x14ac:dyDescent="0.2">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x14ac:dyDescent="0.2">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x14ac:dyDescent="0.2">
      <c r="A33" s="34"/>
      <c r="B33" s="39"/>
      <c r="C33" s="34"/>
      <c r="D33" s="116" t="s">
        <v>45</v>
      </c>
      <c r="E33" s="105" t="s">
        <v>46</v>
      </c>
      <c r="F33" s="117">
        <f>ROUND((SUM(BE84:BE116)),  2)</f>
        <v>0</v>
      </c>
      <c r="G33" s="34"/>
      <c r="H33" s="34"/>
      <c r="I33" s="118">
        <v>0.21</v>
      </c>
      <c r="J33" s="117">
        <f>ROUND(((SUM(BE84:BE116))*I33),  2)</f>
        <v>0</v>
      </c>
      <c r="K33" s="34"/>
      <c r="L33" s="106"/>
      <c r="S33" s="34"/>
      <c r="T33" s="34"/>
      <c r="U33" s="34"/>
      <c r="V33" s="34"/>
      <c r="W33" s="34"/>
      <c r="X33" s="34"/>
      <c r="Y33" s="34"/>
      <c r="Z33" s="34"/>
      <c r="AA33" s="34"/>
      <c r="AB33" s="34"/>
      <c r="AC33" s="34"/>
      <c r="AD33" s="34"/>
      <c r="AE33" s="34"/>
    </row>
    <row r="34" spans="1:31" s="2" customFormat="1" ht="14.45" customHeight="1" x14ac:dyDescent="0.2">
      <c r="A34" s="34"/>
      <c r="B34" s="39"/>
      <c r="C34" s="34"/>
      <c r="D34" s="34"/>
      <c r="E34" s="105" t="s">
        <v>47</v>
      </c>
      <c r="F34" s="117">
        <f>ROUND((SUM(BF84:BF116)),  2)</f>
        <v>0</v>
      </c>
      <c r="G34" s="34"/>
      <c r="H34" s="34"/>
      <c r="I34" s="118">
        <v>0.15</v>
      </c>
      <c r="J34" s="117">
        <f>ROUND(((SUM(BF84:BF116))*I34),  2)</f>
        <v>0</v>
      </c>
      <c r="K34" s="34"/>
      <c r="L34" s="106"/>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05" t="s">
        <v>48</v>
      </c>
      <c r="F35" s="117">
        <f>ROUND((SUM(BG84:BG116)),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05" t="s">
        <v>49</v>
      </c>
      <c r="F36" s="117">
        <f>ROUND((SUM(BH84:BH116)),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05" t="s">
        <v>50</v>
      </c>
      <c r="F37" s="117">
        <f>ROUND((SUM(BI84:BI116)),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x14ac:dyDescent="0.2">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x14ac:dyDescent="0.2">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x14ac:dyDescent="0.2">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x14ac:dyDescent="0.2">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x14ac:dyDescent="0.2">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x14ac:dyDescent="0.2">
      <c r="A48" s="34"/>
      <c r="B48" s="35"/>
      <c r="C48" s="36"/>
      <c r="D48" s="36"/>
      <c r="E48" s="280" t="str">
        <f>E7</f>
        <v>Dochlazení administrativních prostor ČNB - DP05 = EMP1 + EMP2 + EMP7</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x14ac:dyDescent="0.2">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x14ac:dyDescent="0.2">
      <c r="A50" s="34"/>
      <c r="B50" s="35"/>
      <c r="C50" s="36"/>
      <c r="D50" s="36"/>
      <c r="E50" s="263" t="str">
        <f>E9</f>
        <v>D1.4.6 - Stínění - DP05</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x14ac:dyDescent="0.2">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x14ac:dyDescent="0.2">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x14ac:dyDescent="0.2">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x14ac:dyDescent="0.2">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x14ac:dyDescent="0.2">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x14ac:dyDescent="0.2">
      <c r="B60" s="134"/>
      <c r="C60" s="135"/>
      <c r="D60" s="136" t="s">
        <v>116</v>
      </c>
      <c r="E60" s="137"/>
      <c r="F60" s="137"/>
      <c r="G60" s="137"/>
      <c r="H60" s="137"/>
      <c r="I60" s="137"/>
      <c r="J60" s="138">
        <f>J85</f>
        <v>0</v>
      </c>
      <c r="K60" s="135"/>
      <c r="L60" s="139"/>
    </row>
    <row r="61" spans="1:47" s="10" customFormat="1" ht="19.899999999999999" customHeight="1" x14ac:dyDescent="0.2">
      <c r="B61" s="140"/>
      <c r="C61" s="141"/>
      <c r="D61" s="142" t="s">
        <v>1184</v>
      </c>
      <c r="E61" s="143"/>
      <c r="F61" s="143"/>
      <c r="G61" s="143"/>
      <c r="H61" s="143"/>
      <c r="I61" s="143"/>
      <c r="J61" s="144">
        <f>J86</f>
        <v>0</v>
      </c>
      <c r="K61" s="141"/>
      <c r="L61" s="145"/>
    </row>
    <row r="62" spans="1:47" s="9" customFormat="1" ht="24.95" customHeight="1" x14ac:dyDescent="0.2">
      <c r="B62" s="134"/>
      <c r="C62" s="135"/>
      <c r="D62" s="136" t="s">
        <v>124</v>
      </c>
      <c r="E62" s="137"/>
      <c r="F62" s="137"/>
      <c r="G62" s="137"/>
      <c r="H62" s="137"/>
      <c r="I62" s="137"/>
      <c r="J62" s="138">
        <f>J108</f>
        <v>0</v>
      </c>
      <c r="K62" s="135"/>
      <c r="L62" s="139"/>
    </row>
    <row r="63" spans="1:47" s="10" customFormat="1" ht="19.899999999999999" customHeight="1" x14ac:dyDescent="0.2">
      <c r="B63" s="140"/>
      <c r="C63" s="141"/>
      <c r="D63" s="142" t="s">
        <v>125</v>
      </c>
      <c r="E63" s="143"/>
      <c r="F63" s="143"/>
      <c r="G63" s="143"/>
      <c r="H63" s="143"/>
      <c r="I63" s="143"/>
      <c r="J63" s="144">
        <f>J109</f>
        <v>0</v>
      </c>
      <c r="K63" s="141"/>
      <c r="L63" s="145"/>
    </row>
    <row r="64" spans="1:47" s="10" customFormat="1" ht="19.899999999999999" customHeight="1" x14ac:dyDescent="0.2">
      <c r="B64" s="140"/>
      <c r="C64" s="141"/>
      <c r="D64" s="142" t="s">
        <v>129</v>
      </c>
      <c r="E64" s="143"/>
      <c r="F64" s="143"/>
      <c r="G64" s="143"/>
      <c r="H64" s="143"/>
      <c r="I64" s="143"/>
      <c r="J64" s="144">
        <f>J114</f>
        <v>0</v>
      </c>
      <c r="K64" s="141"/>
      <c r="L64" s="145"/>
    </row>
    <row r="65" spans="1:31" s="2" customFormat="1" ht="21.75" customHeight="1" x14ac:dyDescent="0.2">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x14ac:dyDescent="0.2">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x14ac:dyDescent="0.2">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x14ac:dyDescent="0.2">
      <c r="A71" s="34"/>
      <c r="B71" s="35"/>
      <c r="C71" s="23" t="s">
        <v>130</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x14ac:dyDescent="0.2">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x14ac:dyDescent="0.2">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26.25" customHeight="1" x14ac:dyDescent="0.2">
      <c r="A74" s="34"/>
      <c r="B74" s="35"/>
      <c r="C74" s="36"/>
      <c r="D74" s="36"/>
      <c r="E74" s="280" t="str">
        <f>E7</f>
        <v>Dochlazení administrativních prostor ČNB - DP05 = EMP1 + EMP2 + EMP7</v>
      </c>
      <c r="F74" s="281"/>
      <c r="G74" s="281"/>
      <c r="H74" s="281"/>
      <c r="I74" s="36"/>
      <c r="J74" s="36"/>
      <c r="K74" s="36"/>
      <c r="L74" s="106"/>
      <c r="S74" s="34"/>
      <c r="T74" s="34"/>
      <c r="U74" s="34"/>
      <c r="V74" s="34"/>
      <c r="W74" s="34"/>
      <c r="X74" s="34"/>
      <c r="Y74" s="34"/>
      <c r="Z74" s="34"/>
      <c r="AA74" s="34"/>
      <c r="AB74" s="34"/>
      <c r="AC74" s="34"/>
      <c r="AD74" s="34"/>
      <c r="AE74" s="34"/>
    </row>
    <row r="75" spans="1:31" s="2" customFormat="1" ht="12" customHeight="1" x14ac:dyDescent="0.2">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x14ac:dyDescent="0.2">
      <c r="A76" s="34"/>
      <c r="B76" s="35"/>
      <c r="C76" s="36"/>
      <c r="D76" s="36"/>
      <c r="E76" s="263" t="str">
        <f>E9</f>
        <v>D1.4.6 - Stínění - DP05</v>
      </c>
      <c r="F76" s="279"/>
      <c r="G76" s="279"/>
      <c r="H76" s="279"/>
      <c r="I76" s="36"/>
      <c r="J76" s="36"/>
      <c r="K76" s="36"/>
      <c r="L76" s="106"/>
      <c r="S76" s="34"/>
      <c r="T76" s="34"/>
      <c r="U76" s="34"/>
      <c r="V76" s="34"/>
      <c r="W76" s="34"/>
      <c r="X76" s="34"/>
      <c r="Y76" s="34"/>
      <c r="Z76" s="34"/>
      <c r="AA76" s="34"/>
      <c r="AB76" s="34"/>
      <c r="AC76" s="34"/>
      <c r="AD76" s="34"/>
      <c r="AE76" s="34"/>
    </row>
    <row r="77" spans="1:31" s="2" customFormat="1" ht="6.95" customHeight="1" x14ac:dyDescent="0.2">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x14ac:dyDescent="0.2">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x14ac:dyDescent="0.2">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x14ac:dyDescent="0.2">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x14ac:dyDescent="0.2">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x14ac:dyDescent="0.2">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x14ac:dyDescent="0.2">
      <c r="A83" s="146"/>
      <c r="B83" s="147"/>
      <c r="C83" s="148" t="s">
        <v>131</v>
      </c>
      <c r="D83" s="149" t="s">
        <v>60</v>
      </c>
      <c r="E83" s="149" t="s">
        <v>56</v>
      </c>
      <c r="F83" s="149" t="s">
        <v>57</v>
      </c>
      <c r="G83" s="149" t="s">
        <v>132</v>
      </c>
      <c r="H83" s="149" t="s">
        <v>133</v>
      </c>
      <c r="I83" s="149" t="s">
        <v>134</v>
      </c>
      <c r="J83" s="149" t="s">
        <v>108</v>
      </c>
      <c r="K83" s="150" t="s">
        <v>135</v>
      </c>
      <c r="L83" s="151"/>
      <c r="M83" s="68" t="s">
        <v>18</v>
      </c>
      <c r="N83" s="69" t="s">
        <v>45</v>
      </c>
      <c r="O83" s="69" t="s">
        <v>136</v>
      </c>
      <c r="P83" s="69" t="s">
        <v>137</v>
      </c>
      <c r="Q83" s="69" t="s">
        <v>138</v>
      </c>
      <c r="R83" s="69" t="s">
        <v>139</v>
      </c>
      <c r="S83" s="69" t="s">
        <v>140</v>
      </c>
      <c r="T83" s="70" t="s">
        <v>141</v>
      </c>
      <c r="U83" s="146"/>
      <c r="V83" s="146"/>
      <c r="W83" s="146"/>
      <c r="X83" s="146"/>
      <c r="Y83" s="146"/>
      <c r="Z83" s="146"/>
      <c r="AA83" s="146"/>
      <c r="AB83" s="146"/>
      <c r="AC83" s="146"/>
      <c r="AD83" s="146"/>
      <c r="AE83" s="146"/>
    </row>
    <row r="84" spans="1:65" s="2" customFormat="1" ht="22.9" customHeight="1" x14ac:dyDescent="0.25">
      <c r="A84" s="34"/>
      <c r="B84" s="35"/>
      <c r="C84" s="75" t="s">
        <v>142</v>
      </c>
      <c r="D84" s="36"/>
      <c r="E84" s="36"/>
      <c r="F84" s="36"/>
      <c r="G84" s="36"/>
      <c r="H84" s="36"/>
      <c r="I84" s="36"/>
      <c r="J84" s="152">
        <f>BK84</f>
        <v>0</v>
      </c>
      <c r="K84" s="36"/>
      <c r="L84" s="39"/>
      <c r="M84" s="71"/>
      <c r="N84" s="153"/>
      <c r="O84" s="72"/>
      <c r="P84" s="154">
        <f>P85+P108</f>
        <v>0</v>
      </c>
      <c r="Q84" s="72"/>
      <c r="R84" s="154">
        <f>R85+R108</f>
        <v>5.7290000000000001E-2</v>
      </c>
      <c r="S84" s="72"/>
      <c r="T84" s="155">
        <f>T85+T108</f>
        <v>0</v>
      </c>
      <c r="U84" s="34"/>
      <c r="V84" s="34"/>
      <c r="W84" s="34"/>
      <c r="X84" s="34"/>
      <c r="Y84" s="34"/>
      <c r="Z84" s="34"/>
      <c r="AA84" s="34"/>
      <c r="AB84" s="34"/>
      <c r="AC84" s="34"/>
      <c r="AD84" s="34"/>
      <c r="AE84" s="34"/>
      <c r="AT84" s="17" t="s">
        <v>74</v>
      </c>
      <c r="AU84" s="17" t="s">
        <v>109</v>
      </c>
      <c r="BK84" s="156">
        <f>BK85+BK108</f>
        <v>0</v>
      </c>
    </row>
    <row r="85" spans="1:65" s="12" customFormat="1" ht="25.9" customHeight="1" x14ac:dyDescent="0.2">
      <c r="B85" s="157"/>
      <c r="C85" s="158"/>
      <c r="D85" s="159" t="s">
        <v>74</v>
      </c>
      <c r="E85" s="160" t="s">
        <v>423</v>
      </c>
      <c r="F85" s="160" t="s">
        <v>424</v>
      </c>
      <c r="G85" s="158"/>
      <c r="H85" s="158"/>
      <c r="I85" s="161"/>
      <c r="J85" s="162">
        <f>BK85</f>
        <v>0</v>
      </c>
      <c r="K85" s="158"/>
      <c r="L85" s="163"/>
      <c r="M85" s="164"/>
      <c r="N85" s="165"/>
      <c r="O85" s="165"/>
      <c r="P85" s="166">
        <f>P86</f>
        <v>0</v>
      </c>
      <c r="Q85" s="165"/>
      <c r="R85" s="166">
        <f>R86</f>
        <v>5.7290000000000001E-2</v>
      </c>
      <c r="S85" s="165"/>
      <c r="T85" s="167">
        <f>T86</f>
        <v>0</v>
      </c>
      <c r="AR85" s="168" t="s">
        <v>85</v>
      </c>
      <c r="AT85" s="169" t="s">
        <v>74</v>
      </c>
      <c r="AU85" s="169" t="s">
        <v>75</v>
      </c>
      <c r="AY85" s="168" t="s">
        <v>145</v>
      </c>
      <c r="BK85" s="170">
        <f>BK86</f>
        <v>0</v>
      </c>
    </row>
    <row r="86" spans="1:65" s="12" customFormat="1" ht="22.9" customHeight="1" x14ac:dyDescent="0.2">
      <c r="B86" s="157"/>
      <c r="C86" s="158"/>
      <c r="D86" s="159" t="s">
        <v>74</v>
      </c>
      <c r="E86" s="171" t="s">
        <v>1185</v>
      </c>
      <c r="F86" s="171" t="s">
        <v>1186</v>
      </c>
      <c r="G86" s="158"/>
      <c r="H86" s="158"/>
      <c r="I86" s="161"/>
      <c r="J86" s="172">
        <f>BK86</f>
        <v>0</v>
      </c>
      <c r="K86" s="158"/>
      <c r="L86" s="163"/>
      <c r="M86" s="164"/>
      <c r="N86" s="165"/>
      <c r="O86" s="165"/>
      <c r="P86" s="166">
        <f>SUM(P87:P107)</f>
        <v>0</v>
      </c>
      <c r="Q86" s="165"/>
      <c r="R86" s="166">
        <f>SUM(R87:R107)</f>
        <v>5.7290000000000001E-2</v>
      </c>
      <c r="S86" s="165"/>
      <c r="T86" s="167">
        <f>SUM(T87:T107)</f>
        <v>0</v>
      </c>
      <c r="AR86" s="168" t="s">
        <v>85</v>
      </c>
      <c r="AT86" s="169" t="s">
        <v>74</v>
      </c>
      <c r="AU86" s="169" t="s">
        <v>83</v>
      </c>
      <c r="AY86" s="168" t="s">
        <v>145</v>
      </c>
      <c r="BK86" s="170">
        <f>SUM(BK87:BK107)</f>
        <v>0</v>
      </c>
    </row>
    <row r="87" spans="1:65" s="2" customFormat="1" ht="49.15" customHeight="1" x14ac:dyDescent="0.2">
      <c r="A87" s="34"/>
      <c r="B87" s="35"/>
      <c r="C87" s="173" t="s">
        <v>83</v>
      </c>
      <c r="D87" s="173" t="s">
        <v>148</v>
      </c>
      <c r="E87" s="174" t="s">
        <v>1187</v>
      </c>
      <c r="F87" s="175" t="s">
        <v>1188</v>
      </c>
      <c r="G87" s="176" t="s">
        <v>151</v>
      </c>
      <c r="H87" s="177">
        <v>2</v>
      </c>
      <c r="I87" s="178"/>
      <c r="J87" s="177">
        <f>ROUND((ROUND(I87,2))*(ROUND(H87,2)),2)</f>
        <v>0</v>
      </c>
      <c r="K87" s="175" t="s">
        <v>152</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270</v>
      </c>
      <c r="AT87" s="183" t="s">
        <v>148</v>
      </c>
      <c r="AU87" s="183" t="s">
        <v>85</v>
      </c>
      <c r="AY87" s="17" t="s">
        <v>145</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270</v>
      </c>
      <c r="BM87" s="183" t="s">
        <v>1189</v>
      </c>
    </row>
    <row r="88" spans="1:65" s="2" customFormat="1" x14ac:dyDescent="0.2">
      <c r="A88" s="34"/>
      <c r="B88" s="35"/>
      <c r="C88" s="36"/>
      <c r="D88" s="185" t="s">
        <v>155</v>
      </c>
      <c r="E88" s="36"/>
      <c r="F88" s="186" t="s">
        <v>1190</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155</v>
      </c>
      <c r="AU88" s="17" t="s">
        <v>85</v>
      </c>
    </row>
    <row r="89" spans="1:65" s="2" customFormat="1" ht="16.5" customHeight="1" x14ac:dyDescent="0.2">
      <c r="A89" s="34"/>
      <c r="B89" s="35"/>
      <c r="C89" s="224" t="s">
        <v>85</v>
      </c>
      <c r="D89" s="224" t="s">
        <v>280</v>
      </c>
      <c r="E89" s="225" t="s">
        <v>1191</v>
      </c>
      <c r="F89" s="226" t="s">
        <v>1192</v>
      </c>
      <c r="G89" s="227" t="s">
        <v>911</v>
      </c>
      <c r="H89" s="228">
        <v>1</v>
      </c>
      <c r="I89" s="229"/>
      <c r="J89" s="228">
        <f>ROUND((ROUND(I89,2))*(ROUND(H89,2)),2)</f>
        <v>0</v>
      </c>
      <c r="K89" s="226" t="s">
        <v>289</v>
      </c>
      <c r="L89" s="230"/>
      <c r="M89" s="231" t="s">
        <v>18</v>
      </c>
      <c r="N89" s="232" t="s">
        <v>46</v>
      </c>
      <c r="O89" s="64"/>
      <c r="P89" s="181">
        <f>O89*H89</f>
        <v>0</v>
      </c>
      <c r="Q89" s="181">
        <v>3.96E-3</v>
      </c>
      <c r="R89" s="181">
        <f>Q89*H89</f>
        <v>3.96E-3</v>
      </c>
      <c r="S89" s="181">
        <v>0</v>
      </c>
      <c r="T89" s="182">
        <f>S89*H89</f>
        <v>0</v>
      </c>
      <c r="U89" s="34"/>
      <c r="V89" s="34"/>
      <c r="W89" s="34"/>
      <c r="X89" s="34"/>
      <c r="Y89" s="34"/>
      <c r="Z89" s="34"/>
      <c r="AA89" s="34"/>
      <c r="AB89" s="34"/>
      <c r="AC89" s="34"/>
      <c r="AD89" s="34"/>
      <c r="AE89" s="34"/>
      <c r="AR89" s="183" t="s">
        <v>367</v>
      </c>
      <c r="AT89" s="183" t="s">
        <v>280</v>
      </c>
      <c r="AU89" s="183" t="s">
        <v>85</v>
      </c>
      <c r="AY89" s="17" t="s">
        <v>145</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270</v>
      </c>
      <c r="BM89" s="183" t="s">
        <v>1193</v>
      </c>
    </row>
    <row r="90" spans="1:65" s="2" customFormat="1" ht="16.5" customHeight="1" x14ac:dyDescent="0.2">
      <c r="A90" s="34"/>
      <c r="B90" s="35"/>
      <c r="C90" s="224" t="s">
        <v>146</v>
      </c>
      <c r="D90" s="224" t="s">
        <v>280</v>
      </c>
      <c r="E90" s="225" t="s">
        <v>1194</v>
      </c>
      <c r="F90" s="226" t="s">
        <v>1195</v>
      </c>
      <c r="G90" s="227" t="s">
        <v>911</v>
      </c>
      <c r="H90" s="228">
        <v>1</v>
      </c>
      <c r="I90" s="229"/>
      <c r="J90" s="228">
        <f>ROUND((ROUND(I90,2))*(ROUND(H90,2)),2)</f>
        <v>0</v>
      </c>
      <c r="K90" s="226" t="s">
        <v>289</v>
      </c>
      <c r="L90" s="230"/>
      <c r="M90" s="231" t="s">
        <v>18</v>
      </c>
      <c r="N90" s="232" t="s">
        <v>46</v>
      </c>
      <c r="O90" s="64"/>
      <c r="P90" s="181">
        <f>O90*H90</f>
        <v>0</v>
      </c>
      <c r="Q90" s="181">
        <v>3.8700000000000002E-3</v>
      </c>
      <c r="R90" s="181">
        <f>Q90*H90</f>
        <v>3.8700000000000002E-3</v>
      </c>
      <c r="S90" s="181">
        <v>0</v>
      </c>
      <c r="T90" s="182">
        <f>S90*H90</f>
        <v>0</v>
      </c>
      <c r="U90" s="34"/>
      <c r="V90" s="34"/>
      <c r="W90" s="34"/>
      <c r="X90" s="34"/>
      <c r="Y90" s="34"/>
      <c r="Z90" s="34"/>
      <c r="AA90" s="34"/>
      <c r="AB90" s="34"/>
      <c r="AC90" s="34"/>
      <c r="AD90" s="34"/>
      <c r="AE90" s="34"/>
      <c r="AR90" s="183" t="s">
        <v>367</v>
      </c>
      <c r="AT90" s="183" t="s">
        <v>280</v>
      </c>
      <c r="AU90" s="183" t="s">
        <v>85</v>
      </c>
      <c r="AY90" s="17" t="s">
        <v>145</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270</v>
      </c>
      <c r="BM90" s="183" t="s">
        <v>1196</v>
      </c>
    </row>
    <row r="91" spans="1:65" s="2" customFormat="1" ht="49.15" customHeight="1" x14ac:dyDescent="0.2">
      <c r="A91" s="34"/>
      <c r="B91" s="35"/>
      <c r="C91" s="173" t="s">
        <v>153</v>
      </c>
      <c r="D91" s="173" t="s">
        <v>148</v>
      </c>
      <c r="E91" s="174" t="s">
        <v>1197</v>
      </c>
      <c r="F91" s="175" t="s">
        <v>1198</v>
      </c>
      <c r="G91" s="176" t="s">
        <v>151</v>
      </c>
      <c r="H91" s="177">
        <v>11</v>
      </c>
      <c r="I91" s="178"/>
      <c r="J91" s="177">
        <f>ROUND((ROUND(I91,2))*(ROUND(H91,2)),2)</f>
        <v>0</v>
      </c>
      <c r="K91" s="175" t="s">
        <v>152</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270</v>
      </c>
      <c r="AT91" s="183" t="s">
        <v>148</v>
      </c>
      <c r="AU91" s="183" t="s">
        <v>85</v>
      </c>
      <c r="AY91" s="17" t="s">
        <v>145</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270</v>
      </c>
      <c r="BM91" s="183" t="s">
        <v>1199</v>
      </c>
    </row>
    <row r="92" spans="1:65" s="2" customFormat="1" x14ac:dyDescent="0.2">
      <c r="A92" s="34"/>
      <c r="B92" s="35"/>
      <c r="C92" s="36"/>
      <c r="D92" s="185" t="s">
        <v>155</v>
      </c>
      <c r="E92" s="36"/>
      <c r="F92" s="186" t="s">
        <v>1200</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155</v>
      </c>
      <c r="AU92" s="17" t="s">
        <v>85</v>
      </c>
    </row>
    <row r="93" spans="1:65" s="2" customFormat="1" ht="16.5" customHeight="1" x14ac:dyDescent="0.2">
      <c r="A93" s="34"/>
      <c r="B93" s="35"/>
      <c r="C93" s="224" t="s">
        <v>183</v>
      </c>
      <c r="D93" s="224" t="s">
        <v>280</v>
      </c>
      <c r="E93" s="225" t="s">
        <v>1201</v>
      </c>
      <c r="F93" s="226" t="s">
        <v>1202</v>
      </c>
      <c r="G93" s="227" t="s">
        <v>911</v>
      </c>
      <c r="H93" s="228">
        <v>1</v>
      </c>
      <c r="I93" s="229"/>
      <c r="J93" s="228">
        <f t="shared" ref="J93:J104" si="0">ROUND((ROUND(I93,2))*(ROUND(H93,2)),2)</f>
        <v>0</v>
      </c>
      <c r="K93" s="226" t="s">
        <v>289</v>
      </c>
      <c r="L93" s="230"/>
      <c r="M93" s="231" t="s">
        <v>18</v>
      </c>
      <c r="N93" s="232" t="s">
        <v>46</v>
      </c>
      <c r="O93" s="64"/>
      <c r="P93" s="181">
        <f t="shared" ref="P93:P104" si="1">O93*H93</f>
        <v>0</v>
      </c>
      <c r="Q93" s="181">
        <v>4.7400000000000003E-3</v>
      </c>
      <c r="R93" s="181">
        <f t="shared" ref="R93:R104" si="2">Q93*H93</f>
        <v>4.7400000000000003E-3</v>
      </c>
      <c r="S93" s="181">
        <v>0</v>
      </c>
      <c r="T93" s="182">
        <f t="shared" ref="T93:T104" si="3">S93*H93</f>
        <v>0</v>
      </c>
      <c r="U93" s="34"/>
      <c r="V93" s="34"/>
      <c r="W93" s="34"/>
      <c r="X93" s="34"/>
      <c r="Y93" s="34"/>
      <c r="Z93" s="34"/>
      <c r="AA93" s="34"/>
      <c r="AB93" s="34"/>
      <c r="AC93" s="34"/>
      <c r="AD93" s="34"/>
      <c r="AE93" s="34"/>
      <c r="AR93" s="183" t="s">
        <v>367</v>
      </c>
      <c r="AT93" s="183" t="s">
        <v>280</v>
      </c>
      <c r="AU93" s="183" t="s">
        <v>85</v>
      </c>
      <c r="AY93" s="17" t="s">
        <v>145</v>
      </c>
      <c r="BE93" s="184">
        <f t="shared" ref="BE93:BE104" si="4">IF(N93="základní",J93,0)</f>
        <v>0</v>
      </c>
      <c r="BF93" s="184">
        <f t="shared" ref="BF93:BF104" si="5">IF(N93="snížená",J93,0)</f>
        <v>0</v>
      </c>
      <c r="BG93" s="184">
        <f t="shared" ref="BG93:BG104" si="6">IF(N93="zákl. přenesená",J93,0)</f>
        <v>0</v>
      </c>
      <c r="BH93" s="184">
        <f t="shared" ref="BH93:BH104" si="7">IF(N93="sníž. přenesená",J93,0)</f>
        <v>0</v>
      </c>
      <c r="BI93" s="184">
        <f t="shared" ref="BI93:BI104" si="8">IF(N93="nulová",J93,0)</f>
        <v>0</v>
      </c>
      <c r="BJ93" s="17" t="s">
        <v>83</v>
      </c>
      <c r="BK93" s="184">
        <f t="shared" ref="BK93:BK104" si="9">ROUND((ROUND(I93,2))*(ROUND(H93,2)),2)</f>
        <v>0</v>
      </c>
      <c r="BL93" s="17" t="s">
        <v>270</v>
      </c>
      <c r="BM93" s="183" t="s">
        <v>1203</v>
      </c>
    </row>
    <row r="94" spans="1:65" s="2" customFormat="1" ht="16.5" customHeight="1" x14ac:dyDescent="0.2">
      <c r="A94" s="34"/>
      <c r="B94" s="35"/>
      <c r="C94" s="224" t="s">
        <v>181</v>
      </c>
      <c r="D94" s="224" t="s">
        <v>280</v>
      </c>
      <c r="E94" s="225" t="s">
        <v>1204</v>
      </c>
      <c r="F94" s="226" t="s">
        <v>1205</v>
      </c>
      <c r="G94" s="227" t="s">
        <v>911</v>
      </c>
      <c r="H94" s="228">
        <v>1</v>
      </c>
      <c r="I94" s="229"/>
      <c r="J94" s="228">
        <f t="shared" si="0"/>
        <v>0</v>
      </c>
      <c r="K94" s="226" t="s">
        <v>289</v>
      </c>
      <c r="L94" s="230"/>
      <c r="M94" s="231" t="s">
        <v>18</v>
      </c>
      <c r="N94" s="232" t="s">
        <v>46</v>
      </c>
      <c r="O94" s="64"/>
      <c r="P94" s="181">
        <f t="shared" si="1"/>
        <v>0</v>
      </c>
      <c r="Q94" s="181">
        <v>4.3E-3</v>
      </c>
      <c r="R94" s="181">
        <f t="shared" si="2"/>
        <v>4.3E-3</v>
      </c>
      <c r="S94" s="181">
        <v>0</v>
      </c>
      <c r="T94" s="182">
        <f t="shared" si="3"/>
        <v>0</v>
      </c>
      <c r="U94" s="34"/>
      <c r="V94" s="34"/>
      <c r="W94" s="34"/>
      <c r="X94" s="34"/>
      <c r="Y94" s="34"/>
      <c r="Z94" s="34"/>
      <c r="AA94" s="34"/>
      <c r="AB94" s="34"/>
      <c r="AC94" s="34"/>
      <c r="AD94" s="34"/>
      <c r="AE94" s="34"/>
      <c r="AR94" s="183" t="s">
        <v>367</v>
      </c>
      <c r="AT94" s="183" t="s">
        <v>280</v>
      </c>
      <c r="AU94" s="183" t="s">
        <v>85</v>
      </c>
      <c r="AY94" s="17" t="s">
        <v>145</v>
      </c>
      <c r="BE94" s="184">
        <f t="shared" si="4"/>
        <v>0</v>
      </c>
      <c r="BF94" s="184">
        <f t="shared" si="5"/>
        <v>0</v>
      </c>
      <c r="BG94" s="184">
        <f t="shared" si="6"/>
        <v>0</v>
      </c>
      <c r="BH94" s="184">
        <f t="shared" si="7"/>
        <v>0</v>
      </c>
      <c r="BI94" s="184">
        <f t="shared" si="8"/>
        <v>0</v>
      </c>
      <c r="BJ94" s="17" t="s">
        <v>83</v>
      </c>
      <c r="BK94" s="184">
        <f t="shared" si="9"/>
        <v>0</v>
      </c>
      <c r="BL94" s="17" t="s">
        <v>270</v>
      </c>
      <c r="BM94" s="183" t="s">
        <v>1206</v>
      </c>
    </row>
    <row r="95" spans="1:65" s="2" customFormat="1" ht="16.5" customHeight="1" x14ac:dyDescent="0.2">
      <c r="A95" s="34"/>
      <c r="B95" s="35"/>
      <c r="C95" s="224" t="s">
        <v>207</v>
      </c>
      <c r="D95" s="224" t="s">
        <v>280</v>
      </c>
      <c r="E95" s="225" t="s">
        <v>1207</v>
      </c>
      <c r="F95" s="226" t="s">
        <v>1208</v>
      </c>
      <c r="G95" s="227" t="s">
        <v>911</v>
      </c>
      <c r="H95" s="228">
        <v>1</v>
      </c>
      <c r="I95" s="229"/>
      <c r="J95" s="228">
        <f t="shared" si="0"/>
        <v>0</v>
      </c>
      <c r="K95" s="226" t="s">
        <v>289</v>
      </c>
      <c r="L95" s="230"/>
      <c r="M95" s="231" t="s">
        <v>18</v>
      </c>
      <c r="N95" s="232" t="s">
        <v>46</v>
      </c>
      <c r="O95" s="64"/>
      <c r="P95" s="181">
        <f t="shared" si="1"/>
        <v>0</v>
      </c>
      <c r="Q95" s="181">
        <v>4.3E-3</v>
      </c>
      <c r="R95" s="181">
        <f t="shared" si="2"/>
        <v>4.3E-3</v>
      </c>
      <c r="S95" s="181">
        <v>0</v>
      </c>
      <c r="T95" s="182">
        <f t="shared" si="3"/>
        <v>0</v>
      </c>
      <c r="U95" s="34"/>
      <c r="V95" s="34"/>
      <c r="W95" s="34"/>
      <c r="X95" s="34"/>
      <c r="Y95" s="34"/>
      <c r="Z95" s="34"/>
      <c r="AA95" s="34"/>
      <c r="AB95" s="34"/>
      <c r="AC95" s="34"/>
      <c r="AD95" s="34"/>
      <c r="AE95" s="34"/>
      <c r="AR95" s="183" t="s">
        <v>367</v>
      </c>
      <c r="AT95" s="183" t="s">
        <v>280</v>
      </c>
      <c r="AU95" s="183" t="s">
        <v>85</v>
      </c>
      <c r="AY95" s="17" t="s">
        <v>145</v>
      </c>
      <c r="BE95" s="184">
        <f t="shared" si="4"/>
        <v>0</v>
      </c>
      <c r="BF95" s="184">
        <f t="shared" si="5"/>
        <v>0</v>
      </c>
      <c r="BG95" s="184">
        <f t="shared" si="6"/>
        <v>0</v>
      </c>
      <c r="BH95" s="184">
        <f t="shared" si="7"/>
        <v>0</v>
      </c>
      <c r="BI95" s="184">
        <f t="shared" si="8"/>
        <v>0</v>
      </c>
      <c r="BJ95" s="17" t="s">
        <v>83</v>
      </c>
      <c r="BK95" s="184">
        <f t="shared" si="9"/>
        <v>0</v>
      </c>
      <c r="BL95" s="17" t="s">
        <v>270</v>
      </c>
      <c r="BM95" s="183" t="s">
        <v>1209</v>
      </c>
    </row>
    <row r="96" spans="1:65" s="2" customFormat="1" ht="16.5" customHeight="1" x14ac:dyDescent="0.2">
      <c r="A96" s="34"/>
      <c r="B96" s="35"/>
      <c r="C96" s="224" t="s">
        <v>212</v>
      </c>
      <c r="D96" s="224" t="s">
        <v>280</v>
      </c>
      <c r="E96" s="225" t="s">
        <v>1210</v>
      </c>
      <c r="F96" s="226" t="s">
        <v>1211</v>
      </c>
      <c r="G96" s="227" t="s">
        <v>911</v>
      </c>
      <c r="H96" s="228">
        <v>1</v>
      </c>
      <c r="I96" s="229"/>
      <c r="J96" s="228">
        <f t="shared" si="0"/>
        <v>0</v>
      </c>
      <c r="K96" s="226" t="s">
        <v>289</v>
      </c>
      <c r="L96" s="230"/>
      <c r="M96" s="231" t="s">
        <v>18</v>
      </c>
      <c r="N96" s="232" t="s">
        <v>46</v>
      </c>
      <c r="O96" s="64"/>
      <c r="P96" s="181">
        <f t="shared" si="1"/>
        <v>0</v>
      </c>
      <c r="Q96" s="181">
        <v>4.3200000000000001E-3</v>
      </c>
      <c r="R96" s="181">
        <f t="shared" si="2"/>
        <v>4.3200000000000001E-3</v>
      </c>
      <c r="S96" s="181">
        <v>0</v>
      </c>
      <c r="T96" s="182">
        <f t="shared" si="3"/>
        <v>0</v>
      </c>
      <c r="U96" s="34"/>
      <c r="V96" s="34"/>
      <c r="W96" s="34"/>
      <c r="X96" s="34"/>
      <c r="Y96" s="34"/>
      <c r="Z96" s="34"/>
      <c r="AA96" s="34"/>
      <c r="AB96" s="34"/>
      <c r="AC96" s="34"/>
      <c r="AD96" s="34"/>
      <c r="AE96" s="34"/>
      <c r="AR96" s="183" t="s">
        <v>367</v>
      </c>
      <c r="AT96" s="183" t="s">
        <v>280</v>
      </c>
      <c r="AU96" s="183" t="s">
        <v>85</v>
      </c>
      <c r="AY96" s="17" t="s">
        <v>145</v>
      </c>
      <c r="BE96" s="184">
        <f t="shared" si="4"/>
        <v>0</v>
      </c>
      <c r="BF96" s="184">
        <f t="shared" si="5"/>
        <v>0</v>
      </c>
      <c r="BG96" s="184">
        <f t="shared" si="6"/>
        <v>0</v>
      </c>
      <c r="BH96" s="184">
        <f t="shared" si="7"/>
        <v>0</v>
      </c>
      <c r="BI96" s="184">
        <f t="shared" si="8"/>
        <v>0</v>
      </c>
      <c r="BJ96" s="17" t="s">
        <v>83</v>
      </c>
      <c r="BK96" s="184">
        <f t="shared" si="9"/>
        <v>0</v>
      </c>
      <c r="BL96" s="17" t="s">
        <v>270</v>
      </c>
      <c r="BM96" s="183" t="s">
        <v>1212</v>
      </c>
    </row>
    <row r="97" spans="1:65" s="2" customFormat="1" ht="16.5" customHeight="1" x14ac:dyDescent="0.2">
      <c r="A97" s="34"/>
      <c r="B97" s="35"/>
      <c r="C97" s="224" t="s">
        <v>217</v>
      </c>
      <c r="D97" s="224" t="s">
        <v>280</v>
      </c>
      <c r="E97" s="225" t="s">
        <v>1213</v>
      </c>
      <c r="F97" s="226" t="s">
        <v>1214</v>
      </c>
      <c r="G97" s="227" t="s">
        <v>911</v>
      </c>
      <c r="H97" s="228">
        <v>1</v>
      </c>
      <c r="I97" s="229"/>
      <c r="J97" s="228">
        <f t="shared" si="0"/>
        <v>0</v>
      </c>
      <c r="K97" s="226" t="s">
        <v>289</v>
      </c>
      <c r="L97" s="230"/>
      <c r="M97" s="231" t="s">
        <v>18</v>
      </c>
      <c r="N97" s="232" t="s">
        <v>46</v>
      </c>
      <c r="O97" s="64"/>
      <c r="P97" s="181">
        <f t="shared" si="1"/>
        <v>0</v>
      </c>
      <c r="Q97" s="181">
        <v>4.3299999999999996E-3</v>
      </c>
      <c r="R97" s="181">
        <f t="shared" si="2"/>
        <v>4.3299999999999996E-3</v>
      </c>
      <c r="S97" s="181">
        <v>0</v>
      </c>
      <c r="T97" s="182">
        <f t="shared" si="3"/>
        <v>0</v>
      </c>
      <c r="U97" s="34"/>
      <c r="V97" s="34"/>
      <c r="W97" s="34"/>
      <c r="X97" s="34"/>
      <c r="Y97" s="34"/>
      <c r="Z97" s="34"/>
      <c r="AA97" s="34"/>
      <c r="AB97" s="34"/>
      <c r="AC97" s="34"/>
      <c r="AD97" s="34"/>
      <c r="AE97" s="34"/>
      <c r="AR97" s="183" t="s">
        <v>367</v>
      </c>
      <c r="AT97" s="183" t="s">
        <v>280</v>
      </c>
      <c r="AU97" s="183" t="s">
        <v>85</v>
      </c>
      <c r="AY97" s="17" t="s">
        <v>145</v>
      </c>
      <c r="BE97" s="184">
        <f t="shared" si="4"/>
        <v>0</v>
      </c>
      <c r="BF97" s="184">
        <f t="shared" si="5"/>
        <v>0</v>
      </c>
      <c r="BG97" s="184">
        <f t="shared" si="6"/>
        <v>0</v>
      </c>
      <c r="BH97" s="184">
        <f t="shared" si="7"/>
        <v>0</v>
      </c>
      <c r="BI97" s="184">
        <f t="shared" si="8"/>
        <v>0</v>
      </c>
      <c r="BJ97" s="17" t="s">
        <v>83</v>
      </c>
      <c r="BK97" s="184">
        <f t="shared" si="9"/>
        <v>0</v>
      </c>
      <c r="BL97" s="17" t="s">
        <v>270</v>
      </c>
      <c r="BM97" s="183" t="s">
        <v>1215</v>
      </c>
    </row>
    <row r="98" spans="1:65" s="2" customFormat="1" ht="16.5" customHeight="1" x14ac:dyDescent="0.2">
      <c r="A98" s="34"/>
      <c r="B98" s="35"/>
      <c r="C98" s="224" t="s">
        <v>225</v>
      </c>
      <c r="D98" s="224" t="s">
        <v>280</v>
      </c>
      <c r="E98" s="225" t="s">
        <v>1216</v>
      </c>
      <c r="F98" s="226" t="s">
        <v>1217</v>
      </c>
      <c r="G98" s="227" t="s">
        <v>911</v>
      </c>
      <c r="H98" s="228">
        <v>1</v>
      </c>
      <c r="I98" s="229"/>
      <c r="J98" s="228">
        <f t="shared" si="0"/>
        <v>0</v>
      </c>
      <c r="K98" s="226" t="s">
        <v>289</v>
      </c>
      <c r="L98" s="230"/>
      <c r="M98" s="231" t="s">
        <v>18</v>
      </c>
      <c r="N98" s="232" t="s">
        <v>46</v>
      </c>
      <c r="O98" s="64"/>
      <c r="P98" s="181">
        <f t="shared" si="1"/>
        <v>0</v>
      </c>
      <c r="Q98" s="181">
        <v>4.3099999999999996E-3</v>
      </c>
      <c r="R98" s="181">
        <f t="shared" si="2"/>
        <v>4.3099999999999996E-3</v>
      </c>
      <c r="S98" s="181">
        <v>0</v>
      </c>
      <c r="T98" s="182">
        <f t="shared" si="3"/>
        <v>0</v>
      </c>
      <c r="U98" s="34"/>
      <c r="V98" s="34"/>
      <c r="W98" s="34"/>
      <c r="X98" s="34"/>
      <c r="Y98" s="34"/>
      <c r="Z98" s="34"/>
      <c r="AA98" s="34"/>
      <c r="AB98" s="34"/>
      <c r="AC98" s="34"/>
      <c r="AD98" s="34"/>
      <c r="AE98" s="34"/>
      <c r="AR98" s="183" t="s">
        <v>367</v>
      </c>
      <c r="AT98" s="183" t="s">
        <v>280</v>
      </c>
      <c r="AU98" s="183" t="s">
        <v>85</v>
      </c>
      <c r="AY98" s="17" t="s">
        <v>145</v>
      </c>
      <c r="BE98" s="184">
        <f t="shared" si="4"/>
        <v>0</v>
      </c>
      <c r="BF98" s="184">
        <f t="shared" si="5"/>
        <v>0</v>
      </c>
      <c r="BG98" s="184">
        <f t="shared" si="6"/>
        <v>0</v>
      </c>
      <c r="BH98" s="184">
        <f t="shared" si="7"/>
        <v>0</v>
      </c>
      <c r="BI98" s="184">
        <f t="shared" si="8"/>
        <v>0</v>
      </c>
      <c r="BJ98" s="17" t="s">
        <v>83</v>
      </c>
      <c r="BK98" s="184">
        <f t="shared" si="9"/>
        <v>0</v>
      </c>
      <c r="BL98" s="17" t="s">
        <v>270</v>
      </c>
      <c r="BM98" s="183" t="s">
        <v>1218</v>
      </c>
    </row>
    <row r="99" spans="1:65" s="2" customFormat="1" ht="16.5" customHeight="1" x14ac:dyDescent="0.2">
      <c r="A99" s="34"/>
      <c r="B99" s="35"/>
      <c r="C99" s="224" t="s">
        <v>234</v>
      </c>
      <c r="D99" s="224" t="s">
        <v>280</v>
      </c>
      <c r="E99" s="225" t="s">
        <v>1219</v>
      </c>
      <c r="F99" s="226" t="s">
        <v>1220</v>
      </c>
      <c r="G99" s="227" t="s">
        <v>911</v>
      </c>
      <c r="H99" s="228">
        <v>1</v>
      </c>
      <c r="I99" s="229"/>
      <c r="J99" s="228">
        <f t="shared" si="0"/>
        <v>0</v>
      </c>
      <c r="K99" s="226" t="s">
        <v>289</v>
      </c>
      <c r="L99" s="230"/>
      <c r="M99" s="231" t="s">
        <v>18</v>
      </c>
      <c r="N99" s="232" t="s">
        <v>46</v>
      </c>
      <c r="O99" s="64"/>
      <c r="P99" s="181">
        <f t="shared" si="1"/>
        <v>0</v>
      </c>
      <c r="Q99" s="181">
        <v>4.0699999999999998E-3</v>
      </c>
      <c r="R99" s="181">
        <f t="shared" si="2"/>
        <v>4.0699999999999998E-3</v>
      </c>
      <c r="S99" s="181">
        <v>0</v>
      </c>
      <c r="T99" s="182">
        <f t="shared" si="3"/>
        <v>0</v>
      </c>
      <c r="U99" s="34"/>
      <c r="V99" s="34"/>
      <c r="W99" s="34"/>
      <c r="X99" s="34"/>
      <c r="Y99" s="34"/>
      <c r="Z99" s="34"/>
      <c r="AA99" s="34"/>
      <c r="AB99" s="34"/>
      <c r="AC99" s="34"/>
      <c r="AD99" s="34"/>
      <c r="AE99" s="34"/>
      <c r="AR99" s="183" t="s">
        <v>367</v>
      </c>
      <c r="AT99" s="183" t="s">
        <v>280</v>
      </c>
      <c r="AU99" s="183" t="s">
        <v>85</v>
      </c>
      <c r="AY99" s="17" t="s">
        <v>145</v>
      </c>
      <c r="BE99" s="184">
        <f t="shared" si="4"/>
        <v>0</v>
      </c>
      <c r="BF99" s="184">
        <f t="shared" si="5"/>
        <v>0</v>
      </c>
      <c r="BG99" s="184">
        <f t="shared" si="6"/>
        <v>0</v>
      </c>
      <c r="BH99" s="184">
        <f t="shared" si="7"/>
        <v>0</v>
      </c>
      <c r="BI99" s="184">
        <f t="shared" si="8"/>
        <v>0</v>
      </c>
      <c r="BJ99" s="17" t="s">
        <v>83</v>
      </c>
      <c r="BK99" s="184">
        <f t="shared" si="9"/>
        <v>0</v>
      </c>
      <c r="BL99" s="17" t="s">
        <v>270</v>
      </c>
      <c r="BM99" s="183" t="s">
        <v>1221</v>
      </c>
    </row>
    <row r="100" spans="1:65" s="2" customFormat="1" ht="16.5" customHeight="1" x14ac:dyDescent="0.2">
      <c r="A100" s="34"/>
      <c r="B100" s="35"/>
      <c r="C100" s="224" t="s">
        <v>240</v>
      </c>
      <c r="D100" s="224" t="s">
        <v>280</v>
      </c>
      <c r="E100" s="225" t="s">
        <v>1222</v>
      </c>
      <c r="F100" s="226" t="s">
        <v>1223</v>
      </c>
      <c r="G100" s="227" t="s">
        <v>911</v>
      </c>
      <c r="H100" s="228">
        <v>1</v>
      </c>
      <c r="I100" s="229"/>
      <c r="J100" s="228">
        <f t="shared" si="0"/>
        <v>0</v>
      </c>
      <c r="K100" s="226" t="s">
        <v>289</v>
      </c>
      <c r="L100" s="230"/>
      <c r="M100" s="231" t="s">
        <v>18</v>
      </c>
      <c r="N100" s="232" t="s">
        <v>46</v>
      </c>
      <c r="O100" s="64"/>
      <c r="P100" s="181">
        <f t="shared" si="1"/>
        <v>0</v>
      </c>
      <c r="Q100" s="181">
        <v>4.2199999999999998E-3</v>
      </c>
      <c r="R100" s="181">
        <f t="shared" si="2"/>
        <v>4.2199999999999998E-3</v>
      </c>
      <c r="S100" s="181">
        <v>0</v>
      </c>
      <c r="T100" s="182">
        <f t="shared" si="3"/>
        <v>0</v>
      </c>
      <c r="U100" s="34"/>
      <c r="V100" s="34"/>
      <c r="W100" s="34"/>
      <c r="X100" s="34"/>
      <c r="Y100" s="34"/>
      <c r="Z100" s="34"/>
      <c r="AA100" s="34"/>
      <c r="AB100" s="34"/>
      <c r="AC100" s="34"/>
      <c r="AD100" s="34"/>
      <c r="AE100" s="34"/>
      <c r="AR100" s="183" t="s">
        <v>367</v>
      </c>
      <c r="AT100" s="183" t="s">
        <v>280</v>
      </c>
      <c r="AU100" s="183" t="s">
        <v>85</v>
      </c>
      <c r="AY100" s="17" t="s">
        <v>145</v>
      </c>
      <c r="BE100" s="184">
        <f t="shared" si="4"/>
        <v>0</v>
      </c>
      <c r="BF100" s="184">
        <f t="shared" si="5"/>
        <v>0</v>
      </c>
      <c r="BG100" s="184">
        <f t="shared" si="6"/>
        <v>0</v>
      </c>
      <c r="BH100" s="184">
        <f t="shared" si="7"/>
        <v>0</v>
      </c>
      <c r="BI100" s="184">
        <f t="shared" si="8"/>
        <v>0</v>
      </c>
      <c r="BJ100" s="17" t="s">
        <v>83</v>
      </c>
      <c r="BK100" s="184">
        <f t="shared" si="9"/>
        <v>0</v>
      </c>
      <c r="BL100" s="17" t="s">
        <v>270</v>
      </c>
      <c r="BM100" s="183" t="s">
        <v>1224</v>
      </c>
    </row>
    <row r="101" spans="1:65" s="2" customFormat="1" ht="16.5" customHeight="1" x14ac:dyDescent="0.2">
      <c r="A101" s="34"/>
      <c r="B101" s="35"/>
      <c r="C101" s="224" t="s">
        <v>245</v>
      </c>
      <c r="D101" s="224" t="s">
        <v>280</v>
      </c>
      <c r="E101" s="225" t="s">
        <v>1225</v>
      </c>
      <c r="F101" s="226" t="s">
        <v>1226</v>
      </c>
      <c r="G101" s="227" t="s">
        <v>911</v>
      </c>
      <c r="H101" s="228">
        <v>1</v>
      </c>
      <c r="I101" s="229"/>
      <c r="J101" s="228">
        <f t="shared" si="0"/>
        <v>0</v>
      </c>
      <c r="K101" s="226" t="s">
        <v>289</v>
      </c>
      <c r="L101" s="230"/>
      <c r="M101" s="231" t="s">
        <v>18</v>
      </c>
      <c r="N101" s="232" t="s">
        <v>46</v>
      </c>
      <c r="O101" s="64"/>
      <c r="P101" s="181">
        <f t="shared" si="1"/>
        <v>0</v>
      </c>
      <c r="Q101" s="181">
        <v>5.1000000000000004E-3</v>
      </c>
      <c r="R101" s="181">
        <f t="shared" si="2"/>
        <v>5.1000000000000004E-3</v>
      </c>
      <c r="S101" s="181">
        <v>0</v>
      </c>
      <c r="T101" s="182">
        <f t="shared" si="3"/>
        <v>0</v>
      </c>
      <c r="U101" s="34"/>
      <c r="V101" s="34"/>
      <c r="W101" s="34"/>
      <c r="X101" s="34"/>
      <c r="Y101" s="34"/>
      <c r="Z101" s="34"/>
      <c r="AA101" s="34"/>
      <c r="AB101" s="34"/>
      <c r="AC101" s="34"/>
      <c r="AD101" s="34"/>
      <c r="AE101" s="34"/>
      <c r="AR101" s="183" t="s">
        <v>367</v>
      </c>
      <c r="AT101" s="183" t="s">
        <v>280</v>
      </c>
      <c r="AU101" s="183" t="s">
        <v>85</v>
      </c>
      <c r="AY101" s="17" t="s">
        <v>145</v>
      </c>
      <c r="BE101" s="184">
        <f t="shared" si="4"/>
        <v>0</v>
      </c>
      <c r="BF101" s="184">
        <f t="shared" si="5"/>
        <v>0</v>
      </c>
      <c r="BG101" s="184">
        <f t="shared" si="6"/>
        <v>0</v>
      </c>
      <c r="BH101" s="184">
        <f t="shared" si="7"/>
        <v>0</v>
      </c>
      <c r="BI101" s="184">
        <f t="shared" si="8"/>
        <v>0</v>
      </c>
      <c r="BJ101" s="17" t="s">
        <v>83</v>
      </c>
      <c r="BK101" s="184">
        <f t="shared" si="9"/>
        <v>0</v>
      </c>
      <c r="BL101" s="17" t="s">
        <v>270</v>
      </c>
      <c r="BM101" s="183" t="s">
        <v>1227</v>
      </c>
    </row>
    <row r="102" spans="1:65" s="2" customFormat="1" ht="16.5" customHeight="1" x14ac:dyDescent="0.2">
      <c r="A102" s="34"/>
      <c r="B102" s="35"/>
      <c r="C102" s="224" t="s">
        <v>253</v>
      </c>
      <c r="D102" s="224" t="s">
        <v>280</v>
      </c>
      <c r="E102" s="225" t="s">
        <v>1228</v>
      </c>
      <c r="F102" s="226" t="s">
        <v>1229</v>
      </c>
      <c r="G102" s="227" t="s">
        <v>911</v>
      </c>
      <c r="H102" s="228">
        <v>1</v>
      </c>
      <c r="I102" s="229"/>
      <c r="J102" s="228">
        <f t="shared" si="0"/>
        <v>0</v>
      </c>
      <c r="K102" s="226" t="s">
        <v>289</v>
      </c>
      <c r="L102" s="230"/>
      <c r="M102" s="231" t="s">
        <v>18</v>
      </c>
      <c r="N102" s="232" t="s">
        <v>46</v>
      </c>
      <c r="O102" s="64"/>
      <c r="P102" s="181">
        <f t="shared" si="1"/>
        <v>0</v>
      </c>
      <c r="Q102" s="181">
        <v>5.1500000000000001E-3</v>
      </c>
      <c r="R102" s="181">
        <f t="shared" si="2"/>
        <v>5.1500000000000001E-3</v>
      </c>
      <c r="S102" s="181">
        <v>0</v>
      </c>
      <c r="T102" s="182">
        <f t="shared" si="3"/>
        <v>0</v>
      </c>
      <c r="U102" s="34"/>
      <c r="V102" s="34"/>
      <c r="W102" s="34"/>
      <c r="X102" s="34"/>
      <c r="Y102" s="34"/>
      <c r="Z102" s="34"/>
      <c r="AA102" s="34"/>
      <c r="AB102" s="34"/>
      <c r="AC102" s="34"/>
      <c r="AD102" s="34"/>
      <c r="AE102" s="34"/>
      <c r="AR102" s="183" t="s">
        <v>367</v>
      </c>
      <c r="AT102" s="183" t="s">
        <v>280</v>
      </c>
      <c r="AU102" s="183" t="s">
        <v>85</v>
      </c>
      <c r="AY102" s="17" t="s">
        <v>145</v>
      </c>
      <c r="BE102" s="184">
        <f t="shared" si="4"/>
        <v>0</v>
      </c>
      <c r="BF102" s="184">
        <f t="shared" si="5"/>
        <v>0</v>
      </c>
      <c r="BG102" s="184">
        <f t="shared" si="6"/>
        <v>0</v>
      </c>
      <c r="BH102" s="184">
        <f t="shared" si="7"/>
        <v>0</v>
      </c>
      <c r="BI102" s="184">
        <f t="shared" si="8"/>
        <v>0</v>
      </c>
      <c r="BJ102" s="17" t="s">
        <v>83</v>
      </c>
      <c r="BK102" s="184">
        <f t="shared" si="9"/>
        <v>0</v>
      </c>
      <c r="BL102" s="17" t="s">
        <v>270</v>
      </c>
      <c r="BM102" s="183" t="s">
        <v>1230</v>
      </c>
    </row>
    <row r="103" spans="1:65" s="2" customFormat="1" ht="16.5" customHeight="1" x14ac:dyDescent="0.2">
      <c r="A103" s="34"/>
      <c r="B103" s="35"/>
      <c r="C103" s="224" t="s">
        <v>8</v>
      </c>
      <c r="D103" s="224" t="s">
        <v>280</v>
      </c>
      <c r="E103" s="225" t="s">
        <v>1231</v>
      </c>
      <c r="F103" s="226" t="s">
        <v>1232</v>
      </c>
      <c r="G103" s="227" t="s">
        <v>911</v>
      </c>
      <c r="H103" s="228">
        <v>1</v>
      </c>
      <c r="I103" s="229"/>
      <c r="J103" s="228">
        <f t="shared" si="0"/>
        <v>0</v>
      </c>
      <c r="K103" s="226" t="s">
        <v>289</v>
      </c>
      <c r="L103" s="230"/>
      <c r="M103" s="231" t="s">
        <v>18</v>
      </c>
      <c r="N103" s="232" t="s">
        <v>46</v>
      </c>
      <c r="O103" s="64"/>
      <c r="P103" s="181">
        <f t="shared" si="1"/>
        <v>0</v>
      </c>
      <c r="Q103" s="181">
        <v>4.62E-3</v>
      </c>
      <c r="R103" s="181">
        <f t="shared" si="2"/>
        <v>4.62E-3</v>
      </c>
      <c r="S103" s="181">
        <v>0</v>
      </c>
      <c r="T103" s="182">
        <f t="shared" si="3"/>
        <v>0</v>
      </c>
      <c r="U103" s="34"/>
      <c r="V103" s="34"/>
      <c r="W103" s="34"/>
      <c r="X103" s="34"/>
      <c r="Y103" s="34"/>
      <c r="Z103" s="34"/>
      <c r="AA103" s="34"/>
      <c r="AB103" s="34"/>
      <c r="AC103" s="34"/>
      <c r="AD103" s="34"/>
      <c r="AE103" s="34"/>
      <c r="AR103" s="183" t="s">
        <v>367</v>
      </c>
      <c r="AT103" s="183" t="s">
        <v>280</v>
      </c>
      <c r="AU103" s="183" t="s">
        <v>85</v>
      </c>
      <c r="AY103" s="17" t="s">
        <v>145</v>
      </c>
      <c r="BE103" s="184">
        <f t="shared" si="4"/>
        <v>0</v>
      </c>
      <c r="BF103" s="184">
        <f t="shared" si="5"/>
        <v>0</v>
      </c>
      <c r="BG103" s="184">
        <f t="shared" si="6"/>
        <v>0</v>
      </c>
      <c r="BH103" s="184">
        <f t="shared" si="7"/>
        <v>0</v>
      </c>
      <c r="BI103" s="184">
        <f t="shared" si="8"/>
        <v>0</v>
      </c>
      <c r="BJ103" s="17" t="s">
        <v>83</v>
      </c>
      <c r="BK103" s="184">
        <f t="shared" si="9"/>
        <v>0</v>
      </c>
      <c r="BL103" s="17" t="s">
        <v>270</v>
      </c>
      <c r="BM103" s="183" t="s">
        <v>1233</v>
      </c>
    </row>
    <row r="104" spans="1:65" s="2" customFormat="1" ht="49.15" customHeight="1" x14ac:dyDescent="0.2">
      <c r="A104" s="34"/>
      <c r="B104" s="35"/>
      <c r="C104" s="173" t="s">
        <v>270</v>
      </c>
      <c r="D104" s="173" t="s">
        <v>148</v>
      </c>
      <c r="E104" s="174" t="s">
        <v>1234</v>
      </c>
      <c r="F104" s="175" t="s">
        <v>1235</v>
      </c>
      <c r="G104" s="176" t="s">
        <v>392</v>
      </c>
      <c r="H104" s="177">
        <v>0.06</v>
      </c>
      <c r="I104" s="178"/>
      <c r="J104" s="177">
        <f t="shared" si="0"/>
        <v>0</v>
      </c>
      <c r="K104" s="175" t="s">
        <v>152</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270</v>
      </c>
      <c r="AT104" s="183" t="s">
        <v>148</v>
      </c>
      <c r="AU104" s="183" t="s">
        <v>85</v>
      </c>
      <c r="AY104" s="17" t="s">
        <v>145</v>
      </c>
      <c r="BE104" s="184">
        <f t="shared" si="4"/>
        <v>0</v>
      </c>
      <c r="BF104" s="184">
        <f t="shared" si="5"/>
        <v>0</v>
      </c>
      <c r="BG104" s="184">
        <f t="shared" si="6"/>
        <v>0</v>
      </c>
      <c r="BH104" s="184">
        <f t="shared" si="7"/>
        <v>0</v>
      </c>
      <c r="BI104" s="184">
        <f t="shared" si="8"/>
        <v>0</v>
      </c>
      <c r="BJ104" s="17" t="s">
        <v>83</v>
      </c>
      <c r="BK104" s="184">
        <f t="shared" si="9"/>
        <v>0</v>
      </c>
      <c r="BL104" s="17" t="s">
        <v>270</v>
      </c>
      <c r="BM104" s="183" t="s">
        <v>1236</v>
      </c>
    </row>
    <row r="105" spans="1:65" s="2" customFormat="1" x14ac:dyDescent="0.2">
      <c r="A105" s="34"/>
      <c r="B105" s="35"/>
      <c r="C105" s="36"/>
      <c r="D105" s="185" t="s">
        <v>155</v>
      </c>
      <c r="E105" s="36"/>
      <c r="F105" s="186" t="s">
        <v>1237</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155</v>
      </c>
      <c r="AU105" s="17" t="s">
        <v>85</v>
      </c>
    </row>
    <row r="106" spans="1:65" s="2" customFormat="1" ht="49.15" customHeight="1" x14ac:dyDescent="0.2">
      <c r="A106" s="34"/>
      <c r="B106" s="35"/>
      <c r="C106" s="173" t="s">
        <v>279</v>
      </c>
      <c r="D106" s="173" t="s">
        <v>148</v>
      </c>
      <c r="E106" s="174" t="s">
        <v>1238</v>
      </c>
      <c r="F106" s="175" t="s">
        <v>1239</v>
      </c>
      <c r="G106" s="176" t="s">
        <v>392</v>
      </c>
      <c r="H106" s="177">
        <v>0.06</v>
      </c>
      <c r="I106" s="178"/>
      <c r="J106" s="177">
        <f>ROUND((ROUND(I106,2))*(ROUND(H106,2)),2)</f>
        <v>0</v>
      </c>
      <c r="K106" s="175" t="s">
        <v>152</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270</v>
      </c>
      <c r="AT106" s="183" t="s">
        <v>148</v>
      </c>
      <c r="AU106" s="183" t="s">
        <v>85</v>
      </c>
      <c r="AY106" s="17" t="s">
        <v>145</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270</v>
      </c>
      <c r="BM106" s="183" t="s">
        <v>1240</v>
      </c>
    </row>
    <row r="107" spans="1:65" s="2" customFormat="1" x14ac:dyDescent="0.2">
      <c r="A107" s="34"/>
      <c r="B107" s="35"/>
      <c r="C107" s="36"/>
      <c r="D107" s="185" t="s">
        <v>155</v>
      </c>
      <c r="E107" s="36"/>
      <c r="F107" s="186" t="s">
        <v>1241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155</v>
      </c>
      <c r="AU107" s="17" t="s">
        <v>85</v>
      </c>
    </row>
    <row r="108" spans="1:65" s="12" customFormat="1" ht="25.9" customHeight="1" x14ac:dyDescent="0.2">
      <c r="B108" s="157"/>
      <c r="C108" s="158"/>
      <c r="D108" s="159" t="s">
        <v>74</v>
      </c>
      <c r="E108" s="160" t="s">
        <v>738</v>
      </c>
      <c r="F108" s="160" t="s">
        <v>739</v>
      </c>
      <c r="G108" s="158"/>
      <c r="H108" s="158"/>
      <c r="I108" s="161"/>
      <c r="J108" s="162">
        <f>BK108</f>
        <v>0</v>
      </c>
      <c r="K108" s="158"/>
      <c r="L108" s="163"/>
      <c r="M108" s="164"/>
      <c r="N108" s="165"/>
      <c r="O108" s="165"/>
      <c r="P108" s="166">
        <f>P109+P114</f>
        <v>0</v>
      </c>
      <c r="Q108" s="165"/>
      <c r="R108" s="166">
        <f>R109+R114</f>
        <v>0</v>
      </c>
      <c r="S108" s="165"/>
      <c r="T108" s="167">
        <f>T109+T114</f>
        <v>0</v>
      </c>
      <c r="AR108" s="168" t="s">
        <v>183</v>
      </c>
      <c r="AT108" s="169" t="s">
        <v>74</v>
      </c>
      <c r="AU108" s="169" t="s">
        <v>75</v>
      </c>
      <c r="AY108" s="168" t="s">
        <v>145</v>
      </c>
      <c r="BK108" s="170">
        <f>BK109+BK114</f>
        <v>0</v>
      </c>
    </row>
    <row r="109" spans="1:65" s="12" customFormat="1" ht="22.9" customHeight="1" x14ac:dyDescent="0.2">
      <c r="B109" s="157"/>
      <c r="C109" s="158"/>
      <c r="D109" s="159" t="s">
        <v>74</v>
      </c>
      <c r="E109" s="171" t="s">
        <v>740</v>
      </c>
      <c r="F109" s="171" t="s">
        <v>741</v>
      </c>
      <c r="G109" s="158"/>
      <c r="H109" s="158"/>
      <c r="I109" s="161"/>
      <c r="J109" s="172">
        <f>BK109</f>
        <v>0</v>
      </c>
      <c r="K109" s="158"/>
      <c r="L109" s="163"/>
      <c r="M109" s="164"/>
      <c r="N109" s="165"/>
      <c r="O109" s="165"/>
      <c r="P109" s="166">
        <f>SUM(P110:P113)</f>
        <v>0</v>
      </c>
      <c r="Q109" s="165"/>
      <c r="R109" s="166">
        <f>SUM(R110:R113)</f>
        <v>0</v>
      </c>
      <c r="S109" s="165"/>
      <c r="T109" s="167">
        <f>SUM(T110:T113)</f>
        <v>0</v>
      </c>
      <c r="AR109" s="168" t="s">
        <v>183</v>
      </c>
      <c r="AT109" s="169" t="s">
        <v>74</v>
      </c>
      <c r="AU109" s="169" t="s">
        <v>83</v>
      </c>
      <c r="AY109" s="168" t="s">
        <v>145</v>
      </c>
      <c r="BK109" s="170">
        <f>SUM(BK110:BK113)</f>
        <v>0</v>
      </c>
    </row>
    <row r="110" spans="1:65" s="2" customFormat="1" ht="24.2" customHeight="1" x14ac:dyDescent="0.2">
      <c r="A110" s="34"/>
      <c r="B110" s="35"/>
      <c r="C110" s="173" t="s">
        <v>285</v>
      </c>
      <c r="D110" s="173" t="s">
        <v>148</v>
      </c>
      <c r="E110" s="174" t="s">
        <v>743</v>
      </c>
      <c r="F110" s="175" t="s">
        <v>1242</v>
      </c>
      <c r="G110" s="176" t="s">
        <v>307</v>
      </c>
      <c r="H110" s="177">
        <v>1</v>
      </c>
      <c r="I110" s="178"/>
      <c r="J110" s="177">
        <f>ROUND((ROUND(I110,2))*(ROUND(H110,2)),2)</f>
        <v>0</v>
      </c>
      <c r="K110" s="175" t="s">
        <v>152</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745</v>
      </c>
      <c r="AT110" s="183" t="s">
        <v>148</v>
      </c>
      <c r="AU110" s="183" t="s">
        <v>85</v>
      </c>
      <c r="AY110" s="17" t="s">
        <v>145</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745</v>
      </c>
      <c r="BM110" s="183" t="s">
        <v>1243</v>
      </c>
    </row>
    <row r="111" spans="1:65" s="2" customFormat="1" x14ac:dyDescent="0.2">
      <c r="A111" s="34"/>
      <c r="B111" s="35"/>
      <c r="C111" s="36"/>
      <c r="D111" s="185" t="s">
        <v>155</v>
      </c>
      <c r="E111" s="36"/>
      <c r="F111" s="186" t="s">
        <v>747</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155</v>
      </c>
      <c r="AU111" s="17" t="s">
        <v>85</v>
      </c>
    </row>
    <row r="112" spans="1:65" s="2" customFormat="1" ht="16.5" customHeight="1" x14ac:dyDescent="0.2">
      <c r="A112" s="34"/>
      <c r="B112" s="35"/>
      <c r="C112" s="173" t="s">
        <v>291</v>
      </c>
      <c r="D112" s="173" t="s">
        <v>148</v>
      </c>
      <c r="E112" s="174" t="s">
        <v>1244</v>
      </c>
      <c r="F112" s="175" t="s">
        <v>1245</v>
      </c>
      <c r="G112" s="176" t="s">
        <v>307</v>
      </c>
      <c r="H112" s="177">
        <v>1</v>
      </c>
      <c r="I112" s="178"/>
      <c r="J112" s="177">
        <f>ROUND((ROUND(I112,2))*(ROUND(H112,2)),2)</f>
        <v>0</v>
      </c>
      <c r="K112" s="175" t="s">
        <v>152</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745</v>
      </c>
      <c r="AT112" s="183" t="s">
        <v>148</v>
      </c>
      <c r="AU112" s="183" t="s">
        <v>85</v>
      </c>
      <c r="AY112" s="17" t="s">
        <v>145</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745</v>
      </c>
      <c r="BM112" s="183" t="s">
        <v>1246</v>
      </c>
    </row>
    <row r="113" spans="1:65" s="2" customFormat="1" x14ac:dyDescent="0.2">
      <c r="A113" s="34"/>
      <c r="B113" s="35"/>
      <c r="C113" s="36"/>
      <c r="D113" s="185" t="s">
        <v>155</v>
      </c>
      <c r="E113" s="36"/>
      <c r="F113" s="186" t="s">
        <v>1247</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155</v>
      </c>
      <c r="AU113" s="17" t="s">
        <v>85</v>
      </c>
    </row>
    <row r="114" spans="1:65" s="12" customFormat="1" ht="22.9" customHeight="1" x14ac:dyDescent="0.2">
      <c r="B114" s="157"/>
      <c r="C114" s="158"/>
      <c r="D114" s="159" t="s">
        <v>74</v>
      </c>
      <c r="E114" s="171" t="s">
        <v>769</v>
      </c>
      <c r="F114" s="171" t="s">
        <v>770</v>
      </c>
      <c r="G114" s="158"/>
      <c r="H114" s="158"/>
      <c r="I114" s="161"/>
      <c r="J114" s="172">
        <f>BK114</f>
        <v>0</v>
      </c>
      <c r="K114" s="158"/>
      <c r="L114" s="163"/>
      <c r="M114" s="164"/>
      <c r="N114" s="165"/>
      <c r="O114" s="165"/>
      <c r="P114" s="166">
        <f>SUM(P115:P116)</f>
        <v>0</v>
      </c>
      <c r="Q114" s="165"/>
      <c r="R114" s="166">
        <f>SUM(R115:R116)</f>
        <v>0</v>
      </c>
      <c r="S114" s="165"/>
      <c r="T114" s="167">
        <f>SUM(T115:T116)</f>
        <v>0</v>
      </c>
      <c r="AR114" s="168" t="s">
        <v>183</v>
      </c>
      <c r="AT114" s="169" t="s">
        <v>74</v>
      </c>
      <c r="AU114" s="169" t="s">
        <v>83</v>
      </c>
      <c r="AY114" s="168" t="s">
        <v>145</v>
      </c>
      <c r="BK114" s="170">
        <f>SUM(BK115:BK116)</f>
        <v>0</v>
      </c>
    </row>
    <row r="115" spans="1:65" s="2" customFormat="1" ht="16.5" customHeight="1" x14ac:dyDescent="0.2">
      <c r="A115" s="34"/>
      <c r="B115" s="35"/>
      <c r="C115" s="173" t="s">
        <v>294</v>
      </c>
      <c r="D115" s="173" t="s">
        <v>148</v>
      </c>
      <c r="E115" s="174" t="s">
        <v>1115</v>
      </c>
      <c r="F115" s="175" t="s">
        <v>1116</v>
      </c>
      <c r="G115" s="176" t="s">
        <v>1117</v>
      </c>
      <c r="H115" s="177">
        <v>1</v>
      </c>
      <c r="I115" s="178"/>
      <c r="J115" s="177">
        <f>ROUND((ROUND(I115,2))*(ROUND(H115,2)),2)</f>
        <v>0</v>
      </c>
      <c r="K115" s="175" t="s">
        <v>152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745</v>
      </c>
      <c r="AT115" s="183" t="s">
        <v>148</v>
      </c>
      <c r="AU115" s="183" t="s">
        <v>85</v>
      </c>
      <c r="AY115" s="17" t="s">
        <v>145</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745</v>
      </c>
      <c r="BM115" s="183" t="s">
        <v>1248</v>
      </c>
    </row>
    <row r="116" spans="1:65" s="2" customFormat="1" x14ac:dyDescent="0.2">
      <c r="A116" s="34"/>
      <c r="B116" s="35"/>
      <c r="C116" s="36"/>
      <c r="D116" s="185" t="s">
        <v>155</v>
      </c>
      <c r="E116" s="36"/>
      <c r="F116" s="186" t="s">
        <v>1119</v>
      </c>
      <c r="G116" s="36"/>
      <c r="H116" s="36"/>
      <c r="I116" s="187"/>
      <c r="J116" s="36"/>
      <c r="K116" s="36"/>
      <c r="L116" s="39"/>
      <c r="M116" s="234"/>
      <c r="N116" s="235"/>
      <c r="O116" s="236"/>
      <c r="P116" s="236"/>
      <c r="Q116" s="236"/>
      <c r="R116" s="236"/>
      <c r="S116" s="236"/>
      <c r="T116" s="237"/>
      <c r="U116" s="34"/>
      <c r="V116" s="34"/>
      <c r="W116" s="34"/>
      <c r="X116" s="34"/>
      <c r="Y116" s="34"/>
      <c r="Z116" s="34"/>
      <c r="AA116" s="34"/>
      <c r="AB116" s="34"/>
      <c r="AC116" s="34"/>
      <c r="AD116" s="34"/>
      <c r="AE116" s="34"/>
      <c r="AT116" s="17" t="s">
        <v>155</v>
      </c>
      <c r="AU116" s="17" t="s">
        <v>85</v>
      </c>
    </row>
    <row r="117" spans="1:65" s="2" customFormat="1" ht="6.95" customHeight="1" x14ac:dyDescent="0.2">
      <c r="A117" s="34"/>
      <c r="B117" s="47"/>
      <c r="C117" s="48"/>
      <c r="D117" s="48"/>
      <c r="E117" s="48"/>
      <c r="F117" s="48"/>
      <c r="G117" s="48"/>
      <c r="H117" s="48"/>
      <c r="I117" s="48"/>
      <c r="J117" s="48"/>
      <c r="K117" s="48"/>
      <c r="L117" s="39"/>
      <c r="M117" s="34"/>
      <c r="O117" s="34"/>
      <c r="P117" s="34"/>
      <c r="Q117" s="34"/>
      <c r="R117" s="34"/>
      <c r="S117" s="34"/>
      <c r="T117" s="34"/>
      <c r="U117" s="34"/>
      <c r="V117" s="34"/>
      <c r="W117" s="34"/>
      <c r="X117" s="34"/>
      <c r="Y117" s="34"/>
      <c r="Z117" s="34"/>
      <c r="AA117" s="34"/>
      <c r="AB117" s="34"/>
      <c r="AC117" s="34"/>
      <c r="AD117" s="34"/>
      <c r="AE117" s="34"/>
    </row>
  </sheetData>
  <sheetProtection algorithmName="SHA-512" hashValue="c2xcJbf13s2BncBldiM/TG3BgxJLVTorfDYK/5e+4HhsDmn1i+egZXJPqo2EAXEKMqMgByfuuJBZgQT7J13kHw==" saltValue="jfDm87y8TvnNLfxbwDEFYg==" spinCount="100000" sheet="1" objects="1" scenarios="1"/>
  <autoFilter ref="C83:K116"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2" r:id="rId2" xr:uid="{00000000-0004-0000-0600-000001000000}"/>
    <hyperlink ref="F105" r:id="rId3" xr:uid="{00000000-0004-0000-0600-000002000000}"/>
    <hyperlink ref="F107" r:id="rId4" xr:uid="{00000000-0004-0000-0600-000003000000}"/>
    <hyperlink ref="F111" r:id="rId5" xr:uid="{00000000-0004-0000-0600-000004000000}"/>
    <hyperlink ref="F113" r:id="rId6" xr:uid="{00000000-0004-0000-0600-000005000000}"/>
    <hyperlink ref="F116" r:id="rId7" xr:uid="{00000000-0004-0000-06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DP05</vt:lpstr>
      <vt:lpstr>D1.4.1 - Zdravotně techni...</vt:lpstr>
      <vt:lpstr>D1.4.2 - Chlazení - DP05</vt:lpstr>
      <vt:lpstr>D1.4.4 - Elektroinstalace...</vt:lpstr>
      <vt:lpstr>D1.4.5 - Měření a regulac...</vt:lpstr>
      <vt:lpstr>D1.4.6 - Stínění - DP05</vt:lpstr>
      <vt:lpstr>'D1.1 - Stavba - DP05'!Print_Area</vt:lpstr>
      <vt:lpstr>'D1.4.1 - Zdravotně techni...'!Print_Area</vt:lpstr>
      <vt:lpstr>'D1.4.2 - Chlazení - DP05'!Print_Area</vt:lpstr>
      <vt:lpstr>'D1.4.4 - Elektroinstalace...'!Print_Area</vt:lpstr>
      <vt:lpstr>'D1.4.5 - Měření a regulac...'!Print_Area</vt:lpstr>
      <vt:lpstr>'D1.4.6 - Stínění - DP05'!Print_Area</vt:lpstr>
      <vt:lpstr>'Rekapitulace stavby'!Print_Area</vt:lpstr>
      <vt:lpstr>'D1.1 - Stavba - DP05'!Print_Titles</vt:lpstr>
      <vt:lpstr>'D1.4.1 - Zdravotně techni...'!Print_Titles</vt:lpstr>
      <vt:lpstr>'D1.4.2 - Chlazení - DP05'!Print_Titles</vt:lpstr>
      <vt:lpstr>'D1.4.4 - Elektroinstalace...'!Print_Titles</vt:lpstr>
      <vt:lpstr>'D1.4.5 - Měření a regulac...'!Print_Titles</vt:lpstr>
      <vt:lpstr>'D1.4.6 - Stínění - DP05'!Print_Titles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2023-12-14T07:49:30Z</dcterms:created>
  <dcterms:modified xsi:type="dcterms:W3CDTF">2023-12-14T23:15:50Z</dcterms:modified>
</cp:coreProperties>
</file>