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5 - OŘ - Úklidové služby PL\03. ZD na podpis\Posláno na podpis OP 30-08-23\"/>
    </mc:Choice>
  </mc:AlternateContent>
  <bookViews>
    <workbookView xWindow="0" yWindow="0" windowWidth="28800" windowHeight="12980" tabRatio="763"/>
  </bookViews>
  <sheets>
    <sheet name="Celková nabídková cena" sheetId="6" r:id="rId1"/>
    <sheet name="Tab. 1A" sheetId="1" r:id="rId2"/>
    <sheet name="Tab. 1B" sheetId="2" r:id="rId3"/>
    <sheet name="Tab. 1C" sheetId="4" r:id="rId4"/>
    <sheet name="Tab. 1D" sheetId="5" r:id="rId5"/>
    <sheet name="Tab. 2" sheetId="3" r:id="rId6"/>
  </sheets>
  <definedNames>
    <definedName name="_xlnm.Print_Area" localSheetId="1">'Tab. 1A'!$B$1:$G$43</definedName>
    <definedName name="_xlnm.Print_Area" localSheetId="2">'Tab. 1B'!$B$1:$I$41</definedName>
    <definedName name="_xlnm.Print_Area" localSheetId="3">'Tab. 1C'!$B$1:$F$14</definedName>
    <definedName name="_xlnm.Print_Area" localSheetId="4">'Tab. 1D'!$B$1:$F$10</definedName>
    <definedName name="_xlnm.Print_Area" localSheetId="5">'Tab. 2'!$B$1:$F$20</definedName>
    <definedName name="Z_7519C29A_F81C_4982_B1E7_965307422325_.wvu.PrintArea" localSheetId="1" hidden="1">'Tab. 1A'!$A$1:$H$38</definedName>
    <definedName name="Z_7519C29A_F81C_4982_B1E7_965307422325_.wvu.PrintArea" localSheetId="2" hidden="1">'Tab. 1B'!$A$1:$J$43</definedName>
    <definedName name="Z_7519C29A_F81C_4982_B1E7_965307422325_.wvu.PrintArea" localSheetId="3" hidden="1">'Tab. 1C'!$A$1:$H$15</definedName>
    <definedName name="Z_7519C29A_F81C_4982_B1E7_965307422325_.wvu.PrintArea" localSheetId="4" hidden="1">'Tab. 1D'!$A$1:$F$12</definedName>
    <definedName name="Z_7519C29A_F81C_4982_B1E7_965307422325_.wvu.PrintArea" localSheetId="5" hidden="1">'Tab. 2'!$A$1:$I$18</definedName>
    <definedName name="Z_92E15E10_1B4B_4617_BA26_351AC6DF1CF4_.wvu.PrintArea" localSheetId="1" hidden="1">'Tab. 1A'!$A$1:$H$38</definedName>
    <definedName name="Z_92E15E10_1B4B_4617_BA26_351AC6DF1CF4_.wvu.PrintArea" localSheetId="2" hidden="1">'Tab. 1B'!$A$1:$J$43</definedName>
    <definedName name="Z_92E15E10_1B4B_4617_BA26_351AC6DF1CF4_.wvu.PrintArea" localSheetId="3" hidden="1">'Tab. 1C'!$A$1:$H$15</definedName>
    <definedName name="Z_92E15E10_1B4B_4617_BA26_351AC6DF1CF4_.wvu.PrintArea" localSheetId="4" hidden="1">'Tab. 1D'!$A$1:$F$12</definedName>
    <definedName name="Z_92E15E10_1B4B_4617_BA26_351AC6DF1CF4_.wvu.PrintArea" localSheetId="5" hidden="1">'Tab. 2'!$A$1:$I$18</definedName>
    <definedName name="Z_B3CEDDCA_A33E_4013_BCC9_FD3A5E640AFB_.wvu.PrintArea" localSheetId="1" hidden="1">'Tab. 1A'!$A$1:$H$38</definedName>
    <definedName name="Z_B3CEDDCA_A33E_4013_BCC9_FD3A5E640AFB_.wvu.PrintArea" localSheetId="2" hidden="1">'Tab. 1B'!$A$1:$J$43</definedName>
    <definedName name="Z_B3CEDDCA_A33E_4013_BCC9_FD3A5E640AFB_.wvu.PrintArea" localSheetId="3" hidden="1">'Tab. 1C'!$A$1:$H$15</definedName>
    <definedName name="Z_B3CEDDCA_A33E_4013_BCC9_FD3A5E640AFB_.wvu.PrintArea" localSheetId="4" hidden="1">'Tab. 1D'!$A$1:$F$12</definedName>
    <definedName name="Z_B3CEDDCA_A33E_4013_BCC9_FD3A5E640AFB_.wvu.PrintArea" localSheetId="5" hidden="1">'Tab. 2'!$A$1:$I$18</definedName>
  </definedNames>
  <calcPr calcId="162913"/>
  <customWorkbookViews>
    <customWorkbookView name="Novák Pavel – osobní zobrazení" guid="{92E15E10-1B4B-4617-BA26-351AC6DF1CF4}" mergeInterval="0" personalView="1" maximized="1" windowWidth="1280" windowHeight="838" tabRatio="763" activeSheetId="5"/>
    <customWorkbookView name="Řehák Martin – osobní zobrazení" guid="{B3CEDDCA-A33E-4013-BCC9-FD3A5E640AFB}" mergeInterval="0" personalView="1" maximized="1" windowWidth="1022" windowHeight="963" tabRatio="763" activeSheetId="1"/>
    <customWorkbookView name="autor – osobní zobrazení" guid="{7519C29A-F81C-4982-B1E7-965307422325}" mergeInterval="0" personalView="1" maximized="1" windowWidth="1916" windowHeight="867" tabRatio="763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" l="1"/>
  <c r="H28" i="2"/>
  <c r="G35" i="1" l="1"/>
  <c r="G34" i="1"/>
  <c r="G33" i="1"/>
  <c r="G32" i="1"/>
  <c r="G29" i="1"/>
  <c r="G30" i="1"/>
  <c r="G31" i="1"/>
  <c r="G27" i="1"/>
  <c r="G24" i="1"/>
  <c r="G25" i="1"/>
  <c r="G22" i="1"/>
  <c r="G21" i="1"/>
  <c r="G18" i="1" l="1"/>
  <c r="G17" i="1"/>
  <c r="G16" i="1"/>
  <c r="G14" i="1"/>
  <c r="G12" i="1"/>
  <c r="G10" i="1"/>
  <c r="G9" i="1"/>
  <c r="F10" i="3" l="1"/>
  <c r="F5" i="5" l="1"/>
  <c r="H26" i="2" l="1"/>
  <c r="H27" i="2"/>
  <c r="H29" i="2"/>
  <c r="H30" i="2"/>
  <c r="H21" i="2"/>
  <c r="I25" i="2"/>
  <c r="I24" i="2"/>
  <c r="I23" i="2"/>
  <c r="I22" i="2"/>
  <c r="I20" i="2"/>
  <c r="I19" i="2"/>
  <c r="I17" i="2"/>
  <c r="I16" i="2"/>
  <c r="I15" i="2"/>
  <c r="I14" i="2"/>
  <c r="I13" i="2"/>
  <c r="I12" i="2"/>
  <c r="I11" i="2"/>
  <c r="I10" i="2"/>
  <c r="I8" i="2"/>
  <c r="H31" i="2" l="1"/>
  <c r="I32" i="2"/>
  <c r="H33" i="2" l="1"/>
  <c r="H34" i="2" s="1"/>
  <c r="G19" i="1"/>
  <c r="G28" i="1" l="1"/>
  <c r="G26" i="1"/>
  <c r="G23" i="1"/>
  <c r="G20" i="1"/>
  <c r="G15" i="1"/>
  <c r="G13" i="1"/>
  <c r="G11" i="1"/>
  <c r="F6" i="5" l="1"/>
  <c r="F7" i="5" s="1"/>
  <c r="F8" i="5" s="1"/>
  <c r="B6" i="6" s="1"/>
  <c r="F6" i="4" l="1"/>
  <c r="F7" i="4"/>
  <c r="F8" i="4"/>
  <c r="F9" i="4"/>
  <c r="F10" i="4"/>
  <c r="F5" i="4"/>
  <c r="F11" i="4" l="1"/>
  <c r="F12" i="4" s="1"/>
  <c r="B5" i="6" s="1"/>
  <c r="F6" i="3" l="1"/>
  <c r="F7" i="3"/>
  <c r="F8" i="3"/>
  <c r="F9" i="3"/>
  <c r="F11" i="3"/>
  <c r="F5" i="3"/>
  <c r="G8" i="1"/>
  <c r="G36" i="1" s="1"/>
  <c r="F12" i="3" l="1"/>
  <c r="F13" i="3" s="1"/>
  <c r="F14" i="3" s="1"/>
  <c r="B7" i="6" s="1"/>
  <c r="B4" i="6" l="1"/>
  <c r="G37" i="1"/>
  <c r="G38" i="1" s="1"/>
  <c r="B3" i="6" s="1"/>
  <c r="B9" i="6" l="1"/>
</calcChain>
</file>

<file path=xl/sharedStrings.xml><?xml version="1.0" encoding="utf-8"?>
<sst xmlns="http://schemas.openxmlformats.org/spreadsheetml/2006/main" count="218" uniqueCount="144">
  <si>
    <t>Cenová tabulka</t>
  </si>
  <si>
    <t>Položka</t>
  </si>
  <si>
    <t>Jednotky</t>
  </si>
  <si>
    <t>Jednotková cena v Kč bez DPH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</si>
  <si>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</si>
  <si>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</si>
  <si>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</si>
  <si>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</si>
  <si>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</si>
  <si>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Jednotková cena [Kč bez DPH/jedn.]</t>
  </si>
  <si>
    <t>Rozpis prací prováděných nad rámec pravidelného úklidu včetně jednotkových cen</t>
  </si>
  <si>
    <t xml:space="preserve">Položky uvedené v této příloze jsou stanoveny modelově, fakturace probíhá dle skutečnosti. </t>
  </si>
  <si>
    <t>Uvedené počty kusů jsou stanoveny modelově, fakturace probíhá dle skutečné spotřeby.</t>
  </si>
  <si>
    <t>vývoz</t>
  </si>
  <si>
    <t>kg</t>
  </si>
  <si>
    <t>Plzeň</t>
  </si>
  <si>
    <t>servisní den</t>
  </si>
  <si>
    <t>* cena všech činností včetně dopravy</t>
  </si>
  <si>
    <t>Odvoz, třídění a likvidace odpadu*</t>
  </si>
  <si>
    <t>Práce na výzvu nad rámec pravidelného úklidu (model)*</t>
  </si>
  <si>
    <t>Spotřební materiál *</t>
  </si>
  <si>
    <t>* cena spotřebního materiálu včetně dopravy</t>
  </si>
  <si>
    <t>Pravidelný úklid*</t>
  </si>
  <si>
    <t>bm</t>
  </si>
  <si>
    <t>Četnost [dnů/měs.]</t>
  </si>
  <si>
    <t>Měsíční náklad [Kč bez DPH]</t>
  </si>
  <si>
    <t>*** ve výměře uvedena celková plocha</t>
  </si>
  <si>
    <t>** cena mytí oken a fasády bez zajištění plošiny</t>
  </si>
  <si>
    <t>Tabulka č. 2</t>
  </si>
  <si>
    <t>Vnější zeleň - činnosti dle přílohy č. 1 smlouvy*</t>
  </si>
  <si>
    <t>Vnitřní zeleň - činnosti dle přílohy č. 1 smlouvy*</t>
  </si>
  <si>
    <t>Pravidelný úklid celkem - roční náklady</t>
  </si>
  <si>
    <t>Pravidelný úklid celkem - náklady za 4 roky</t>
  </si>
  <si>
    <t>litr</t>
  </si>
  <si>
    <r>
      <t>Pozn</t>
    </r>
    <r>
      <rPr>
        <u/>
        <sz val="10"/>
        <rFont val="Calibri"/>
        <family val="2"/>
        <charset val="238"/>
        <scheme val="minor"/>
      </rPr>
      <t>.: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</si>
  <si>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</si>
  <si>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Poznámky:</t>
    </r>
    <r>
      <rPr>
        <b/>
        <sz val="10"/>
        <rFont val="Calibri"/>
        <family val="2"/>
        <charset val="238"/>
        <scheme val="minor"/>
      </rPr>
      <t xml:space="preserve"> </t>
    </r>
  </si>
  <si>
    <t>Práce nad rámec prav. úklidu celkem - náklady za 4 roky</t>
  </si>
  <si>
    <t>Pravidelný úklid celkem - měsíční náklady</t>
  </si>
  <si>
    <t>Spotřební materiál celkem - náklady za měsíc</t>
  </si>
  <si>
    <t>Spotřební materiál celkem - roční náklady</t>
  </si>
  <si>
    <t>Spotřební materiál celkem - náklady za 4 roky</t>
  </si>
  <si>
    <t>Odvoz, třídění a likvidace odpadu celkem - roční náklady</t>
  </si>
  <si>
    <t>Odvoz, třídění a likvidace odpadu celkem - náklady za 4 roky</t>
  </si>
  <si>
    <t>Péče o zeleň, zahradnické služby celkem - náklady za 4 roky</t>
  </si>
  <si>
    <t>Tabulka č. 1C</t>
  </si>
  <si>
    <t>Tabulka č. 1B</t>
  </si>
  <si>
    <t>Tabulka č. 1A</t>
  </si>
  <si>
    <t>Cena za počet jednotek za rok v Kč bez DPH</t>
  </si>
  <si>
    <t>Náplň do hygbagů</t>
  </si>
  <si>
    <t>WC gel osvěžovač vzduchu</t>
  </si>
  <si>
    <t>!účastník tento list nevyplňuje; ceny se přenášejí automaticky z ostatních listů tabulky!</t>
  </si>
  <si>
    <t>Tab. 2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</si>
  <si>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</si>
  <si>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soubor</t>
  </si>
  <si>
    <t>Celkem v Kč bez DPH za 4 roky</t>
  </si>
  <si>
    <t xml:space="preserve">  1) Čištění koberců</t>
  </si>
  <si>
    <t>výjezd</t>
  </si>
  <si>
    <t>Péče o zeleň, zahradnické služby celkem - náklady za rok</t>
  </si>
  <si>
    <t>Modelová četnost [úkon/měsíc]</t>
  </si>
  <si>
    <t xml:space="preserve">Množství,  výměra </t>
  </si>
  <si>
    <t>Jednotková cena      [Kč bez DPH/jedn.]</t>
  </si>
  <si>
    <t xml:space="preserve">  6) Učebna - měsíční úklid</t>
  </si>
  <si>
    <t>Jednotková cena zahrnuje veškeré činnosti prováděné v měsíci.</t>
  </si>
  <si>
    <t>Modelová četnost [úkon/rok]</t>
  </si>
  <si>
    <t>Práce nad rámec prav. úklidu celkem - náklady za 1 rok</t>
  </si>
  <si>
    <t>Práce nad rámec prav. úklidu - celkové měsíční náklady za činnosti s měsíční četností</t>
  </si>
  <si>
    <t>Práce nad rámec prav. úklidu - celkové roční náklady za činnosti s roční četností</t>
  </si>
  <si>
    <t>Vonné pisoárové sítko</t>
  </si>
  <si>
    <t>Příloha č. 2 ZD</t>
  </si>
  <si>
    <t xml:space="preserve">  1a) Kanceláře, bankovní hala, peněžní oddělení, personální vchod - denní úklid</t>
  </si>
  <si>
    <t xml:space="preserve">  1b) Kanceláře, bankovní hala, peněžní oddělení, personální vchod - týdenní úklid</t>
  </si>
  <si>
    <t xml:space="preserve">  1c) Kanceláře, bankovní hala, peněžní oddělení, personální vchod - měsíční úklid</t>
  </si>
  <si>
    <t xml:space="preserve">  4b) Schodiště - měsíční úklid</t>
  </si>
  <si>
    <t xml:space="preserve">  4a) Schodiště - denní úklid</t>
  </si>
  <si>
    <t xml:space="preserve">  5a) Chodby - denní úklid</t>
  </si>
  <si>
    <t xml:space="preserve">  5b) Chodby - týdenní úklid</t>
  </si>
  <si>
    <t xml:space="preserve">  5c) Chodby - měsíční úklid</t>
  </si>
  <si>
    <t xml:space="preserve">  5d) Chodby - strojní čištění 2x za rok</t>
  </si>
  <si>
    <t xml:space="preserve">  8a) Výtahy - denní úklid</t>
  </si>
  <si>
    <t xml:space="preserve">  8b) Výtahy - týdenní úklid</t>
  </si>
  <si>
    <t xml:space="preserve">  9a) Sociální zařízení - denní úklid</t>
  </si>
  <si>
    <t xml:space="preserve">  9b) Sociální zařízení - týdenní úklid</t>
  </si>
  <si>
    <t xml:space="preserve">  9c) Sociální zařízení - měsíční úklid</t>
  </si>
  <si>
    <t>13a) Sklady - měsíční úklid</t>
  </si>
  <si>
    <t>13b) Sklady - roční úklid</t>
  </si>
  <si>
    <t>11) Venkovní plochy - chodník</t>
  </si>
  <si>
    <t>12) Vjezdy do garáží, do dotačních boxů, prostor kolem nádob na odpady</t>
  </si>
  <si>
    <t>14a) Archivy, Safe trezor - čtvrtletní úklid</t>
  </si>
  <si>
    <t>14b) Archivy, Safe trezor - roční úklid</t>
  </si>
  <si>
    <t>15a) Technické a provozní místnosti, kryt CO - měsíční úklid</t>
  </si>
  <si>
    <t>15b) Technické a provozní místnosti, kryt CO - roční úklid</t>
  </si>
  <si>
    <t xml:space="preserve">  2) Mytí oken, prosklené fasády a skl. stěn v interiéru vč. kov. rámů a parapetů - celková výměra umývaných okenních ploch**</t>
  </si>
  <si>
    <t xml:space="preserve">  4a) Čištění plochých střech</t>
  </si>
  <si>
    <t xml:space="preserve">  4b) Čištění okapů</t>
  </si>
  <si>
    <t xml:space="preserve">  4c) Čištění okapových kotlíků</t>
  </si>
  <si>
    <t xml:space="preserve">  3) Mytí kamenné fasády budovy - 1/3 celkové plochy***</t>
  </si>
  <si>
    <t xml:space="preserve">  4d) Odstranění sněhu a ledu ze střech budovy</t>
  </si>
  <si>
    <t xml:space="preserve">  5a) Tubus bytového výtahu (venkovní povrch)</t>
  </si>
  <si>
    <t xml:space="preserve">  5b) Tubus bytového výtahu (vnitřní povrch)</t>
  </si>
  <si>
    <t xml:space="preserve">  6) Učebna</t>
  </si>
  <si>
    <t xml:space="preserve">  7) Mytí světel</t>
  </si>
  <si>
    <t xml:space="preserve">  8) Čištění čalounění</t>
  </si>
  <si>
    <t xml:space="preserve">  9) Čištění žaluzií</t>
  </si>
  <si>
    <t>10) Úklid po malířích</t>
  </si>
  <si>
    <t>11a) Havarijní úklid - práce</t>
  </si>
  <si>
    <t>11b) Havarijní úklid - výjezd</t>
  </si>
  <si>
    <t>12) Ostatní drobné práce účtované podle počtu skutečně odpracovaných hodin</t>
  </si>
  <si>
    <t>13) Zajištění schůdnosti chodníku - bez vyžádání, automaticky dle akt. klimat. podmínek</t>
  </si>
  <si>
    <t xml:space="preserve">  2c) prosklené fasádní stěny vnější - 1/3 celkové plochy***</t>
  </si>
  <si>
    <t xml:space="preserve">2a) Mimořádný odvoz a likvidace vyřazeného majetku </t>
  </si>
  <si>
    <t xml:space="preserve">3) Odvoz a likvidace papírového odpadu skartací </t>
  </si>
  <si>
    <t>Modelový počet jednotek</t>
  </si>
  <si>
    <t>14) Pronájem vysokozdvižné plošiny</t>
  </si>
  <si>
    <t xml:space="preserve">  2a) okna z vnitřní strany (vakuová) vč. kovových ploch</t>
  </si>
  <si>
    <t xml:space="preserve">  2d) prosklené stěny v interiéru (např. řed. část, UNI sál, hala)</t>
  </si>
  <si>
    <t>Péče o zeleň, zahradnické služby - práce na výzvu</t>
  </si>
  <si>
    <t>* cena činností včetně dopravy a likvidace bioodpadu</t>
  </si>
  <si>
    <t xml:space="preserve">  2) Kancelář m.č. 103, 104 a 535 - úklid 1x za týden</t>
  </si>
  <si>
    <t>10b) Čajové kuchyňky - týdenní úklid</t>
  </si>
  <si>
    <t>* cena všech činností včetně dopravy, času stráveného na cestě a užitých čistících přípravků</t>
  </si>
  <si>
    <t>Položky v příloze jsou stanoveny modelově, fakturace probíhá dle skutečnosti.</t>
  </si>
  <si>
    <t>Tabulka č. 1D</t>
  </si>
  <si>
    <t>Tab. 1A</t>
  </si>
  <si>
    <t>Tab. 1B</t>
  </si>
  <si>
    <t>Tab. 1C</t>
  </si>
  <si>
    <t>Tab. 1D</t>
  </si>
  <si>
    <t>Desinfekční přípravek na ruce vč. dávkovače 0,5 l (gel na bázi alkoholu, pro chirurgickou desinf. rukou)</t>
  </si>
  <si>
    <t xml:space="preserve">  3) Hlavní, boční a bytový vchod - kov + sklo (komplet vč. zádveří a konstrukcí) - měsíční úklid</t>
  </si>
  <si>
    <t xml:space="preserve">  7) Bufet - měsíční úklid</t>
  </si>
  <si>
    <t>10a) Čajové kuchyňky - denní úklid</t>
  </si>
  <si>
    <t xml:space="preserve">  2b) okna z vnější strany (vakuová) vč. kovových ploch  (horolezeckou techn.)</t>
  </si>
  <si>
    <t>1b) Pravidelný odvoz plastových obalů (nádoba 1100 l - 1x týdně)</t>
  </si>
  <si>
    <t>1c) Pravidelný odvoz separovaného papíru a lepenkových obalů (nádoba 1100 l - 1x za dva týdny)</t>
  </si>
  <si>
    <t>Roční náklad [Kč bez DPH]</t>
  </si>
  <si>
    <t>* cena všech činností včetně dopravy (mimo havarijního úklidu, kde bude výjezd hrazen) a užitých čisticích přípravků</t>
  </si>
  <si>
    <t>1a) Pravidelný odvoz komunálního odpadu - popis dle přílohy č. 1 smlouvy (2x nádoba 1100 l - 1x týdně)</t>
  </si>
  <si>
    <t>2b) Mimořádný odvoz a likvidace nebezpečného odpadu - popis dle přílohy č. 1 smlouvy</t>
  </si>
  <si>
    <t>Modelový počet jednotek za rok</t>
  </si>
  <si>
    <t>Modelový počet 
jednotek za rok</t>
  </si>
  <si>
    <t xml:space="preserve">Toaletní papír bělený Jumbo role 190 mm (recykl., standard šíře 90 mm, dvouvrstvý, nejméně 30 g/m2) </t>
  </si>
  <si>
    <t>Ručník papírový skládaný ZZ (recykl. jednovrstvý bílý 230x250 mm, 33-40 g/m2), balení 250 listů</t>
  </si>
  <si>
    <t>Celková nabídková cena</t>
  </si>
  <si>
    <t xml:space="preserve">Mýdlo tekuté dolévané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</si>
</sst>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0" fillId="0" borderId="0" xfId="0" applyFont="1" applyProtection="1"/>
    <xf numFmtId="0" fontId="0" fillId="0" borderId="18" xfId="0" applyFont="1" applyBorder="1" applyProtection="1"/>
    <xf numFmtId="0" fontId="9" fillId="0" borderId="27" xfId="0" applyFont="1" applyBorder="1" applyAlignment="1" applyProtection="1">
      <alignment horizontal="left" vertical="center" wrapText="1"/>
    </xf>
    <xf numFmtId="4" fontId="11" fillId="2" borderId="39" xfId="25" applyNumberFormat="1" applyFont="1" applyFill="1" applyBorder="1" applyAlignment="1" applyProtection="1">
      <alignment horizontal="center" vertical="center"/>
    </xf>
    <xf numFmtId="0" fontId="9" fillId="2" borderId="42" xfId="25" applyFont="1" applyFill="1" applyBorder="1" applyAlignment="1" applyProtection="1">
      <alignment vertical="center"/>
    </xf>
    <xf numFmtId="4" fontId="11" fillId="2" borderId="40" xfId="25" applyNumberFormat="1" applyFont="1" applyFill="1" applyBorder="1" applyAlignment="1" applyProtection="1">
      <alignment horizontal="center" vertical="center"/>
    </xf>
    <xf numFmtId="0" fontId="14" fillId="0" borderId="0" xfId="25" applyFont="1" applyProtection="1"/>
    <xf numFmtId="0" fontId="15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0" xfId="0" applyFont="1" applyBorder="1" applyProtection="1"/>
    <xf numFmtId="0" fontId="0" fillId="0" borderId="15" xfId="0" applyFont="1" applyBorder="1" applyProtection="1"/>
    <xf numFmtId="0" fontId="0" fillId="0" borderId="17" xfId="0" applyFont="1" applyBorder="1" applyProtection="1"/>
    <xf numFmtId="0" fontId="11" fillId="2" borderId="1" xfId="25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7" xfId="0" applyFont="1" applyFill="1" applyBorder="1" applyAlignment="1" applyProtection="1">
      <alignment vertical="center"/>
    </xf>
    <xf numFmtId="4" fontId="11" fillId="0" borderId="10" xfId="0" applyNumberFormat="1" applyFont="1" applyBorder="1" applyAlignment="1" applyProtection="1">
      <alignment horizontal="center" vertical="center"/>
    </xf>
    <xf numFmtId="4" fontId="18" fillId="2" borderId="24" xfId="25" applyNumberFormat="1" applyFont="1" applyFill="1" applyBorder="1" applyAlignment="1" applyProtection="1">
      <alignment horizontal="center" vertical="center"/>
    </xf>
    <xf numFmtId="0" fontId="14" fillId="0" borderId="32" xfId="25" applyFont="1" applyBorder="1" applyAlignment="1" applyProtection="1">
      <alignment vertical="center"/>
    </xf>
    <xf numFmtId="4" fontId="18" fillId="2" borderId="34" xfId="25" applyNumberFormat="1" applyFont="1" applyFill="1" applyBorder="1" applyAlignment="1" applyProtection="1">
      <alignment horizontal="center" vertical="center"/>
    </xf>
    <xf numFmtId="0" fontId="14" fillId="0" borderId="31" xfId="25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8" fillId="0" borderId="17" xfId="0" applyFont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4" fontId="11" fillId="0" borderId="10" xfId="0" applyNumberFormat="1" applyFont="1" applyBorder="1" applyAlignment="1" applyProtection="1">
      <alignment horizontal="center" vertical="center" wrapText="1"/>
    </xf>
    <xf numFmtId="0" fontId="9" fillId="2" borderId="41" xfId="25" applyFont="1" applyFill="1" applyBorder="1" applyAlignment="1" applyProtection="1">
      <alignment horizontal="left" vertical="center"/>
    </xf>
    <xf numFmtId="0" fontId="9" fillId="2" borderId="42" xfId="25" applyFont="1" applyFill="1" applyBorder="1" applyAlignment="1" applyProtection="1">
      <alignment horizontal="left" vertical="center"/>
    </xf>
    <xf numFmtId="0" fontId="9" fillId="2" borderId="23" xfId="25" applyFont="1" applyFill="1" applyBorder="1" applyAlignment="1" applyProtection="1">
      <alignment horizontal="left" vertical="center"/>
    </xf>
    <xf numFmtId="0" fontId="9" fillId="2" borderId="19" xfId="25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4" fillId="0" borderId="0" xfId="25" applyFont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9" fillId="2" borderId="51" xfId="25" applyFont="1" applyFill="1" applyBorder="1" applyAlignment="1" applyProtection="1">
      <alignment vertical="center"/>
    </xf>
    <xf numFmtId="4" fontId="11" fillId="2" borderId="52" xfId="25" applyNumberFormat="1" applyFont="1" applyFill="1" applyBorder="1" applyAlignment="1" applyProtection="1">
      <alignment horizontal="center" vertical="center"/>
    </xf>
    <xf numFmtId="4" fontId="11" fillId="0" borderId="14" xfId="0" applyNumberFormat="1" applyFont="1" applyBorder="1" applyAlignment="1" applyProtection="1">
      <alignment horizontal="center" vertical="center" wrapText="1"/>
    </xf>
    <xf numFmtId="4" fontId="0" fillId="0" borderId="8" xfId="0" applyNumberFormat="1" applyFont="1" applyBorder="1" applyAlignment="1" applyProtection="1">
      <alignment horizontal="center" vertical="center"/>
    </xf>
    <xf numFmtId="4" fontId="0" fillId="0" borderId="22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</xf>
    <xf numFmtId="4" fontId="14" fillId="0" borderId="2" xfId="25" applyNumberFormat="1" applyFont="1" applyBorder="1" applyAlignment="1" applyProtection="1">
      <alignment horizontal="center" vertical="center"/>
    </xf>
    <xf numFmtId="4" fontId="14" fillId="0" borderId="3" xfId="25" applyNumberFormat="1" applyFont="1" applyBorder="1" applyAlignment="1" applyProtection="1">
      <alignment horizontal="center" vertical="center"/>
    </xf>
    <xf numFmtId="4" fontId="10" fillId="0" borderId="44" xfId="25" applyNumberFormat="1" applyFont="1" applyBorder="1" applyAlignment="1" applyProtection="1">
      <alignment horizontal="center" vertical="center"/>
    </xf>
    <xf numFmtId="4" fontId="10" fillId="0" borderId="45" xfId="25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4" fontId="9" fillId="5" borderId="43" xfId="25" applyNumberFormat="1" applyFont="1" applyFill="1" applyBorder="1" applyAlignment="1" applyProtection="1">
      <alignment horizontal="center" vertical="center"/>
    </xf>
    <xf numFmtId="1" fontId="11" fillId="0" borderId="30" xfId="0" applyNumberFormat="1" applyFont="1" applyFill="1" applyBorder="1" applyAlignment="1" applyProtection="1">
      <alignment horizontal="center" vertical="center" wrapText="1"/>
    </xf>
    <xf numFmtId="0" fontId="9" fillId="5" borderId="37" xfId="25" applyFont="1" applyFill="1" applyBorder="1" applyAlignment="1" applyProtection="1">
      <alignment vertical="center"/>
    </xf>
    <xf numFmtId="0" fontId="9" fillId="5" borderId="38" xfId="25" applyFont="1" applyFill="1" applyBorder="1" applyAlignment="1" applyProtection="1">
      <alignment horizontal="center" vertical="center"/>
    </xf>
    <xf numFmtId="0" fontId="9" fillId="5" borderId="38" xfId="25" applyFont="1" applyFill="1" applyBorder="1" applyAlignment="1" applyProtection="1">
      <alignment vertical="center"/>
    </xf>
    <xf numFmtId="4" fontId="11" fillId="0" borderId="40" xfId="47" applyNumberFormat="1" applyFont="1" applyFill="1" applyBorder="1" applyAlignment="1" applyProtection="1">
      <alignment horizontal="center" vertical="center"/>
    </xf>
    <xf numFmtId="4" fontId="11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9" fillId="2" borderId="26" xfId="25" applyFont="1" applyFill="1" applyBorder="1" applyAlignment="1" applyProtection="1">
      <alignment horizontal="left" vertical="center"/>
    </xf>
    <xf numFmtId="4" fontId="18" fillId="2" borderId="54" xfId="25" applyNumberFormat="1" applyFont="1" applyFill="1" applyBorder="1" applyAlignment="1" applyProtection="1">
      <alignment horizontal="center" vertical="center"/>
    </xf>
    <xf numFmtId="0" fontId="14" fillId="0" borderId="55" xfId="25" applyFont="1" applyBorder="1" applyAlignment="1" applyProtection="1">
      <alignment vertical="center"/>
    </xf>
    <xf numFmtId="4" fontId="14" fillId="0" borderId="22" xfId="25" applyNumberFormat="1" applyFont="1" applyBorder="1" applyAlignment="1" applyProtection="1">
      <alignment horizontal="center" vertical="center"/>
    </xf>
    <xf numFmtId="3" fontId="11" fillId="0" borderId="10" xfId="0" applyNumberFormat="1" applyFont="1" applyFill="1" applyBorder="1" applyAlignment="1" applyProtection="1">
      <alignment horizontal="center" vertical="center"/>
    </xf>
    <xf numFmtId="0" fontId="11" fillId="2" borderId="10" xfId="25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/>
    </xf>
    <xf numFmtId="4" fontId="18" fillId="0" borderId="54" xfId="8" applyNumberFormat="1" applyFont="1" applyFill="1" applyBorder="1" applyAlignment="1" applyProtection="1">
      <alignment horizontal="center" vertical="center"/>
    </xf>
    <xf numFmtId="4" fontId="11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4" xfId="47" applyNumberFormat="1" applyFont="1" applyFill="1" applyBorder="1" applyAlignment="1" applyProtection="1">
      <alignment horizontal="center" vertical="center"/>
    </xf>
    <xf numFmtId="4" fontId="18" fillId="0" borderId="34" xfId="47" applyNumberFormat="1" applyFont="1" applyFill="1" applyBorder="1" applyAlignment="1" applyProtection="1">
      <alignment horizontal="center" vertical="center"/>
    </xf>
    <xf numFmtId="4" fontId="11" fillId="0" borderId="39" xfId="47" applyNumberFormat="1" applyFont="1" applyFill="1" applyBorder="1" applyAlignment="1" applyProtection="1">
      <alignment horizontal="center" vertical="center"/>
    </xf>
    <xf numFmtId="0" fontId="9" fillId="5" borderId="37" xfId="25" applyFont="1" applyFill="1" applyBorder="1" applyAlignment="1" applyProtection="1">
      <alignment horizontal="left" vertical="center"/>
    </xf>
    <xf numFmtId="0" fontId="9" fillId="0" borderId="48" xfId="25" applyFont="1" applyBorder="1" applyAlignment="1" applyProtection="1">
      <alignment horizontal="center" vertical="center" wrapText="1"/>
    </xf>
    <xf numFmtId="4" fontId="11" fillId="0" borderId="52" xfId="47" applyNumberFormat="1" applyFont="1" applyFill="1" applyBorder="1" applyAlignment="1" applyProtection="1">
      <alignment horizontal="center" vertical="center"/>
    </xf>
    <xf numFmtId="0" fontId="7" fillId="0" borderId="5" xfId="54" applyFont="1" applyFill="1" applyBorder="1" applyAlignment="1" applyProtection="1">
      <alignment horizontal="center"/>
    </xf>
    <xf numFmtId="0" fontId="9" fillId="2" borderId="56" xfId="25" applyFont="1" applyFill="1" applyBorder="1" applyAlignment="1" applyProtection="1">
      <alignment horizontal="left" vertical="center"/>
    </xf>
    <xf numFmtId="2" fontId="11" fillId="0" borderId="57" xfId="0" applyNumberFormat="1" applyFont="1" applyFill="1" applyBorder="1" applyAlignment="1" applyProtection="1">
      <alignment horizontal="center" vertical="center"/>
    </xf>
    <xf numFmtId="4" fontId="11" fillId="2" borderId="34" xfId="25" applyNumberFormat="1" applyFont="1" applyFill="1" applyBorder="1" applyAlignment="1" applyProtection="1">
      <alignment horizontal="center" vertical="center"/>
    </xf>
    <xf numFmtId="4" fontId="11" fillId="0" borderId="34" xfId="47" applyNumberFormat="1" applyFont="1" applyFill="1" applyBorder="1" applyAlignment="1" applyProtection="1">
      <alignment horizontal="center" vertical="center"/>
    </xf>
    <xf numFmtId="0" fontId="9" fillId="2" borderId="11" xfId="25" applyFont="1" applyFill="1" applyBorder="1" applyAlignment="1" applyProtection="1">
      <alignment horizontal="left" vertical="center"/>
    </xf>
    <xf numFmtId="4" fontId="11" fillId="2" borderId="0" xfId="25" applyNumberFormat="1" applyFont="1" applyFill="1" applyBorder="1" applyAlignment="1" applyProtection="1">
      <alignment horizontal="center" vertical="center"/>
    </xf>
    <xf numFmtId="4" fontId="11" fillId="0" borderId="0" xfId="47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/>
    </xf>
    <xf numFmtId="0" fontId="7" fillId="0" borderId="5" xfId="54" applyFont="1" applyFill="1" applyBorder="1" applyAlignment="1" applyProtection="1">
      <alignment horizontal="center" vertical="center"/>
    </xf>
    <xf numFmtId="0" fontId="7" fillId="0" borderId="6" xfId="54" applyFont="1" applyFill="1" applyBorder="1" applyAlignment="1" applyProtection="1">
      <alignment horizontal="center" vertical="center"/>
    </xf>
    <xf numFmtId="0" fontId="7" fillId="0" borderId="6" xfId="54" applyFont="1" applyFill="1" applyBorder="1" applyAlignment="1" applyProtection="1">
      <alignment horizontal="center"/>
    </xf>
    <xf numFmtId="0" fontId="9" fillId="0" borderId="49" xfId="25" applyFont="1" applyBorder="1" applyAlignment="1" applyProtection="1">
      <alignment horizontal="center" vertical="center" wrapText="1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60" xfId="25" applyFont="1" applyBorder="1" applyAlignment="1" applyProtection="1">
      <alignment horizontal="center" vertical="center" wrapText="1"/>
    </xf>
    <xf numFmtId="0" fontId="0" fillId="0" borderId="70" xfId="0" applyFont="1" applyFill="1" applyBorder="1" applyAlignment="1" applyProtection="1">
      <alignment horizontal="center" vertical="center"/>
    </xf>
    <xf numFmtId="4" fontId="18" fillId="0" borderId="54" xfId="25" applyNumberFormat="1" applyFont="1" applyFill="1" applyBorder="1" applyAlignment="1" applyProtection="1">
      <alignment horizontal="center" vertical="center"/>
    </xf>
    <xf numFmtId="4" fontId="18" fillId="0" borderId="24" xfId="25" applyNumberFormat="1" applyFont="1" applyFill="1" applyBorder="1" applyAlignment="1" applyProtection="1">
      <alignment horizontal="center" vertical="center"/>
    </xf>
    <xf numFmtId="4" fontId="18" fillId="0" borderId="34" xfId="25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1" fillId="0" borderId="46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vertical="center"/>
    </xf>
    <xf numFmtId="44" fontId="9" fillId="0" borderId="0" xfId="2" applyFont="1" applyAlignment="1" applyProtection="1">
      <alignment horizontal="center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3" xfId="25" applyFont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3" fontId="11" fillId="0" borderId="57" xfId="0" applyNumberFormat="1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24" fillId="0" borderId="0" xfId="0" applyFont="1" applyProtection="1"/>
    <xf numFmtId="0" fontId="11" fillId="2" borderId="20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6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vertical="center"/>
    </xf>
    <xf numFmtId="4" fontId="11" fillId="0" borderId="14" xfId="0" applyNumberFormat="1" applyFont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23" fillId="0" borderId="0" xfId="0" applyFont="1" applyFill="1" applyProtection="1"/>
    <xf numFmtId="3" fontId="11" fillId="0" borderId="14" xfId="0" applyNumberFormat="1" applyFont="1" applyFill="1" applyBorder="1" applyAlignment="1" applyProtection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vertical="center"/>
    </xf>
    <xf numFmtId="165" fontId="11" fillId="0" borderId="10" xfId="0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0" xfId="0" applyFont="1" applyProtection="1"/>
    <xf numFmtId="0" fontId="11" fillId="6" borderId="1" xfId="0" applyFont="1" applyFill="1" applyBorder="1" applyAlignment="1" applyProtection="1">
      <alignment vertical="center"/>
    </xf>
    <xf numFmtId="0" fontId="11" fillId="0" borderId="0" xfId="0" applyFont="1" applyBorder="1" applyProtection="1"/>
    <xf numFmtId="0" fontId="11" fillId="0" borderId="15" xfId="0" applyFont="1" applyBorder="1" applyProtection="1"/>
    <xf numFmtId="0" fontId="11" fillId="0" borderId="17" xfId="0" applyFont="1" applyBorder="1" applyProtection="1"/>
    <xf numFmtId="0" fontId="11" fillId="0" borderId="18" xfId="0" applyFont="1" applyBorder="1" applyProtection="1"/>
    <xf numFmtId="0" fontId="11" fillId="0" borderId="21" xfId="0" applyFont="1" applyFill="1" applyBorder="1" applyProtection="1"/>
    <xf numFmtId="0" fontId="11" fillId="6" borderId="46" xfId="0" applyFont="1" applyFill="1" applyBorder="1" applyProtection="1"/>
    <xf numFmtId="4" fontId="11" fillId="0" borderId="46" xfId="0" applyNumberFormat="1" applyFont="1" applyFill="1" applyBorder="1" applyProtection="1"/>
    <xf numFmtId="4" fontId="11" fillId="6" borderId="22" xfId="0" applyNumberFormat="1" applyFont="1" applyFill="1" applyBorder="1" applyAlignment="1" applyProtection="1">
      <alignment horizontal="center" vertical="center"/>
    </xf>
    <xf numFmtId="0" fontId="11" fillId="0" borderId="24" xfId="0" applyFont="1" applyFill="1" applyBorder="1" applyProtection="1"/>
    <xf numFmtId="4" fontId="11" fillId="0" borderId="24" xfId="0" applyNumberFormat="1" applyFont="1" applyFill="1" applyBorder="1" applyProtection="1"/>
    <xf numFmtId="0" fontId="11" fillId="0" borderId="50" xfId="0" applyFont="1" applyBorder="1" applyAlignment="1" applyProtection="1">
      <alignment horizontal="center" vertical="center"/>
    </xf>
    <xf numFmtId="0" fontId="11" fillId="0" borderId="1" xfId="0" applyFont="1" applyFill="1" applyBorder="1" applyProtection="1"/>
    <xf numFmtId="0" fontId="11" fillId="6" borderId="1" xfId="0" applyFont="1" applyFill="1" applyBorder="1" applyProtection="1"/>
    <xf numFmtId="0" fontId="11" fillId="0" borderId="46" xfId="0" applyFont="1" applyFill="1" applyBorder="1" applyProtection="1"/>
    <xf numFmtId="4" fontId="11" fillId="6" borderId="46" xfId="0" applyNumberFormat="1" applyFont="1" applyFill="1" applyBorder="1" applyAlignment="1" applyProtection="1">
      <alignment horizontal="right" vertical="center"/>
    </xf>
    <xf numFmtId="4" fontId="11" fillId="0" borderId="22" xfId="0" applyNumberFormat="1" applyFont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vertical="center"/>
    </xf>
    <xf numFmtId="4" fontId="11" fillId="6" borderId="46" xfId="0" applyNumberFormat="1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right" vertical="center"/>
    </xf>
    <xf numFmtId="0" fontId="11" fillId="0" borderId="46" xfId="0" applyFont="1" applyFill="1" applyBorder="1" applyAlignment="1" applyProtection="1">
      <alignment horizontal="right" vertical="center"/>
    </xf>
    <xf numFmtId="0" fontId="11" fillId="6" borderId="10" xfId="0" applyFont="1" applyFill="1" applyBorder="1" applyProtection="1"/>
    <xf numFmtId="0" fontId="11" fillId="0" borderId="30" xfId="0" applyFont="1" applyFill="1" applyBorder="1" applyProtection="1"/>
    <xf numFmtId="4" fontId="11" fillId="0" borderId="3" xfId="0" applyNumberFormat="1" applyFont="1" applyBorder="1" applyAlignment="1" applyProtection="1">
      <alignment horizontal="center" vertical="center"/>
    </xf>
    <xf numFmtId="0" fontId="11" fillId="0" borderId="57" xfId="0" applyFont="1" applyFill="1" applyBorder="1" applyProtection="1"/>
    <xf numFmtId="4" fontId="9" fillId="0" borderId="14" xfId="0" applyNumberFormat="1" applyFont="1" applyFill="1" applyBorder="1" applyProtection="1"/>
    <xf numFmtId="4" fontId="9" fillId="0" borderId="8" xfId="0" applyNumberFormat="1" applyFont="1" applyBorder="1" applyAlignment="1" applyProtection="1">
      <alignment horizontal="center" vertical="center"/>
    </xf>
    <xf numFmtId="0" fontId="11" fillId="0" borderId="34" xfId="25" applyFont="1" applyBorder="1" applyAlignment="1" applyProtection="1">
      <alignment vertical="center"/>
    </xf>
    <xf numFmtId="4" fontId="9" fillId="0" borderId="10" xfId="25" applyNumberFormat="1" applyFont="1" applyBorder="1" applyAlignment="1" applyProtection="1">
      <alignment vertical="center"/>
    </xf>
    <xf numFmtId="4" fontId="9" fillId="0" borderId="3" xfId="25" applyNumberFormat="1" applyFont="1" applyBorder="1" applyAlignment="1" applyProtection="1">
      <alignment horizontal="center" vertical="center"/>
    </xf>
    <xf numFmtId="0" fontId="11" fillId="0" borderId="0" xfId="25" applyFont="1" applyBorder="1" applyAlignment="1" applyProtection="1">
      <alignment vertical="center"/>
    </xf>
    <xf numFmtId="1" fontId="11" fillId="0" borderId="28" xfId="0" applyNumberFormat="1" applyFont="1" applyFill="1" applyBorder="1" applyAlignment="1" applyProtection="1">
      <alignment horizontal="center" vertical="center"/>
    </xf>
    <xf numFmtId="4" fontId="11" fillId="0" borderId="8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4" fontId="11" fillId="0" borderId="2" xfId="0" applyNumberFormat="1" applyFont="1" applyBorder="1" applyAlignment="1" applyProtection="1">
      <alignment horizontal="center" vertical="center"/>
    </xf>
    <xf numFmtId="1" fontId="11" fillId="0" borderId="29" xfId="0" applyNumberFormat="1" applyFont="1" applyFill="1" applyBorder="1" applyAlignment="1" applyProtection="1">
      <alignment horizontal="center" vertical="center"/>
    </xf>
    <xf numFmtId="4" fontId="9" fillId="0" borderId="53" xfId="25" applyNumberFormat="1" applyFont="1" applyBorder="1" applyAlignment="1" applyProtection="1">
      <alignment horizontal="center" vertical="center"/>
    </xf>
    <xf numFmtId="4" fontId="9" fillId="0" borderId="45" xfId="25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9" fillId="0" borderId="62" xfId="25" applyFont="1" applyBorder="1" applyAlignment="1" applyProtection="1">
      <alignment horizontal="center" vertical="center" wrapText="1"/>
    </xf>
    <xf numFmtId="0" fontId="9" fillId="0" borderId="68" xfId="25" applyFont="1" applyBorder="1" applyAlignment="1" applyProtection="1">
      <alignment horizontal="center" vertical="center" wrapText="1"/>
    </xf>
    <xf numFmtId="0" fontId="9" fillId="0" borderId="69" xfId="25" applyFont="1" applyBorder="1" applyAlignment="1" applyProtection="1">
      <alignment horizontal="center" vertical="center" wrapText="1"/>
    </xf>
    <xf numFmtId="0" fontId="9" fillId="0" borderId="6" xfId="25" applyFont="1" applyBorder="1" applyAlignment="1" applyProtection="1">
      <alignment horizontal="center" vertical="center" wrapText="1"/>
    </xf>
    <xf numFmtId="0" fontId="9" fillId="0" borderId="15" xfId="25" applyFont="1" applyBorder="1" applyAlignment="1" applyProtection="1">
      <alignment horizontal="center" vertical="center" wrapText="1"/>
    </xf>
    <xf numFmtId="0" fontId="9" fillId="0" borderId="18" xfId="25" applyFont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center" wrapText="1"/>
    </xf>
    <xf numFmtId="0" fontId="11" fillId="0" borderId="7" xfId="0" applyFont="1" applyBorder="1" applyProtection="1"/>
    <xf numFmtId="0" fontId="11" fillId="0" borderId="25" xfId="0" applyFont="1" applyBorder="1" applyProtection="1"/>
    <xf numFmtId="0" fontId="9" fillId="0" borderId="2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4" fillId="0" borderId="0" xfId="25" applyFont="1" applyAlignment="1" applyProtection="1">
      <alignment vertical="center" wrapText="1"/>
    </xf>
    <xf numFmtId="4" fontId="9" fillId="0" borderId="34" xfId="25" applyNumberFormat="1" applyFont="1" applyBorder="1" applyAlignment="1" applyProtection="1">
      <alignment horizontal="center" vertical="center"/>
    </xf>
    <xf numFmtId="4" fontId="9" fillId="0" borderId="58" xfId="25" applyNumberFormat="1" applyFont="1" applyBorder="1" applyAlignment="1" applyProtection="1">
      <alignment horizontal="center" vertical="center"/>
    </xf>
    <xf numFmtId="4" fontId="9" fillId="0" borderId="54" xfId="25" applyNumberFormat="1" applyFont="1" applyBorder="1" applyAlignment="1" applyProtection="1">
      <alignment horizontal="center" vertical="center"/>
    </xf>
    <xf numFmtId="4" fontId="9" fillId="0" borderId="59" xfId="25" applyNumberFormat="1" applyFont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9" fillId="0" borderId="62" xfId="25" applyFont="1" applyFill="1" applyBorder="1" applyAlignment="1" applyProtection="1">
      <alignment horizontal="center" vertical="center" wrapText="1"/>
    </xf>
    <xf numFmtId="0" fontId="9" fillId="0" borderId="64" xfId="25" applyFont="1" applyFill="1" applyBorder="1" applyAlignment="1" applyProtection="1">
      <alignment horizontal="center" vertical="center" wrapText="1"/>
    </xf>
    <xf numFmtId="0" fontId="9" fillId="0" borderId="66" xfId="25" applyFont="1" applyFill="1" applyBorder="1" applyAlignment="1" applyProtection="1">
      <alignment horizontal="center" vertical="center" wrapText="1"/>
    </xf>
    <xf numFmtId="0" fontId="9" fillId="0" borderId="63" xfId="25" applyFont="1" applyFill="1" applyBorder="1" applyAlignment="1" applyProtection="1">
      <alignment horizontal="center" vertical="center" wrapText="1"/>
    </xf>
    <xf numFmtId="0" fontId="9" fillId="0" borderId="65" xfId="25" applyFont="1" applyFill="1" applyBorder="1" applyAlignment="1" applyProtection="1">
      <alignment horizontal="center" vertical="center" wrapText="1"/>
    </xf>
    <xf numFmtId="0" fontId="9" fillId="0" borderId="67" xfId="25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Protection="1"/>
    <xf numFmtId="0" fontId="11" fillId="0" borderId="9" xfId="0" applyFont="1" applyFill="1" applyBorder="1" applyProtection="1"/>
    <xf numFmtId="0" fontId="9" fillId="0" borderId="2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0" xfId="0" applyProtection="1"/>
    <xf numFmtId="0" fontId="22" fillId="0" borderId="0" xfId="0" applyFont="1" applyProtection="1"/>
    <xf numFmtId="0" fontId="20" fillId="0" borderId="0" xfId="0" applyFont="1" applyProtection="1"/>
    <xf numFmtId="0" fontId="21" fillId="0" borderId="1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4" fontId="6" fillId="0" borderId="49" xfId="0" applyNumberFormat="1" applyFont="1" applyBorder="1" applyAlignment="1" applyProtection="1">
      <alignment horizontal="center" vertical="center"/>
    </xf>
    <xf numFmtId="0" fontId="19" fillId="7" borderId="0" xfId="0" applyFont="1" applyFill="1" applyProtection="1"/>
    <xf numFmtId="0" fontId="0" fillId="7" borderId="0" xfId="0" applyFill="1" applyProtection="1"/>
    <xf numFmtId="0" fontId="0" fillId="0" borderId="5" xfId="0" applyBorder="1" applyAlignment="1" applyProtection="1">
      <alignment horizontal="center"/>
    </xf>
    <xf numFmtId="0" fontId="0" fillId="0" borderId="0" xfId="0" applyFont="1" applyAlignment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</xf>
    <xf numFmtId="0" fontId="0" fillId="0" borderId="0" xfId="0" applyFont="1" applyProtection="1">
      <protection locked="0"/>
    </xf>
    <xf numFmtId="0" fontId="0" fillId="0" borderId="0" xfId="0" applyAlignment="1" applyProtection="1"/>
    <xf numFmtId="0" fontId="11" fillId="2" borderId="1" xfId="25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</cellXfs>
  <cellStyles count="55">
    <cellStyle name="Excel Built-in Normal" xfId="25"/>
    <cellStyle name="Měna 2" xfId="2"/>
    <cellStyle name="Měna 2 2" xfId="40"/>
    <cellStyle name="Měna 2 3" xfId="26"/>
    <cellStyle name="měny 2" xfId="3"/>
    <cellStyle name="měny 2 2" xfId="41"/>
    <cellStyle name="měny 2 3" xfId="27"/>
    <cellStyle name="měny 3" xfId="4"/>
    <cellStyle name="měny 3 2" xfId="42"/>
    <cellStyle name="měny 3 3" xfId="28"/>
    <cellStyle name="Normálna 2" xfId="5"/>
    <cellStyle name="Normálna 2 2" xfId="43"/>
    <cellStyle name="Normálna 2 3" xfId="29"/>
    <cellStyle name="Normální" xfId="0" builtinId="0"/>
    <cellStyle name="Normální 10" xfId="23"/>
    <cellStyle name="Normální 10 2" xfId="52"/>
    <cellStyle name="Normální 10 3" xfId="38"/>
    <cellStyle name="Normální 11" xfId="54"/>
    <cellStyle name="normální 2" xfId="6"/>
    <cellStyle name="normální 2 2" xfId="7"/>
    <cellStyle name="normální 2 2 2" xfId="45"/>
    <cellStyle name="normální 2 2 3" xfId="31"/>
    <cellStyle name="normální 2 3" xfId="44"/>
    <cellStyle name="normální 2 4" xfId="30"/>
    <cellStyle name="normální 3" xfId="8"/>
    <cellStyle name="normální 3 2" xfId="9"/>
    <cellStyle name="normální 3 2 2" xfId="10"/>
    <cellStyle name="normální 3 2 2 2" xfId="48"/>
    <cellStyle name="normální 3 2 2 3" xfId="34"/>
    <cellStyle name="normální 3 2 3" xfId="47"/>
    <cellStyle name="normální 3 2 4" xfId="33"/>
    <cellStyle name="normální 3 3" xfId="11"/>
    <cellStyle name="normální 3 3 2" xfId="49"/>
    <cellStyle name="normální 3 3 3" xfId="35"/>
    <cellStyle name="normální 3 4" xfId="46"/>
    <cellStyle name="normální 3 5" xfId="32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50"/>
    <cellStyle name="normální 5 2 3" xfId="36"/>
    <cellStyle name="normální 5 3" xfId="24"/>
    <cellStyle name="normální 5 3 2" xfId="53"/>
    <cellStyle name="normální 5 3 3" xfId="39"/>
    <cellStyle name="normální 5_Briklis Brno" xfId="18"/>
    <cellStyle name="Normální 6" xfId="19"/>
    <cellStyle name="Normální 6 2" xfId="51"/>
    <cellStyle name="Normální 6 3" xfId="37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00FFFF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7" sqref="A7"/>
    </sheetView>
  </sheetViews>
  <sheetFormatPr defaultRowHeight="14.5" x14ac:dyDescent="0.35"/>
  <cols>
    <col min="1" max="1" width="30.7265625" style="247" customWidth="1"/>
    <col min="2" max="2" width="54.7265625" style="247" customWidth="1"/>
    <col min="3" max="16384" width="8.7265625" style="247"/>
  </cols>
  <sheetData>
    <row r="1" spans="1:5" ht="15.5" x14ac:dyDescent="0.35">
      <c r="C1" s="248" t="s">
        <v>69</v>
      </c>
      <c r="E1" s="249"/>
    </row>
    <row r="2" spans="1:5" ht="16" thickBot="1" x14ac:dyDescent="0.4">
      <c r="A2" s="250" t="s">
        <v>142</v>
      </c>
      <c r="B2" s="250"/>
    </row>
    <row r="3" spans="1:5" ht="20.149999999999999" customHeight="1" x14ac:dyDescent="0.35">
      <c r="A3" s="251" t="s">
        <v>123</v>
      </c>
      <c r="B3" s="252">
        <f>'Tab. 1A'!G38</f>
        <v>0</v>
      </c>
    </row>
    <row r="4" spans="1:5" ht="20.149999999999999" customHeight="1" x14ac:dyDescent="0.35">
      <c r="A4" s="253" t="s">
        <v>124</v>
      </c>
      <c r="B4" s="254">
        <f>'Tab. 1B'!H34</f>
        <v>0</v>
      </c>
    </row>
    <row r="5" spans="1:5" ht="20.149999999999999" customHeight="1" x14ac:dyDescent="0.35">
      <c r="A5" s="253" t="s">
        <v>125</v>
      </c>
      <c r="B5" s="254">
        <f>'Tab. 1C'!F12</f>
        <v>0</v>
      </c>
    </row>
    <row r="6" spans="1:5" ht="20.149999999999999" customHeight="1" x14ac:dyDescent="0.35">
      <c r="A6" s="253" t="s">
        <v>126</v>
      </c>
      <c r="B6" s="254">
        <f>'Tab. 1D'!F8</f>
        <v>0</v>
      </c>
    </row>
    <row r="7" spans="1:5" ht="20.149999999999999" customHeight="1" thickBot="1" x14ac:dyDescent="0.4">
      <c r="A7" s="255" t="s">
        <v>52</v>
      </c>
      <c r="B7" s="256">
        <f>'Tab. 2'!F14</f>
        <v>0</v>
      </c>
    </row>
    <row r="8" spans="1:5" ht="20.149999999999999" customHeight="1" thickBot="1" x14ac:dyDescent="0.4">
      <c r="A8" s="257"/>
      <c r="B8" s="258"/>
    </row>
    <row r="9" spans="1:5" s="257" customFormat="1" ht="40" customHeight="1" thickBot="1" x14ac:dyDescent="0.4">
      <c r="A9" s="259" t="s">
        <v>55</v>
      </c>
      <c r="B9" s="260">
        <f>SUM(B3:B7)</f>
        <v>0</v>
      </c>
    </row>
    <row r="11" spans="1:5" x14ac:dyDescent="0.35">
      <c r="A11" s="261" t="s">
        <v>51</v>
      </c>
      <c r="B11" s="262"/>
    </row>
  </sheetData>
  <sheetProtection algorithmName="SHA-512" hashValue="o6+7DY+tfuGZ+WtYrwQCDdnF5a2pQHFD1xT9eZw6zsRwgz0PZmxB1sj/GNyTG2IdzsrqlWf1DrGUDubZ4V6Z1A==" saltValue="jc9zVjRzHNXxPsDqvzl4mg==" spinCount="100000" sheet="1" objects="1" scenarios="1"/>
  <mergeCells count="1"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90" zoomScaleNormal="90" zoomScaleSheetLayoutView="90" workbookViewId="0">
      <selection activeCell="E27" sqref="E27"/>
    </sheetView>
  </sheetViews>
  <sheetFormatPr defaultColWidth="9.1796875" defaultRowHeight="14.5" x14ac:dyDescent="0.35"/>
  <cols>
    <col min="1" max="1" width="5.1796875" style="1" customWidth="1"/>
    <col min="2" max="2" width="86" style="1" customWidth="1"/>
    <col min="3" max="3" width="17.26953125" style="1" customWidth="1"/>
    <col min="4" max="4" width="9.1796875" style="1"/>
    <col min="5" max="5" width="19.7265625" style="1" customWidth="1"/>
    <col min="6" max="6" width="12.453125" style="1" customWidth="1"/>
    <col min="7" max="7" width="20.7265625" style="1" customWidth="1"/>
    <col min="8" max="16384" width="9.1796875" style="1"/>
  </cols>
  <sheetData>
    <row r="1" spans="2:7" ht="15" thickBot="1" x14ac:dyDescent="0.4">
      <c r="B1" s="1" t="s">
        <v>15</v>
      </c>
      <c r="C1" s="17"/>
      <c r="G1" s="110" t="s">
        <v>47</v>
      </c>
    </row>
    <row r="2" spans="2:7" ht="21" x14ac:dyDescent="0.5">
      <c r="B2" s="185" t="s">
        <v>22</v>
      </c>
      <c r="C2" s="263"/>
      <c r="D2" s="263"/>
      <c r="E2" s="263"/>
      <c r="F2" s="96"/>
      <c r="G2" s="10"/>
    </row>
    <row r="3" spans="2:7" ht="21" x14ac:dyDescent="0.5">
      <c r="B3" s="186" t="s">
        <v>0</v>
      </c>
      <c r="C3" s="187"/>
      <c r="D3" s="187"/>
      <c r="E3" s="187"/>
      <c r="F3" s="11"/>
      <c r="G3" s="12"/>
    </row>
    <row r="4" spans="2:7" ht="15" thickBot="1" x14ac:dyDescent="0.4">
      <c r="B4" s="194" t="s">
        <v>6</v>
      </c>
      <c r="C4" s="195"/>
      <c r="D4" s="195"/>
      <c r="E4" s="195"/>
      <c r="F4" s="13"/>
      <c r="G4" s="2"/>
    </row>
    <row r="5" spans="2:7" ht="15" customHeight="1" x14ac:dyDescent="0.35">
      <c r="B5" s="196" t="s">
        <v>7</v>
      </c>
      <c r="C5" s="199" t="s">
        <v>8</v>
      </c>
      <c r="D5" s="202" t="s">
        <v>2</v>
      </c>
      <c r="E5" s="205" t="s">
        <v>61</v>
      </c>
      <c r="F5" s="188" t="s">
        <v>24</v>
      </c>
      <c r="G5" s="191" t="s">
        <v>25</v>
      </c>
    </row>
    <row r="6" spans="2:7" x14ac:dyDescent="0.35">
      <c r="B6" s="197"/>
      <c r="C6" s="200"/>
      <c r="D6" s="203"/>
      <c r="E6" s="206"/>
      <c r="F6" s="189"/>
      <c r="G6" s="192"/>
    </row>
    <row r="7" spans="2:7" ht="15" thickBot="1" x14ac:dyDescent="0.4">
      <c r="B7" s="198"/>
      <c r="C7" s="201"/>
      <c r="D7" s="204"/>
      <c r="E7" s="207"/>
      <c r="F7" s="190"/>
      <c r="G7" s="193"/>
    </row>
    <row r="8" spans="2:7" ht="17.25" customHeight="1" x14ac:dyDescent="0.35">
      <c r="B8" s="128" t="s">
        <v>70</v>
      </c>
      <c r="C8" s="135">
        <v>1060</v>
      </c>
      <c r="D8" s="129" t="s">
        <v>35</v>
      </c>
      <c r="E8" s="68"/>
      <c r="F8" s="130">
        <v>21</v>
      </c>
      <c r="G8" s="50">
        <f>C8*E8*F8</f>
        <v>0</v>
      </c>
    </row>
    <row r="9" spans="2:7" ht="17.25" customHeight="1" x14ac:dyDescent="0.35">
      <c r="B9" s="131" t="s">
        <v>71</v>
      </c>
      <c r="C9" s="72">
        <v>1</v>
      </c>
      <c r="D9" s="14" t="s">
        <v>54</v>
      </c>
      <c r="E9" s="68"/>
      <c r="F9" s="132">
        <v>4</v>
      </c>
      <c r="G9" s="51">
        <f t="shared" ref="G9:G10" si="0">C9*E9*F9</f>
        <v>0</v>
      </c>
    </row>
    <row r="10" spans="2:7" ht="17.25" customHeight="1" x14ac:dyDescent="0.35">
      <c r="B10" s="131" t="s">
        <v>72</v>
      </c>
      <c r="C10" s="72">
        <v>1</v>
      </c>
      <c r="D10" s="14" t="s">
        <v>54</v>
      </c>
      <c r="E10" s="68"/>
      <c r="F10" s="132">
        <v>1</v>
      </c>
      <c r="G10" s="51">
        <f t="shared" si="0"/>
        <v>0</v>
      </c>
    </row>
    <row r="11" spans="2:7" ht="17.25" customHeight="1" x14ac:dyDescent="0.35">
      <c r="B11" s="131" t="s">
        <v>118</v>
      </c>
      <c r="C11" s="136">
        <v>32</v>
      </c>
      <c r="D11" s="14" t="s">
        <v>35</v>
      </c>
      <c r="E11" s="68"/>
      <c r="F11" s="133">
        <v>4</v>
      </c>
      <c r="G11" s="51">
        <f t="shared" ref="G11:G28" si="1">C11*E11*F11</f>
        <v>0</v>
      </c>
    </row>
    <row r="12" spans="2:7" ht="17.25" customHeight="1" x14ac:dyDescent="0.35">
      <c r="B12" s="124" t="s">
        <v>128</v>
      </c>
      <c r="C12" s="72">
        <v>1</v>
      </c>
      <c r="D12" s="14" t="s">
        <v>54</v>
      </c>
      <c r="E12" s="68"/>
      <c r="F12" s="132">
        <v>1</v>
      </c>
      <c r="G12" s="51">
        <f t="shared" si="1"/>
        <v>0</v>
      </c>
    </row>
    <row r="13" spans="2:7" ht="17.25" customHeight="1" x14ac:dyDescent="0.35">
      <c r="B13" s="124" t="s">
        <v>74</v>
      </c>
      <c r="C13" s="72">
        <v>324</v>
      </c>
      <c r="D13" s="14" t="s">
        <v>35</v>
      </c>
      <c r="E13" s="68"/>
      <c r="F13" s="132">
        <v>21</v>
      </c>
      <c r="G13" s="51">
        <f t="shared" si="1"/>
        <v>0</v>
      </c>
    </row>
    <row r="14" spans="2:7" ht="17.25" customHeight="1" x14ac:dyDescent="0.35">
      <c r="B14" s="124" t="s">
        <v>73</v>
      </c>
      <c r="C14" s="72">
        <v>1</v>
      </c>
      <c r="D14" s="14" t="s">
        <v>54</v>
      </c>
      <c r="E14" s="68"/>
      <c r="F14" s="132">
        <v>1</v>
      </c>
      <c r="G14" s="51">
        <f t="shared" ref="G14" si="2">C14*E14*F14</f>
        <v>0</v>
      </c>
    </row>
    <row r="15" spans="2:7" ht="17.25" customHeight="1" x14ac:dyDescent="0.35">
      <c r="B15" s="124" t="s">
        <v>75</v>
      </c>
      <c r="C15" s="72">
        <v>594</v>
      </c>
      <c r="D15" s="14" t="s">
        <v>35</v>
      </c>
      <c r="E15" s="68"/>
      <c r="F15" s="132">
        <v>21</v>
      </c>
      <c r="G15" s="51">
        <f t="shared" si="1"/>
        <v>0</v>
      </c>
    </row>
    <row r="16" spans="2:7" ht="17.25" customHeight="1" x14ac:dyDescent="0.35">
      <c r="B16" s="124" t="s">
        <v>76</v>
      </c>
      <c r="C16" s="72">
        <v>1</v>
      </c>
      <c r="D16" s="14" t="s">
        <v>54</v>
      </c>
      <c r="E16" s="68"/>
      <c r="F16" s="132">
        <v>4</v>
      </c>
      <c r="G16" s="51">
        <f t="shared" si="1"/>
        <v>0</v>
      </c>
    </row>
    <row r="17" spans="2:8" ht="17.25" customHeight="1" x14ac:dyDescent="0.35">
      <c r="B17" s="124" t="s">
        <v>77</v>
      </c>
      <c r="C17" s="72">
        <v>1</v>
      </c>
      <c r="D17" s="14" t="s">
        <v>54</v>
      </c>
      <c r="E17" s="68"/>
      <c r="F17" s="132">
        <v>1</v>
      </c>
      <c r="G17" s="51">
        <f t="shared" si="1"/>
        <v>0</v>
      </c>
    </row>
    <row r="18" spans="2:8" ht="17.25" customHeight="1" x14ac:dyDescent="0.35">
      <c r="B18" s="124" t="s">
        <v>78</v>
      </c>
      <c r="C18" s="72">
        <v>870</v>
      </c>
      <c r="D18" s="14" t="s">
        <v>35</v>
      </c>
      <c r="E18" s="68"/>
      <c r="F18" s="137">
        <v>0.16666600000000001</v>
      </c>
      <c r="G18" s="51">
        <f t="shared" si="1"/>
        <v>0</v>
      </c>
      <c r="H18" s="121"/>
    </row>
    <row r="19" spans="2:8" ht="17.25" customHeight="1" x14ac:dyDescent="0.35">
      <c r="B19" s="124" t="s">
        <v>62</v>
      </c>
      <c r="C19" s="72">
        <v>1</v>
      </c>
      <c r="D19" s="14" t="s">
        <v>54</v>
      </c>
      <c r="E19" s="68"/>
      <c r="F19" s="183">
        <v>1</v>
      </c>
      <c r="G19" s="51">
        <f t="shared" ref="G19" si="3">C19*E19*F19</f>
        <v>0</v>
      </c>
    </row>
    <row r="20" spans="2:8" ht="17.25" customHeight="1" x14ac:dyDescent="0.35">
      <c r="B20" s="124" t="s">
        <v>129</v>
      </c>
      <c r="C20" s="72">
        <v>28</v>
      </c>
      <c r="D20" s="14" t="s">
        <v>53</v>
      </c>
      <c r="E20" s="68"/>
      <c r="F20" s="183">
        <v>1</v>
      </c>
      <c r="G20" s="51">
        <f t="shared" si="1"/>
        <v>0</v>
      </c>
    </row>
    <row r="21" spans="2:8" ht="17.25" customHeight="1" x14ac:dyDescent="0.35">
      <c r="B21" s="124" t="s">
        <v>79</v>
      </c>
      <c r="C21" s="72">
        <v>4</v>
      </c>
      <c r="D21" s="14" t="s">
        <v>53</v>
      </c>
      <c r="E21" s="68"/>
      <c r="F21" s="183">
        <v>21</v>
      </c>
      <c r="G21" s="51">
        <f t="shared" ref="G21:G22" si="4">C21*E21*F21</f>
        <v>0</v>
      </c>
    </row>
    <row r="22" spans="2:8" ht="17.25" customHeight="1" x14ac:dyDescent="0.35">
      <c r="B22" s="124" t="s">
        <v>80</v>
      </c>
      <c r="C22" s="72">
        <v>1</v>
      </c>
      <c r="D22" s="14" t="s">
        <v>54</v>
      </c>
      <c r="E22" s="68"/>
      <c r="F22" s="183">
        <v>4</v>
      </c>
      <c r="G22" s="51">
        <f t="shared" si="4"/>
        <v>0</v>
      </c>
      <c r="H22" s="121"/>
    </row>
    <row r="23" spans="2:8" ht="17.25" customHeight="1" x14ac:dyDescent="0.35">
      <c r="B23" s="124" t="s">
        <v>81</v>
      </c>
      <c r="C23" s="72">
        <v>50</v>
      </c>
      <c r="D23" s="14" t="s">
        <v>53</v>
      </c>
      <c r="E23" s="68"/>
      <c r="F23" s="183">
        <v>21</v>
      </c>
      <c r="G23" s="51">
        <f t="shared" si="1"/>
        <v>0</v>
      </c>
    </row>
    <row r="24" spans="2:8" ht="17.25" customHeight="1" x14ac:dyDescent="0.35">
      <c r="B24" s="124" t="s">
        <v>82</v>
      </c>
      <c r="C24" s="72">
        <v>1</v>
      </c>
      <c r="D24" s="14" t="s">
        <v>54</v>
      </c>
      <c r="E24" s="68"/>
      <c r="F24" s="183">
        <v>4</v>
      </c>
      <c r="G24" s="51">
        <f t="shared" si="1"/>
        <v>0</v>
      </c>
      <c r="H24" s="121"/>
    </row>
    <row r="25" spans="2:8" ht="17.25" customHeight="1" x14ac:dyDescent="0.35">
      <c r="B25" s="124" t="s">
        <v>83</v>
      </c>
      <c r="C25" s="72">
        <v>28</v>
      </c>
      <c r="D25" s="14" t="s">
        <v>53</v>
      </c>
      <c r="E25" s="68"/>
      <c r="F25" s="183">
        <v>1</v>
      </c>
      <c r="G25" s="51">
        <f t="shared" ref="G25" si="5">C25*E25*F25</f>
        <v>0</v>
      </c>
    </row>
    <row r="26" spans="2:8" ht="17.25" customHeight="1" x14ac:dyDescent="0.35">
      <c r="B26" s="269" t="s">
        <v>130</v>
      </c>
      <c r="C26" s="72">
        <v>48</v>
      </c>
      <c r="D26" s="14" t="s">
        <v>53</v>
      </c>
      <c r="E26" s="68"/>
      <c r="F26" s="183">
        <v>21</v>
      </c>
      <c r="G26" s="51">
        <f t="shared" si="1"/>
        <v>0</v>
      </c>
    </row>
    <row r="27" spans="2:8" ht="17.25" customHeight="1" x14ac:dyDescent="0.35">
      <c r="B27" s="124" t="s">
        <v>119</v>
      </c>
      <c r="C27" s="72">
        <v>1</v>
      </c>
      <c r="D27" s="14" t="s">
        <v>54</v>
      </c>
      <c r="E27" s="68"/>
      <c r="F27" s="183">
        <v>4</v>
      </c>
      <c r="G27" s="51">
        <f t="shared" ref="G27" si="6">C27*E27*F27</f>
        <v>0</v>
      </c>
      <c r="H27" s="121"/>
    </row>
    <row r="28" spans="2:8" ht="17.25" customHeight="1" x14ac:dyDescent="0.35">
      <c r="B28" s="124" t="s">
        <v>86</v>
      </c>
      <c r="C28" s="72">
        <v>1</v>
      </c>
      <c r="D28" s="14" t="s">
        <v>54</v>
      </c>
      <c r="E28" s="68"/>
      <c r="F28" s="183">
        <v>21</v>
      </c>
      <c r="G28" s="51">
        <f t="shared" si="1"/>
        <v>0</v>
      </c>
    </row>
    <row r="29" spans="2:8" ht="17.25" customHeight="1" x14ac:dyDescent="0.35">
      <c r="B29" s="124" t="s">
        <v>87</v>
      </c>
      <c r="C29" s="72">
        <v>1</v>
      </c>
      <c r="D29" s="14" t="s">
        <v>54</v>
      </c>
      <c r="E29" s="68"/>
      <c r="F29" s="183">
        <v>21</v>
      </c>
      <c r="G29" s="51">
        <f t="shared" ref="G29" si="7">C29*E29*F29</f>
        <v>0</v>
      </c>
    </row>
    <row r="30" spans="2:8" ht="17.25" customHeight="1" x14ac:dyDescent="0.35">
      <c r="B30" s="124" t="s">
        <v>84</v>
      </c>
      <c r="C30" s="72">
        <v>240</v>
      </c>
      <c r="D30" s="14" t="s">
        <v>53</v>
      </c>
      <c r="E30" s="68"/>
      <c r="F30" s="183">
        <v>1</v>
      </c>
      <c r="G30" s="51">
        <f>C30*E30*F30</f>
        <v>0</v>
      </c>
    </row>
    <row r="31" spans="2:8" ht="17.25" customHeight="1" x14ac:dyDescent="0.35">
      <c r="B31" s="124" t="s">
        <v>85</v>
      </c>
      <c r="C31" s="72">
        <v>1</v>
      </c>
      <c r="D31" s="14" t="s">
        <v>54</v>
      </c>
      <c r="E31" s="68"/>
      <c r="F31" s="137">
        <v>8.3333000000000004E-2</v>
      </c>
      <c r="G31" s="51">
        <f>C31*E31*F31</f>
        <v>0</v>
      </c>
      <c r="H31" s="121"/>
    </row>
    <row r="32" spans="2:8" ht="17.25" customHeight="1" x14ac:dyDescent="0.35">
      <c r="B32" s="124" t="s">
        <v>88</v>
      </c>
      <c r="C32" s="72">
        <v>330</v>
      </c>
      <c r="D32" s="14" t="s">
        <v>53</v>
      </c>
      <c r="E32" s="68"/>
      <c r="F32" s="137">
        <v>0.33333299999999999</v>
      </c>
      <c r="G32" s="51">
        <f t="shared" ref="G32:G35" si="8">C32*E32*F32</f>
        <v>0</v>
      </c>
      <c r="H32" s="134"/>
    </row>
    <row r="33" spans="2:8" ht="17.25" customHeight="1" x14ac:dyDescent="0.35">
      <c r="B33" s="124" t="s">
        <v>89</v>
      </c>
      <c r="C33" s="72">
        <v>1</v>
      </c>
      <c r="D33" s="14" t="s">
        <v>54</v>
      </c>
      <c r="E33" s="111"/>
      <c r="F33" s="137">
        <v>8.3333000000000004E-2</v>
      </c>
      <c r="G33" s="58">
        <f t="shared" si="8"/>
        <v>0</v>
      </c>
      <c r="H33" s="121"/>
    </row>
    <row r="34" spans="2:8" ht="17.25" customHeight="1" x14ac:dyDescent="0.35">
      <c r="B34" s="124" t="s">
        <v>90</v>
      </c>
      <c r="C34" s="72">
        <v>673</v>
      </c>
      <c r="D34" s="14" t="s">
        <v>35</v>
      </c>
      <c r="E34" s="111"/>
      <c r="F34" s="183">
        <v>1</v>
      </c>
      <c r="G34" s="58">
        <f t="shared" si="8"/>
        <v>0</v>
      </c>
    </row>
    <row r="35" spans="2:8" ht="17.25" customHeight="1" thickBot="1" x14ac:dyDescent="0.4">
      <c r="B35" s="139" t="s">
        <v>91</v>
      </c>
      <c r="C35" s="77">
        <v>1</v>
      </c>
      <c r="D35" s="78" t="s">
        <v>54</v>
      </c>
      <c r="E35" s="81"/>
      <c r="F35" s="138">
        <v>8.3333000000000004E-2</v>
      </c>
      <c r="G35" s="52">
        <f t="shared" si="8"/>
        <v>0</v>
      </c>
      <c r="H35" s="121"/>
    </row>
    <row r="36" spans="2:8" x14ac:dyDescent="0.35">
      <c r="B36" s="73" t="s">
        <v>38</v>
      </c>
      <c r="C36" s="104"/>
      <c r="D36" s="74"/>
      <c r="E36" s="80"/>
      <c r="F36" s="75"/>
      <c r="G36" s="76">
        <f>SUM(G8:G35)</f>
        <v>0</v>
      </c>
    </row>
    <row r="37" spans="2:8" x14ac:dyDescent="0.35">
      <c r="B37" s="30" t="s">
        <v>31</v>
      </c>
      <c r="C37" s="105"/>
      <c r="D37" s="20"/>
      <c r="E37" s="82"/>
      <c r="F37" s="21"/>
      <c r="G37" s="53">
        <f>G36*12</f>
        <v>0</v>
      </c>
    </row>
    <row r="38" spans="2:8" ht="15" thickBot="1" x14ac:dyDescent="0.4">
      <c r="B38" s="31" t="s">
        <v>32</v>
      </c>
      <c r="C38" s="106"/>
      <c r="D38" s="22"/>
      <c r="E38" s="83"/>
      <c r="F38" s="23"/>
      <c r="G38" s="54">
        <f>G37*4</f>
        <v>0</v>
      </c>
    </row>
    <row r="39" spans="2:8" x14ac:dyDescent="0.35">
      <c r="C39" s="107"/>
    </row>
    <row r="40" spans="2:8" x14ac:dyDescent="0.35">
      <c r="C40" s="69"/>
      <c r="D40" s="11"/>
      <c r="E40" s="11"/>
    </row>
    <row r="41" spans="2:8" x14ac:dyDescent="0.35">
      <c r="B41" s="7" t="s">
        <v>120</v>
      </c>
      <c r="C41" s="69"/>
      <c r="D41" s="11"/>
      <c r="E41" s="11"/>
    </row>
    <row r="42" spans="2:8" x14ac:dyDescent="0.35">
      <c r="B42" s="7" t="s">
        <v>121</v>
      </c>
      <c r="C42" s="69"/>
      <c r="D42" s="11"/>
      <c r="E42" s="11"/>
    </row>
    <row r="43" spans="2:8" x14ac:dyDescent="0.35">
      <c r="B43" s="140" t="s">
        <v>63</v>
      </c>
      <c r="C43" s="69"/>
      <c r="D43" s="11"/>
      <c r="E43" s="11"/>
    </row>
    <row r="44" spans="2:8" x14ac:dyDescent="0.35">
      <c r="C44" s="69"/>
      <c r="D44" s="11"/>
      <c r="E44" s="11"/>
    </row>
    <row r="45" spans="2:8" x14ac:dyDescent="0.35">
      <c r="C45" s="69"/>
      <c r="D45" s="11"/>
      <c r="E45" s="11"/>
    </row>
    <row r="46" spans="2:8" x14ac:dyDescent="0.35">
      <c r="C46" s="69"/>
      <c r="D46" s="11"/>
      <c r="E46" s="11"/>
    </row>
    <row r="47" spans="2:8" x14ac:dyDescent="0.35">
      <c r="C47" s="69"/>
      <c r="D47" s="11"/>
      <c r="E47" s="11"/>
    </row>
    <row r="48" spans="2:8" x14ac:dyDescent="0.35">
      <c r="C48" s="11"/>
      <c r="D48" s="11"/>
      <c r="E48" s="11"/>
    </row>
  </sheetData>
  <sheetProtection algorithmName="SHA-512" hashValue="AUAFW+P4JvTlpzXBkcp2AdrpnHRFFfmn+j/enYIhdCJMoXrQuEXzAXV40oM87c7Joc842OMqu5mOhWlHXhmyBg==" saltValue="sSw7oYMX28j08nX+OAHq8A==" spinCount="100000" sheet="1" objects="1" scenarios="1"/>
  <protectedRanges>
    <protectedRange password="CC5E" sqref="C8:C35 F8:F35" name="Oblast2"/>
    <protectedRange sqref="E2:F2" name="Oblast1"/>
  </protectedRanges>
  <customSheetViews>
    <customSheetView guid="{92E15E10-1B4B-4617-BA26-351AC6DF1CF4}" scale="90">
      <selection activeCell="B42" sqref="B4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1"/>
    </customSheetView>
    <customSheetView guid="{B3CEDDCA-A33E-4013-BCC9-FD3A5E640AFB}" scale="90" showPageBreaks="1" printArea="1">
      <selection activeCell="D21" sqref="D21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2"/>
    </customSheetView>
    <customSheetView guid="{7519C29A-F81C-4982-B1E7-965307422325}" scale="90" showPageBreaks="1" printArea="1">
      <selection activeCell="E22" activeCellId="6" sqref="E10 E12 E14 E16 E18 E20 E22"/>
      <rowBreaks count="1" manualBreakCount="1">
        <brk id="40" max="7" man="1"/>
      </rowBreaks>
      <pageMargins left="0.7" right="0.7" top="0.78740157499999996" bottom="0.78740157499999996" header="0.3" footer="0.3"/>
      <pageSetup paperSize="9" scale="80" orientation="landscape" r:id="rId3"/>
    </customSheetView>
  </customSheetViews>
  <mergeCells count="9">
    <mergeCell ref="B2:E2"/>
    <mergeCell ref="B3:E3"/>
    <mergeCell ref="F5:F7"/>
    <mergeCell ref="G5:G7"/>
    <mergeCell ref="B4:E4"/>
    <mergeCell ref="B5:B7"/>
    <mergeCell ref="C5:C7"/>
    <mergeCell ref="D5:D7"/>
    <mergeCell ref="E5:E7"/>
  </mergeCells>
  <dataValidations count="1">
    <dataValidation type="custom" allowBlank="1" showErrorMessage="1" errorTitle="CHYBA" error="zadávejte jen 2 desetinná čísla" sqref="E8:E35">
      <formula1>MOD(E8*100,1)=0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4"/>
  <rowBreaks count="1" manualBreakCount="1">
    <brk id="38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opLeftCell="B1" zoomScale="90" zoomScaleNormal="90" zoomScaleSheetLayoutView="100" workbookViewId="0">
      <selection activeCell="E8" sqref="E8"/>
    </sheetView>
  </sheetViews>
  <sheetFormatPr defaultColWidth="9.1796875" defaultRowHeight="14.5" x14ac:dyDescent="0.35"/>
  <cols>
    <col min="1" max="1" width="6.54296875" style="1" customWidth="1"/>
    <col min="2" max="2" width="83.81640625" style="1" customWidth="1"/>
    <col min="3" max="3" width="16.1796875" style="1" customWidth="1"/>
    <col min="4" max="4" width="12.81640625" style="1" customWidth="1"/>
    <col min="5" max="5" width="17.54296875" style="1" customWidth="1"/>
    <col min="6" max="6" width="13" style="1" customWidth="1"/>
    <col min="7" max="7" width="12.7265625" style="1" customWidth="1"/>
    <col min="8" max="8" width="14.1796875" style="1" customWidth="1"/>
    <col min="9" max="9" width="20.7265625" style="1" customWidth="1"/>
    <col min="10" max="16384" width="9.1796875" style="1"/>
  </cols>
  <sheetData>
    <row r="1" spans="2:10" ht="15" thickBot="1" x14ac:dyDescent="0.4">
      <c r="B1" s="1" t="s">
        <v>15</v>
      </c>
      <c r="C1" s="8"/>
      <c r="D1" s="8"/>
      <c r="I1" s="9" t="s">
        <v>46</v>
      </c>
    </row>
    <row r="2" spans="2:10" ht="21" x14ac:dyDescent="0.5">
      <c r="B2" s="208" t="s">
        <v>19</v>
      </c>
      <c r="C2" s="209"/>
      <c r="D2" s="209"/>
      <c r="E2" s="263"/>
      <c r="F2" s="88"/>
      <c r="G2" s="88"/>
      <c r="H2" s="88"/>
      <c r="I2" s="10"/>
    </row>
    <row r="3" spans="2:10" ht="21" x14ac:dyDescent="0.5">
      <c r="B3" s="217" t="s">
        <v>0</v>
      </c>
      <c r="C3" s="218"/>
      <c r="D3" s="218"/>
      <c r="E3" s="218"/>
      <c r="F3" s="142"/>
      <c r="G3" s="142"/>
      <c r="H3" s="142"/>
      <c r="I3" s="143"/>
    </row>
    <row r="4" spans="2:10" ht="15" thickBot="1" x14ac:dyDescent="0.4">
      <c r="B4" s="225" t="s">
        <v>10</v>
      </c>
      <c r="C4" s="226"/>
      <c r="D4" s="226"/>
      <c r="E4" s="226"/>
      <c r="F4" s="144"/>
      <c r="G4" s="144"/>
      <c r="H4" s="144"/>
      <c r="I4" s="145"/>
    </row>
    <row r="5" spans="2:10" ht="15" customHeight="1" thickBot="1" x14ac:dyDescent="0.4">
      <c r="B5" s="227" t="s">
        <v>7</v>
      </c>
      <c r="C5" s="230" t="s">
        <v>60</v>
      </c>
      <c r="D5" s="233" t="s">
        <v>2</v>
      </c>
      <c r="E5" s="236" t="s">
        <v>9</v>
      </c>
      <c r="F5" s="219" t="s">
        <v>59</v>
      </c>
      <c r="G5" s="219" t="s">
        <v>64</v>
      </c>
      <c r="H5" s="219" t="s">
        <v>25</v>
      </c>
      <c r="I5" s="222" t="s">
        <v>134</v>
      </c>
    </row>
    <row r="6" spans="2:10" ht="15" thickBot="1" x14ac:dyDescent="0.4">
      <c r="B6" s="228"/>
      <c r="C6" s="231"/>
      <c r="D6" s="234"/>
      <c r="E6" s="237"/>
      <c r="F6" s="220"/>
      <c r="G6" s="220"/>
      <c r="H6" s="220"/>
      <c r="I6" s="223"/>
    </row>
    <row r="7" spans="2:10" ht="15" thickBot="1" x14ac:dyDescent="0.4">
      <c r="B7" s="229"/>
      <c r="C7" s="232"/>
      <c r="D7" s="235"/>
      <c r="E7" s="238"/>
      <c r="F7" s="221"/>
      <c r="G7" s="221"/>
      <c r="H7" s="221"/>
      <c r="I7" s="224"/>
    </row>
    <row r="8" spans="2:10" ht="17.25" customHeight="1" x14ac:dyDescent="0.35">
      <c r="B8" s="122" t="s">
        <v>56</v>
      </c>
      <c r="C8" s="72">
        <v>700</v>
      </c>
      <c r="D8" s="14" t="s">
        <v>35</v>
      </c>
      <c r="E8" s="68"/>
      <c r="F8" s="146"/>
      <c r="G8" s="147">
        <v>1</v>
      </c>
      <c r="H8" s="148"/>
      <c r="I8" s="149">
        <f>C8*E8*G8</f>
        <v>0</v>
      </c>
    </row>
    <row r="9" spans="2:10" ht="17.25" customHeight="1" x14ac:dyDescent="0.35">
      <c r="B9" s="215" t="s">
        <v>92</v>
      </c>
      <c r="C9" s="216"/>
      <c r="D9" s="216"/>
      <c r="E9" s="216"/>
      <c r="F9" s="150"/>
      <c r="G9" s="150"/>
      <c r="H9" s="151"/>
      <c r="I9" s="152"/>
    </row>
    <row r="10" spans="2:10" ht="17.25" customHeight="1" x14ac:dyDescent="0.35">
      <c r="B10" s="123" t="s">
        <v>114</v>
      </c>
      <c r="C10" s="72">
        <v>600</v>
      </c>
      <c r="D10" s="14" t="s">
        <v>35</v>
      </c>
      <c r="E10" s="68"/>
      <c r="F10" s="153"/>
      <c r="G10" s="147">
        <v>1</v>
      </c>
      <c r="H10" s="148"/>
      <c r="I10" s="149">
        <f t="shared" ref="I10:I20" si="0">C10*E10*G10</f>
        <v>0</v>
      </c>
    </row>
    <row r="11" spans="2:10" ht="17.25" customHeight="1" x14ac:dyDescent="0.35">
      <c r="B11" s="123" t="s">
        <v>131</v>
      </c>
      <c r="C11" s="72">
        <v>1374</v>
      </c>
      <c r="D11" s="268" t="s">
        <v>35</v>
      </c>
      <c r="E11" s="68"/>
      <c r="F11" s="153"/>
      <c r="G11" s="147">
        <v>1</v>
      </c>
      <c r="H11" s="148"/>
      <c r="I11" s="149">
        <f t="shared" si="0"/>
        <v>0</v>
      </c>
    </row>
    <row r="12" spans="2:10" ht="17.25" customHeight="1" x14ac:dyDescent="0.35">
      <c r="B12" s="123" t="s">
        <v>109</v>
      </c>
      <c r="C12" s="72">
        <v>1672</v>
      </c>
      <c r="D12" s="14" t="s">
        <v>35</v>
      </c>
      <c r="E12" s="68"/>
      <c r="F12" s="153"/>
      <c r="G12" s="147">
        <v>1</v>
      </c>
      <c r="H12" s="148"/>
      <c r="I12" s="149">
        <f t="shared" si="0"/>
        <v>0</v>
      </c>
    </row>
    <row r="13" spans="2:10" ht="17.25" customHeight="1" x14ac:dyDescent="0.35">
      <c r="B13" s="123" t="s">
        <v>115</v>
      </c>
      <c r="C13" s="72">
        <v>75</v>
      </c>
      <c r="D13" s="14" t="s">
        <v>35</v>
      </c>
      <c r="E13" s="68"/>
      <c r="F13" s="153"/>
      <c r="G13" s="147">
        <v>1</v>
      </c>
      <c r="H13" s="148"/>
      <c r="I13" s="149">
        <f t="shared" si="0"/>
        <v>0</v>
      </c>
    </row>
    <row r="14" spans="2:10" ht="17.25" customHeight="1" x14ac:dyDescent="0.35">
      <c r="B14" s="123" t="s">
        <v>96</v>
      </c>
      <c r="C14" s="72">
        <v>2198</v>
      </c>
      <c r="D14" s="14" t="s">
        <v>35</v>
      </c>
      <c r="E14" s="68"/>
      <c r="F14" s="153"/>
      <c r="G14" s="147">
        <v>1</v>
      </c>
      <c r="H14" s="148"/>
      <c r="I14" s="149">
        <f t="shared" si="0"/>
        <v>0</v>
      </c>
    </row>
    <row r="15" spans="2:10" ht="17.25" customHeight="1" x14ac:dyDescent="0.35">
      <c r="B15" s="123" t="s">
        <v>93</v>
      </c>
      <c r="C15" s="72">
        <v>1300</v>
      </c>
      <c r="D15" s="14" t="s">
        <v>35</v>
      </c>
      <c r="E15" s="68"/>
      <c r="F15" s="153"/>
      <c r="G15" s="147">
        <v>1</v>
      </c>
      <c r="H15" s="148"/>
      <c r="I15" s="149">
        <f t="shared" si="0"/>
        <v>0</v>
      </c>
      <c r="J15" s="121"/>
    </row>
    <row r="16" spans="2:10" ht="17.25" customHeight="1" x14ac:dyDescent="0.35">
      <c r="B16" s="123" t="s">
        <v>94</v>
      </c>
      <c r="C16" s="72">
        <v>30</v>
      </c>
      <c r="D16" s="14" t="s">
        <v>23</v>
      </c>
      <c r="E16" s="68"/>
      <c r="F16" s="153"/>
      <c r="G16" s="147">
        <v>1</v>
      </c>
      <c r="H16" s="148"/>
      <c r="I16" s="149">
        <f t="shared" si="0"/>
        <v>0</v>
      </c>
    </row>
    <row r="17" spans="2:10" ht="17.25" customHeight="1" x14ac:dyDescent="0.35">
      <c r="B17" s="123" t="s">
        <v>95</v>
      </c>
      <c r="C17" s="72">
        <v>3</v>
      </c>
      <c r="D17" s="14" t="s">
        <v>5</v>
      </c>
      <c r="E17" s="68"/>
      <c r="F17" s="153"/>
      <c r="G17" s="147">
        <v>1</v>
      </c>
      <c r="H17" s="148"/>
      <c r="I17" s="149">
        <f t="shared" si="0"/>
        <v>0</v>
      </c>
    </row>
    <row r="18" spans="2:10" ht="17.25" customHeight="1" x14ac:dyDescent="0.35">
      <c r="B18" s="182" t="s">
        <v>97</v>
      </c>
      <c r="C18" s="72">
        <v>1</v>
      </c>
      <c r="D18" s="79" t="s">
        <v>4</v>
      </c>
      <c r="E18" s="68"/>
      <c r="F18" s="154">
        <v>10</v>
      </c>
      <c r="G18" s="155"/>
      <c r="H18" s="156">
        <f t="shared" ref="H18" si="1">C18*E18*F18</f>
        <v>0</v>
      </c>
      <c r="I18" s="157"/>
    </row>
    <row r="19" spans="2:10" ht="17.25" customHeight="1" x14ac:dyDescent="0.35">
      <c r="B19" s="123" t="s">
        <v>98</v>
      </c>
      <c r="C19" s="72">
        <v>276</v>
      </c>
      <c r="D19" s="14" t="s">
        <v>35</v>
      </c>
      <c r="E19" s="68"/>
      <c r="F19" s="153"/>
      <c r="G19" s="147">
        <v>1</v>
      </c>
      <c r="H19" s="148"/>
      <c r="I19" s="149">
        <f t="shared" si="0"/>
        <v>0</v>
      </c>
    </row>
    <row r="20" spans="2:10" ht="17.25" customHeight="1" x14ac:dyDescent="0.35">
      <c r="B20" s="123" t="s">
        <v>99</v>
      </c>
      <c r="C20" s="72">
        <v>276</v>
      </c>
      <c r="D20" s="14" t="s">
        <v>35</v>
      </c>
      <c r="E20" s="68"/>
      <c r="F20" s="153"/>
      <c r="G20" s="147">
        <v>1</v>
      </c>
      <c r="H20" s="148"/>
      <c r="I20" s="149">
        <f t="shared" si="0"/>
        <v>0</v>
      </c>
    </row>
    <row r="21" spans="2:10" ht="17.25" customHeight="1" x14ac:dyDescent="0.35">
      <c r="B21" s="124" t="s">
        <v>100</v>
      </c>
      <c r="C21" s="72">
        <v>165</v>
      </c>
      <c r="D21" s="14" t="s">
        <v>35</v>
      </c>
      <c r="E21" s="68"/>
      <c r="F21" s="141">
        <v>3</v>
      </c>
      <c r="G21" s="158"/>
      <c r="H21" s="159">
        <f>C21*E21*F21</f>
        <v>0</v>
      </c>
      <c r="I21" s="157"/>
    </row>
    <row r="22" spans="2:10" ht="17.25" customHeight="1" x14ac:dyDescent="0.35">
      <c r="B22" s="123" t="s">
        <v>101</v>
      </c>
      <c r="C22" s="72">
        <v>200</v>
      </c>
      <c r="D22" s="79" t="s">
        <v>5</v>
      </c>
      <c r="E22" s="68"/>
      <c r="F22" s="153"/>
      <c r="G22" s="147">
        <v>1</v>
      </c>
      <c r="H22" s="148"/>
      <c r="I22" s="149">
        <f t="shared" ref="I22:I25" si="2">C22*E22*G22</f>
        <v>0</v>
      </c>
    </row>
    <row r="23" spans="2:10" ht="17.25" customHeight="1" x14ac:dyDescent="0.35">
      <c r="B23" s="123" t="s">
        <v>102</v>
      </c>
      <c r="C23" s="72">
        <v>220</v>
      </c>
      <c r="D23" s="14" t="s">
        <v>5</v>
      </c>
      <c r="E23" s="68"/>
      <c r="F23" s="153"/>
      <c r="G23" s="147">
        <v>1</v>
      </c>
      <c r="H23" s="148"/>
      <c r="I23" s="149">
        <f t="shared" si="2"/>
        <v>0</v>
      </c>
    </row>
    <row r="24" spans="2:10" ht="17.25" customHeight="1" x14ac:dyDescent="0.35">
      <c r="B24" s="125" t="s">
        <v>103</v>
      </c>
      <c r="C24" s="72">
        <v>200</v>
      </c>
      <c r="D24" s="14" t="s">
        <v>35</v>
      </c>
      <c r="E24" s="68"/>
      <c r="F24" s="153"/>
      <c r="G24" s="147">
        <v>1</v>
      </c>
      <c r="H24" s="148"/>
      <c r="I24" s="149">
        <f t="shared" si="2"/>
        <v>0</v>
      </c>
    </row>
    <row r="25" spans="2:10" x14ac:dyDescent="0.35">
      <c r="B25" s="126" t="s">
        <v>104</v>
      </c>
      <c r="C25" s="72">
        <v>1</v>
      </c>
      <c r="D25" s="79" t="s">
        <v>4</v>
      </c>
      <c r="E25" s="68"/>
      <c r="F25" s="153"/>
      <c r="G25" s="147">
        <v>45</v>
      </c>
      <c r="H25" s="148"/>
      <c r="I25" s="149">
        <f t="shared" si="2"/>
        <v>0</v>
      </c>
    </row>
    <row r="26" spans="2:10" ht="17.25" customHeight="1" x14ac:dyDescent="0.35">
      <c r="B26" s="182" t="s">
        <v>105</v>
      </c>
      <c r="C26" s="72">
        <v>1</v>
      </c>
      <c r="D26" s="79" t="s">
        <v>4</v>
      </c>
      <c r="E26" s="68"/>
      <c r="F26" s="154">
        <v>3</v>
      </c>
      <c r="G26" s="155"/>
      <c r="H26" s="156">
        <f t="shared" ref="H26:H30" si="3">C26*E26*F26</f>
        <v>0</v>
      </c>
      <c r="I26" s="157"/>
    </row>
    <row r="27" spans="2:10" ht="17.25" customHeight="1" x14ac:dyDescent="0.35">
      <c r="B27" s="182" t="s">
        <v>106</v>
      </c>
      <c r="C27" s="72">
        <v>1</v>
      </c>
      <c r="D27" s="79" t="s">
        <v>57</v>
      </c>
      <c r="E27" s="68"/>
      <c r="F27" s="154">
        <v>1</v>
      </c>
      <c r="G27" s="155"/>
      <c r="H27" s="156">
        <f t="shared" si="3"/>
        <v>0</v>
      </c>
      <c r="I27" s="157"/>
    </row>
    <row r="28" spans="2:10" x14ac:dyDescent="0.35">
      <c r="B28" s="127" t="s">
        <v>107</v>
      </c>
      <c r="C28" s="72">
        <v>1</v>
      </c>
      <c r="D28" s="79" t="s">
        <v>4</v>
      </c>
      <c r="E28" s="68"/>
      <c r="F28" s="160">
        <v>50</v>
      </c>
      <c r="G28" s="161"/>
      <c r="H28" s="156">
        <f t="shared" ref="H28" si="4">C28*E28*F28</f>
        <v>0</v>
      </c>
      <c r="I28" s="157"/>
    </row>
    <row r="29" spans="2:10" ht="17.25" customHeight="1" x14ac:dyDescent="0.35">
      <c r="B29" s="123" t="s">
        <v>108</v>
      </c>
      <c r="C29" s="72">
        <v>1</v>
      </c>
      <c r="D29" s="79" t="s">
        <v>16</v>
      </c>
      <c r="E29" s="68"/>
      <c r="F29" s="154">
        <v>10</v>
      </c>
      <c r="G29" s="155"/>
      <c r="H29" s="156">
        <f t="shared" si="3"/>
        <v>0</v>
      </c>
      <c r="I29" s="157"/>
      <c r="J29" s="121"/>
    </row>
    <row r="30" spans="2:10" ht="17.25" customHeight="1" thickBot="1" x14ac:dyDescent="0.4">
      <c r="B30" s="113" t="s">
        <v>113</v>
      </c>
      <c r="C30" s="77">
        <v>1</v>
      </c>
      <c r="D30" s="114" t="s">
        <v>4</v>
      </c>
      <c r="E30" s="68"/>
      <c r="F30" s="162">
        <v>1</v>
      </c>
      <c r="G30" s="163"/>
      <c r="H30" s="156">
        <f t="shared" si="3"/>
        <v>0</v>
      </c>
      <c r="I30" s="164"/>
    </row>
    <row r="31" spans="2:10" ht="17.25" customHeight="1" x14ac:dyDescent="0.35">
      <c r="B31" s="89" t="s">
        <v>66</v>
      </c>
      <c r="C31" s="117"/>
      <c r="D31" s="118"/>
      <c r="E31" s="90"/>
      <c r="F31" s="165"/>
      <c r="G31" s="165"/>
      <c r="H31" s="166">
        <f>SUM(H18,H21:H21,H26:H30)</f>
        <v>0</v>
      </c>
      <c r="I31" s="167"/>
    </row>
    <row r="32" spans="2:10" ht="17.25" customHeight="1" thickBot="1" x14ac:dyDescent="0.4">
      <c r="B32" s="31" t="s">
        <v>67</v>
      </c>
      <c r="C32" s="91"/>
      <c r="D32" s="91"/>
      <c r="E32" s="92"/>
      <c r="F32" s="168"/>
      <c r="G32" s="168"/>
      <c r="H32" s="169"/>
      <c r="I32" s="170">
        <f>SUM(I8,I10:I20,I22:I25)</f>
        <v>0</v>
      </c>
    </row>
    <row r="33" spans="2:9" ht="17.25" customHeight="1" x14ac:dyDescent="0.35">
      <c r="B33" s="93" t="s">
        <v>65</v>
      </c>
      <c r="C33" s="94"/>
      <c r="D33" s="94"/>
      <c r="E33" s="95"/>
      <c r="F33" s="171"/>
      <c r="G33" s="171"/>
      <c r="H33" s="213">
        <f>(H31*12)+I32</f>
        <v>0</v>
      </c>
      <c r="I33" s="214"/>
    </row>
    <row r="34" spans="2:9" ht="17.25" customHeight="1" thickBot="1" x14ac:dyDescent="0.4">
      <c r="B34" s="31" t="s">
        <v>37</v>
      </c>
      <c r="C34" s="91"/>
      <c r="D34" s="91"/>
      <c r="E34" s="92"/>
      <c r="F34" s="168"/>
      <c r="G34" s="168"/>
      <c r="H34" s="211">
        <f>H33*4</f>
        <v>0</v>
      </c>
      <c r="I34" s="212"/>
    </row>
    <row r="36" spans="2:9" x14ac:dyDescent="0.35">
      <c r="B36" s="119" t="s">
        <v>36</v>
      </c>
    </row>
    <row r="37" spans="2:9" x14ac:dyDescent="0.35">
      <c r="B37" s="120" t="s">
        <v>11</v>
      </c>
      <c r="C37" s="15"/>
      <c r="D37" s="15"/>
      <c r="E37" s="15"/>
    </row>
    <row r="38" spans="2:9" x14ac:dyDescent="0.35">
      <c r="B38" s="33"/>
      <c r="C38" s="16"/>
      <c r="D38" s="15"/>
      <c r="E38" s="16"/>
    </row>
    <row r="39" spans="2:9" x14ac:dyDescent="0.35">
      <c r="B39" s="210" t="s">
        <v>135</v>
      </c>
      <c r="C39" s="267"/>
      <c r="D39" s="267"/>
    </row>
    <row r="40" spans="2:9" x14ac:dyDescent="0.35">
      <c r="B40" s="33" t="s">
        <v>27</v>
      </c>
    </row>
    <row r="41" spans="2:9" x14ac:dyDescent="0.35">
      <c r="B41" s="33" t="s">
        <v>26</v>
      </c>
    </row>
  </sheetData>
  <sheetProtection algorithmName="SHA-512" hashValue="4wgUCUIxidw0sFRASBvBEvyZFALr8wZeTrs+6xW9L9emROfgo9oumfJ2k8B7nwLbKeExFvQD6VMiWLDFNsZHHg==" saltValue="o8NpEFFQy2PxUFbePkQFEg==" spinCount="100000" sheet="1" objects="1" scenarios="1"/>
  <protectedRanges>
    <protectedRange password="CC5E" sqref="C8 F8:H8 C10:C20 F10:H20 C22:C31 F22:H31" name="Oblast3"/>
    <protectedRange password="CC5E" sqref="C21 F21:H21" name="Oblast2_2"/>
  </protectedRanges>
  <customSheetViews>
    <customSheetView guid="{92E15E10-1B4B-4617-BA26-351AC6DF1CF4}" scale="90" fitToPage="1">
      <selection activeCell="B46" sqref="B46"/>
      <pageMargins left="0.25" right="0.25" top="0.75" bottom="0.75" header="0.3" footer="0.3"/>
      <pageSetup paperSize="9" scale="62" orientation="portrait" r:id="rId1"/>
    </customSheetView>
    <customSheetView guid="{B3CEDDCA-A33E-4013-BCC9-FD3A5E640AFB}" scale="90" showPageBreaks="1" fitToPage="1" printArea="1">
      <selection activeCell="B46" sqref="B46"/>
      <pageMargins left="0.25" right="0.25" top="0.75" bottom="0.75" header="0.3" footer="0.3"/>
      <pageSetup paperSize="9" scale="62" orientation="portrait" r:id="rId2"/>
    </customSheetView>
    <customSheetView guid="{7519C29A-F81C-4982-B1E7-965307422325}" scale="90" showPageBreaks="1" fitToPage="1" printArea="1" topLeftCell="A4">
      <selection activeCell="B47" sqref="B47"/>
      <pageMargins left="0.25" right="0.25" top="0.75" bottom="0.75" header="0.3" footer="0.3"/>
      <pageSetup paperSize="9" scale="61" orientation="portrait" r:id="rId3"/>
    </customSheetView>
  </customSheetViews>
  <mergeCells count="15">
    <mergeCell ref="B2:E2"/>
    <mergeCell ref="B39:D39"/>
    <mergeCell ref="H34:I34"/>
    <mergeCell ref="H33:I33"/>
    <mergeCell ref="B9:E9"/>
    <mergeCell ref="B3:E3"/>
    <mergeCell ref="F5:F7"/>
    <mergeCell ref="I5:I7"/>
    <mergeCell ref="B4:E4"/>
    <mergeCell ref="B5:B7"/>
    <mergeCell ref="C5:C7"/>
    <mergeCell ref="D5:D7"/>
    <mergeCell ref="E5:E7"/>
    <mergeCell ref="G5:G7"/>
    <mergeCell ref="H5:H7"/>
  </mergeCells>
  <dataValidations count="1">
    <dataValidation type="custom" allowBlank="1" showErrorMessage="1" errorTitle="CHYBA" error="zadávejte jen 2 desetinná čísla" sqref="E8 E10:E30">
      <formula1>MOD(E8*100,1)=0</formula1>
    </dataValidation>
  </dataValidations>
  <printOptions horizontalCentered="1"/>
  <pageMargins left="0.19685039370078741" right="0.19685039370078741" top="0.19685039370078741" bottom="0.19685039370078741" header="0" footer="0"/>
  <pageSetup paperSize="9" scale="75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="90" zoomScaleNormal="90" zoomScaleSheetLayoutView="100" workbookViewId="0">
      <selection activeCell="E15" sqref="E15"/>
    </sheetView>
  </sheetViews>
  <sheetFormatPr defaultColWidth="9.1796875" defaultRowHeight="14.5" x14ac:dyDescent="0.35"/>
  <cols>
    <col min="1" max="1" width="6.1796875" style="33" customWidth="1"/>
    <col min="2" max="2" width="104.81640625" style="33" customWidth="1"/>
    <col min="3" max="3" width="9.81640625" style="33" customWidth="1"/>
    <col min="4" max="4" width="15.453125" style="33" customWidth="1"/>
    <col min="5" max="5" width="17.26953125" style="33" customWidth="1"/>
    <col min="6" max="6" width="21.7265625" style="33" customWidth="1"/>
    <col min="7" max="16384" width="9.1796875" style="33"/>
  </cols>
  <sheetData>
    <row r="1" spans="2:6" ht="15" thickBot="1" x14ac:dyDescent="0.4">
      <c r="B1" s="33" t="s">
        <v>15</v>
      </c>
      <c r="C1" s="24"/>
      <c r="D1" s="24"/>
      <c r="F1" s="42" t="s">
        <v>45</v>
      </c>
    </row>
    <row r="2" spans="2:6" ht="21" x14ac:dyDescent="0.35">
      <c r="B2" s="239" t="s">
        <v>18</v>
      </c>
      <c r="C2" s="240"/>
      <c r="D2" s="240"/>
      <c r="E2" s="97"/>
      <c r="F2" s="98"/>
    </row>
    <row r="3" spans="2:6" ht="21.5" thickBot="1" x14ac:dyDescent="0.4">
      <c r="B3" s="241" t="s">
        <v>0</v>
      </c>
      <c r="C3" s="242"/>
      <c r="D3" s="242"/>
      <c r="E3" s="25"/>
      <c r="F3" s="34"/>
    </row>
    <row r="4" spans="2:6" ht="29.5" thickBot="1" x14ac:dyDescent="0.4">
      <c r="B4" s="43" t="s">
        <v>1</v>
      </c>
      <c r="C4" s="44" t="s">
        <v>2</v>
      </c>
      <c r="D4" s="86" t="s">
        <v>138</v>
      </c>
      <c r="E4" s="44" t="s">
        <v>3</v>
      </c>
      <c r="F4" s="100" t="s">
        <v>48</v>
      </c>
    </row>
    <row r="5" spans="2:6" x14ac:dyDescent="0.35">
      <c r="B5" s="70" t="s">
        <v>136</v>
      </c>
      <c r="C5" s="49" t="s">
        <v>13</v>
      </c>
      <c r="D5" s="172">
        <v>52</v>
      </c>
      <c r="E5" s="68"/>
      <c r="F5" s="173">
        <f>D5*E5</f>
        <v>0</v>
      </c>
    </row>
    <row r="6" spans="2:6" x14ac:dyDescent="0.35">
      <c r="B6" s="174" t="s">
        <v>132</v>
      </c>
      <c r="C6" s="181" t="s">
        <v>13</v>
      </c>
      <c r="D6" s="176">
        <v>52</v>
      </c>
      <c r="E6" s="68"/>
      <c r="F6" s="175">
        <f t="shared" ref="F6:F10" si="0">D6*E6</f>
        <v>0</v>
      </c>
    </row>
    <row r="7" spans="2:6" x14ac:dyDescent="0.35">
      <c r="B7" s="174" t="s">
        <v>133</v>
      </c>
      <c r="C7" s="181" t="s">
        <v>13</v>
      </c>
      <c r="D7" s="176">
        <v>26</v>
      </c>
      <c r="E7" s="68"/>
      <c r="F7" s="175">
        <f t="shared" si="0"/>
        <v>0</v>
      </c>
    </row>
    <row r="8" spans="2:6" x14ac:dyDescent="0.35">
      <c r="B8" s="174" t="s">
        <v>110</v>
      </c>
      <c r="C8" s="181" t="s">
        <v>14</v>
      </c>
      <c r="D8" s="176">
        <v>150</v>
      </c>
      <c r="E8" s="68"/>
      <c r="F8" s="175">
        <f t="shared" si="0"/>
        <v>0</v>
      </c>
    </row>
    <row r="9" spans="2:6" x14ac:dyDescent="0.35">
      <c r="B9" s="174" t="s">
        <v>137</v>
      </c>
      <c r="C9" s="181" t="s">
        <v>14</v>
      </c>
      <c r="D9" s="176">
        <v>10</v>
      </c>
      <c r="E9" s="68"/>
      <c r="F9" s="175">
        <f t="shared" si="0"/>
        <v>0</v>
      </c>
    </row>
    <row r="10" spans="2:6" s="37" customFormat="1" ht="15" thickBot="1" x14ac:dyDescent="0.4">
      <c r="B10" s="71" t="s">
        <v>111</v>
      </c>
      <c r="C10" s="27" t="s">
        <v>14</v>
      </c>
      <c r="D10" s="63">
        <v>400</v>
      </c>
      <c r="E10" s="81"/>
      <c r="F10" s="164">
        <f t="shared" si="0"/>
        <v>0</v>
      </c>
    </row>
    <row r="11" spans="2:6" x14ac:dyDescent="0.35">
      <c r="B11" s="47" t="s">
        <v>42</v>
      </c>
      <c r="C11" s="48"/>
      <c r="D11" s="48"/>
      <c r="E11" s="87"/>
      <c r="F11" s="177">
        <f>SUM(F5:F10)</f>
        <v>0</v>
      </c>
    </row>
    <row r="12" spans="2:6" ht="15" thickBot="1" x14ac:dyDescent="0.4">
      <c r="B12" s="5" t="s">
        <v>43</v>
      </c>
      <c r="C12" s="6"/>
      <c r="D12" s="6"/>
      <c r="E12" s="67"/>
      <c r="F12" s="178">
        <f>F11*4</f>
        <v>0</v>
      </c>
    </row>
    <row r="14" spans="2:6" x14ac:dyDescent="0.35">
      <c r="B14" s="38" t="s">
        <v>17</v>
      </c>
    </row>
    <row r="18" spans="2:2" x14ac:dyDescent="0.35">
      <c r="B18" s="264"/>
    </row>
  </sheetData>
  <sheetProtection algorithmName="SHA-512" hashValue="ZMTqKegQcdx4BQsFQxqgkhaUpjHcQyLtY42y/acAxYcq/R5DeNDBDrFNXYDgFoRQd6DOY2DH7nhlLPQUiX9MVQ==" saltValue="9RPJl+hFNTvQ0LlfEVW+YQ==" spinCount="100000" sheet="1" objects="1" scenarios="1"/>
  <protectedRanges>
    <protectedRange password="CC5E" sqref="D5:D10" name="Oblast5"/>
  </protectedRanges>
  <customSheetViews>
    <customSheetView guid="{92E15E10-1B4B-4617-BA26-351AC6DF1CF4}" scale="90">
      <selection activeCell="B20" sqref="B20"/>
      <pageMargins left="0.7" right="0.7" top="0.78740157499999996" bottom="0.78740157499999996" header="0.3" footer="0.3"/>
      <pageSetup paperSize="9" scale="74" orientation="landscape" r:id="rId1"/>
    </customSheetView>
    <customSheetView guid="{B3CEDDCA-A33E-4013-BCC9-FD3A5E640AFB}" scale="90" showPageBreaks="1" printArea="1">
      <selection activeCell="B20" sqref="B20"/>
      <pageMargins left="0.7" right="0.7" top="0.78740157499999996" bottom="0.78740157499999996" header="0.3" footer="0.3"/>
      <pageSetup paperSize="9" scale="74" orientation="landscape" r:id="rId2"/>
    </customSheetView>
    <customSheetView guid="{7519C29A-F81C-4982-B1E7-965307422325}" scale="90" showPageBreaks="1" printArea="1">
      <selection activeCell="E6" sqref="E6:E11"/>
      <pageMargins left="0.7" right="0.7" top="0.78740157499999996" bottom="0.78740157499999996" header="0.3" footer="0.3"/>
      <pageSetup paperSize="9" scale="74" orientation="landscape" r:id="rId3"/>
    </customSheetView>
  </customSheetViews>
  <mergeCells count="2">
    <mergeCell ref="B2:D2"/>
    <mergeCell ref="B3:D3"/>
  </mergeCells>
  <dataValidations count="1">
    <dataValidation type="custom" allowBlank="1" showErrorMessage="1" errorTitle="CHYBA" error="zadávejte jen 2 desetinná čísla" sqref="E5:E10">
      <formula1>MOD(E5*100,1)=0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zoomScale="90" zoomScaleNormal="90" zoomScaleSheetLayoutView="100" workbookViewId="0">
      <selection activeCell="E11" sqref="E11"/>
    </sheetView>
  </sheetViews>
  <sheetFormatPr defaultColWidth="9.1796875" defaultRowHeight="14.5" x14ac:dyDescent="0.35"/>
  <cols>
    <col min="1" max="1" width="5.1796875" style="1" customWidth="1"/>
    <col min="2" max="2" width="56" style="1" customWidth="1"/>
    <col min="3" max="3" width="11.54296875" style="1" customWidth="1"/>
    <col min="4" max="4" width="18.54296875" style="1" customWidth="1"/>
    <col min="5" max="5" width="27.26953125" style="1" customWidth="1"/>
    <col min="6" max="6" width="24.54296875" style="1" customWidth="1"/>
    <col min="7" max="16384" width="9.1796875" style="1"/>
  </cols>
  <sheetData>
    <row r="1" spans="2:6" ht="15" thickBot="1" x14ac:dyDescent="0.4">
      <c r="B1" s="1" t="s">
        <v>15</v>
      </c>
      <c r="C1" s="24"/>
      <c r="D1" s="24"/>
      <c r="F1" s="42" t="s">
        <v>122</v>
      </c>
    </row>
    <row r="2" spans="2:6" ht="21" x14ac:dyDescent="0.5">
      <c r="B2" s="239" t="s">
        <v>116</v>
      </c>
      <c r="C2" s="240"/>
      <c r="D2" s="240"/>
      <c r="E2" s="263"/>
      <c r="F2" s="99"/>
    </row>
    <row r="3" spans="2:6" ht="21.5" thickBot="1" x14ac:dyDescent="0.4">
      <c r="B3" s="241" t="s">
        <v>0</v>
      </c>
      <c r="C3" s="242"/>
      <c r="D3" s="242"/>
      <c r="E3" s="265"/>
      <c r="F3" s="2"/>
    </row>
    <row r="4" spans="2:6" ht="29.5" thickBot="1" x14ac:dyDescent="0.4">
      <c r="B4" s="43" t="s">
        <v>1</v>
      </c>
      <c r="C4" s="44" t="s">
        <v>2</v>
      </c>
      <c r="D4" s="86" t="s">
        <v>139</v>
      </c>
      <c r="E4" s="44" t="s">
        <v>3</v>
      </c>
      <c r="F4" s="100" t="s">
        <v>48</v>
      </c>
    </row>
    <row r="5" spans="2:6" x14ac:dyDescent="0.35">
      <c r="B5" s="115" t="s">
        <v>30</v>
      </c>
      <c r="C5" s="45" t="s">
        <v>54</v>
      </c>
      <c r="D5" s="108">
        <v>1</v>
      </c>
      <c r="E5" s="68"/>
      <c r="F5" s="51">
        <f>D5*E5</f>
        <v>0</v>
      </c>
    </row>
    <row r="6" spans="2:6" ht="15" thickBot="1" x14ac:dyDescent="0.4">
      <c r="B6" s="116" t="s">
        <v>29</v>
      </c>
      <c r="C6" s="32" t="s">
        <v>54</v>
      </c>
      <c r="D6" s="184">
        <v>6</v>
      </c>
      <c r="E6" s="68"/>
      <c r="F6" s="52">
        <f>D6*E6</f>
        <v>0</v>
      </c>
    </row>
    <row r="7" spans="2:6" x14ac:dyDescent="0.35">
      <c r="B7" s="64" t="s">
        <v>58</v>
      </c>
      <c r="C7" s="65"/>
      <c r="D7" s="66"/>
      <c r="E7" s="66"/>
      <c r="F7" s="62">
        <f>SUM(F5:F6)</f>
        <v>0</v>
      </c>
    </row>
    <row r="8" spans="2:6" ht="15" thickBot="1" x14ac:dyDescent="0.4">
      <c r="B8" s="5" t="s">
        <v>44</v>
      </c>
      <c r="C8" s="6"/>
      <c r="D8" s="6"/>
      <c r="E8" s="67"/>
      <c r="F8" s="56">
        <f>F7*4</f>
        <v>0</v>
      </c>
    </row>
    <row r="10" spans="2:6" x14ac:dyDescent="0.35">
      <c r="B10" s="7" t="s">
        <v>117</v>
      </c>
    </row>
    <row r="13" spans="2:6" x14ac:dyDescent="0.35">
      <c r="E13" s="266"/>
    </row>
  </sheetData>
  <sheetProtection algorithmName="SHA-512" hashValue="KFVoNyc3sNZE+t5x/Q7c2xrxh6DIc2pTIXf8XblNdGaSbZUblsOHxhhsKihwshwDuPr0e6lkANhdKMHHE4vgBA==" saltValue="dnbNu8zR0Pf5pzGd1nPB1g==" spinCount="100000" sheet="1" objects="1" scenarios="1"/>
  <protectedRanges>
    <protectedRange password="CC5E" sqref="D5:D6" name="Oblast5"/>
  </protectedRanges>
  <customSheetViews>
    <customSheetView guid="{92E15E10-1B4B-4617-BA26-351AC6DF1CF4}" scale="90" printArea="1">
      <selection activeCell="B28" sqref="B28"/>
      <pageMargins left="0.7" right="0.7" top="0.78740157499999996" bottom="0.78740157499999996" header="0.3" footer="0.3"/>
      <pageSetup paperSize="9" scale="91" orientation="landscape" r:id="rId1"/>
    </customSheetView>
    <customSheetView guid="{B3CEDDCA-A33E-4013-BCC9-FD3A5E640AFB}" scale="90" showPageBreaks="1" printArea="1">
      <selection activeCell="C42" sqref="C42"/>
      <pageMargins left="0.7" right="0.7" top="0.78740157499999996" bottom="0.78740157499999996" header="0.3" footer="0.3"/>
      <pageSetup paperSize="9" scale="91" orientation="landscape" r:id="rId2"/>
    </customSheetView>
    <customSheetView guid="{7519C29A-F81C-4982-B1E7-965307422325}" scale="90" showPageBreaks="1" printArea="1">
      <selection activeCell="E6" sqref="E6:E7"/>
      <pageMargins left="0.7" right="0.7" top="0.78740157499999996" bottom="0.78740157499999996" header="0.3" footer="0.3"/>
      <pageSetup paperSize="9" scale="91" orientation="landscape" r:id="rId3"/>
    </customSheetView>
  </customSheetViews>
  <mergeCells count="2">
    <mergeCell ref="B2:E2"/>
    <mergeCell ref="B3:E3"/>
  </mergeCells>
  <dataValidations count="1">
    <dataValidation type="custom" allowBlank="1" showErrorMessage="1" errorTitle="CHYBA" error="zadávejte jen 2 desetinná čísla" sqref="E5:E6">
      <formula1>MOD(E5*100,1)=0</formula1>
    </dataValidation>
  </dataValidations>
  <pageMargins left="0.7" right="0.7" top="0.75" bottom="0.75" header="0.3" footer="0.3"/>
  <pageSetup paperSize="9" scale="9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opLeftCell="A4" zoomScale="90" zoomScaleNormal="90" zoomScaleSheetLayoutView="100" workbookViewId="0">
      <selection activeCell="E16" sqref="E16"/>
    </sheetView>
  </sheetViews>
  <sheetFormatPr defaultColWidth="9.1796875" defaultRowHeight="14.5" x14ac:dyDescent="0.35"/>
  <cols>
    <col min="1" max="1" width="6.26953125" style="33" customWidth="1"/>
    <col min="2" max="2" width="92.1796875" style="33" bestFit="1" customWidth="1"/>
    <col min="3" max="3" width="14.54296875" style="33" customWidth="1"/>
    <col min="4" max="4" width="10.54296875" style="33" customWidth="1"/>
    <col min="5" max="5" width="17.7265625" style="33" customWidth="1"/>
    <col min="6" max="6" width="24.26953125" style="33" customWidth="1"/>
    <col min="7" max="7" width="14.453125" style="33" customWidth="1"/>
    <col min="8" max="16384" width="9.1796875" style="33"/>
  </cols>
  <sheetData>
    <row r="1" spans="2:7" ht="15" thickBot="1" x14ac:dyDescent="0.4">
      <c r="B1" s="33" t="s">
        <v>15</v>
      </c>
      <c r="F1" s="46" t="s">
        <v>28</v>
      </c>
    </row>
    <row r="2" spans="2:7" ht="21" x14ac:dyDescent="0.35">
      <c r="B2" s="243" t="s">
        <v>20</v>
      </c>
      <c r="C2" s="244"/>
      <c r="D2" s="244"/>
      <c r="E2" s="97"/>
      <c r="F2" s="98"/>
    </row>
    <row r="3" spans="2:7" ht="21.5" thickBot="1" x14ac:dyDescent="0.4">
      <c r="B3" s="245" t="s">
        <v>0</v>
      </c>
      <c r="C3" s="246"/>
      <c r="D3" s="246"/>
      <c r="E3" s="39"/>
      <c r="F3" s="34"/>
    </row>
    <row r="4" spans="2:7" ht="39.75" customHeight="1" thickBot="1" x14ac:dyDescent="0.4">
      <c r="B4" s="3" t="s">
        <v>1</v>
      </c>
      <c r="C4" s="112" t="s">
        <v>112</v>
      </c>
      <c r="D4" s="101" t="s">
        <v>2</v>
      </c>
      <c r="E4" s="101" t="s">
        <v>9</v>
      </c>
      <c r="F4" s="102" t="s">
        <v>25</v>
      </c>
    </row>
    <row r="5" spans="2:7" ht="18" customHeight="1" x14ac:dyDescent="0.35">
      <c r="B5" s="26" t="s">
        <v>140</v>
      </c>
      <c r="C5" s="59">
        <v>10</v>
      </c>
      <c r="D5" s="36" t="s">
        <v>5</v>
      </c>
      <c r="E5" s="68"/>
      <c r="F5" s="50">
        <f>C5*E5</f>
        <v>0</v>
      </c>
      <c r="G5" s="264"/>
    </row>
    <row r="6" spans="2:7" x14ac:dyDescent="0.35">
      <c r="B6" s="40" t="s">
        <v>141</v>
      </c>
      <c r="C6" s="59">
        <v>20</v>
      </c>
      <c r="D6" s="36" t="s">
        <v>5</v>
      </c>
      <c r="E6" s="68"/>
      <c r="F6" s="51">
        <f t="shared" ref="F6:F11" si="0">C6*E6</f>
        <v>0</v>
      </c>
    </row>
    <row r="7" spans="2:7" x14ac:dyDescent="0.35">
      <c r="B7" s="35" t="s">
        <v>143</v>
      </c>
      <c r="C7" s="60">
        <v>10</v>
      </c>
      <c r="D7" s="36" t="s">
        <v>33</v>
      </c>
      <c r="E7" s="68"/>
      <c r="F7" s="51">
        <f t="shared" si="0"/>
        <v>0</v>
      </c>
    </row>
    <row r="8" spans="2:7" x14ac:dyDescent="0.35">
      <c r="B8" s="35" t="s">
        <v>49</v>
      </c>
      <c r="C8" s="60">
        <v>25</v>
      </c>
      <c r="D8" s="36" t="s">
        <v>5</v>
      </c>
      <c r="E8" s="68"/>
      <c r="F8" s="51">
        <f t="shared" si="0"/>
        <v>0</v>
      </c>
    </row>
    <row r="9" spans="2:7" x14ac:dyDescent="0.35">
      <c r="B9" s="18" t="s">
        <v>50</v>
      </c>
      <c r="C9" s="60">
        <v>10</v>
      </c>
      <c r="D9" s="36" t="s">
        <v>5</v>
      </c>
      <c r="E9" s="68"/>
      <c r="F9" s="51">
        <f t="shared" si="0"/>
        <v>0</v>
      </c>
      <c r="G9" s="264"/>
    </row>
    <row r="10" spans="2:7" x14ac:dyDescent="0.35">
      <c r="B10" s="109" t="s">
        <v>68</v>
      </c>
      <c r="C10" s="103">
        <v>5</v>
      </c>
      <c r="D10" s="36" t="s">
        <v>5</v>
      </c>
      <c r="E10" s="68"/>
      <c r="F10" s="51">
        <f t="shared" si="0"/>
        <v>0</v>
      </c>
    </row>
    <row r="11" spans="2:7" ht="15" thickBot="1" x14ac:dyDescent="0.4">
      <c r="B11" s="180" t="s">
        <v>127</v>
      </c>
      <c r="C11" s="61">
        <v>1</v>
      </c>
      <c r="D11" s="19" t="s">
        <v>5</v>
      </c>
      <c r="E11" s="68"/>
      <c r="F11" s="57">
        <f t="shared" si="0"/>
        <v>0</v>
      </c>
    </row>
    <row r="12" spans="2:7" x14ac:dyDescent="0.35">
      <c r="B12" s="85" t="s">
        <v>39</v>
      </c>
      <c r="C12" s="65"/>
      <c r="D12" s="66"/>
      <c r="E12" s="66"/>
      <c r="F12" s="62">
        <f>SUM(F5:F11)</f>
        <v>0</v>
      </c>
    </row>
    <row r="13" spans="2:7" x14ac:dyDescent="0.35">
      <c r="B13" s="28" t="s">
        <v>40</v>
      </c>
      <c r="C13" s="4"/>
      <c r="D13" s="4"/>
      <c r="E13" s="84"/>
      <c r="F13" s="55">
        <f>F12*12</f>
        <v>0</v>
      </c>
    </row>
    <row r="14" spans="2:7" ht="15" thickBot="1" x14ac:dyDescent="0.4">
      <c r="B14" s="29" t="s">
        <v>41</v>
      </c>
      <c r="C14" s="6"/>
      <c r="D14" s="6"/>
      <c r="E14" s="67"/>
      <c r="F14" s="56">
        <f>F13*4</f>
        <v>0</v>
      </c>
    </row>
    <row r="15" spans="2:7" x14ac:dyDescent="0.35">
      <c r="B15" s="41"/>
    </row>
    <row r="16" spans="2:7" x14ac:dyDescent="0.35">
      <c r="B16" s="41" t="s">
        <v>34</v>
      </c>
    </row>
    <row r="17" spans="2:2" x14ac:dyDescent="0.35">
      <c r="B17" s="33" t="s">
        <v>12</v>
      </c>
    </row>
    <row r="18" spans="2:2" x14ac:dyDescent="0.35">
      <c r="B18" s="38" t="s">
        <v>21</v>
      </c>
    </row>
    <row r="20" spans="2:2" x14ac:dyDescent="0.35">
      <c r="B20" s="179"/>
    </row>
  </sheetData>
  <sheetProtection algorithmName="SHA-512" hashValue="24XZo5xK0Q5j9i/BtjPSZBmERAxp4zmY8CC/9Zy3JZCU+7nfEGw+1bQtIJ7rKQBvcfQzU6IaAfCe8uxi4jo2lA==" saltValue="3bIaG9r8AMG0kU0XQl26sA==" spinCount="100000" sheet="1" objects="1" scenarios="1"/>
  <protectedRanges>
    <protectedRange password="CC5E" sqref="C5:C11" name="Oblast4"/>
  </protectedRanges>
  <customSheetViews>
    <customSheetView guid="{92E15E10-1B4B-4617-BA26-351AC6DF1CF4}" scale="90">
      <selection activeCell="B38" sqref="B38"/>
      <pageMargins left="0.7" right="0.7" top="0.78740157499999996" bottom="0.78740157499999996" header="0.3" footer="0.3"/>
      <pageSetup paperSize="9" scale="77" orientation="landscape" r:id="rId1"/>
    </customSheetView>
    <customSheetView guid="{B3CEDDCA-A33E-4013-BCC9-FD3A5E640AFB}" scale="90" showPageBreaks="1" printArea="1">
      <selection activeCell="B38" sqref="B38"/>
      <pageMargins left="0.7" right="0.7" top="0.78740157499999996" bottom="0.78740157499999996" header="0.3" footer="0.3"/>
      <pageSetup paperSize="9" scale="77" orientation="landscape" r:id="rId2"/>
    </customSheetView>
    <customSheetView guid="{7519C29A-F81C-4982-B1E7-965307422325}" scale="90" showPageBreaks="1" printArea="1">
      <selection activeCell="G19" sqref="G19"/>
      <pageMargins left="0.7" right="0.7" top="0.78740157499999996" bottom="0.78740157499999996" header="0.3" footer="0.3"/>
      <pageSetup paperSize="9" scale="77" orientation="landscape" r:id="rId3"/>
    </customSheetView>
  </customSheetViews>
  <mergeCells count="2">
    <mergeCell ref="B2:D2"/>
    <mergeCell ref="B3:D3"/>
  </mergeCells>
  <dataValidations count="1">
    <dataValidation type="custom" allowBlank="1" showErrorMessage="1" errorTitle="CHYBA" error="zadávejte jen 2 desetinná čísla" sqref="E5:E11">
      <formula1>MOD(E5*100,1)=0</formula1>
    </dataValidation>
  </dataValidations>
  <printOptions horizontalCentered="1"/>
  <pageMargins left="0.7" right="0.7" top="0.75" bottom="0.75" header="0.3" footer="0.3"/>
  <pageSetup paperSize="9" scale="82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Celková nabídková cena</vt:lpstr>
      <vt:lpstr>Tab. 1A</vt:lpstr>
      <vt:lpstr>Tab. 1B</vt:lpstr>
      <vt:lpstr>Tab. 1C</vt:lpstr>
      <vt:lpstr>Tab. 1D</vt:lpstr>
      <vt:lpstr>Tab. 2</vt:lpstr>
      <vt:lpstr>'Tab. 1A'!Oblast_tisku</vt:lpstr>
      <vt:lpstr>'Tab. 1B'!Oblast_tisku</vt:lpstr>
      <vt:lpstr>'Tab. 1C'!Oblast_tisku</vt:lpstr>
      <vt:lpstr>'Tab. 1D'!Oblast_tisku</vt:lpstr>
      <vt:lpstr>'Tab. 2'!Oblast_tisku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Opltová Silvie</cp:lastModifiedBy>
  <cp:lastPrinted>2023-08-04T06:17:32Z</cp:lastPrinted>
  <dcterms:created xsi:type="dcterms:W3CDTF">2015-05-21T11:13:01Z</dcterms:created>
  <dcterms:modified xsi:type="dcterms:W3CDTF">2023-09-05T08:20:25Z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