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900" activeTab="0"/>
  </bookViews>
  <sheets>
    <sheet name="Cenová tabulka" sheetId="4" r:id="rId1"/>
  </sheets>
  <definedNames/>
  <calcPr calcId="162913"/>
</workbook>
</file>

<file path=xl/sharedStrings.xml><?xml version="1.0" encoding="utf-8"?>
<sst xmlns="http://schemas.openxmlformats.org/spreadsheetml/2006/main" count="77" uniqueCount="75">
  <si>
    <t>Celková cena za předpokládaný počet hodin v Kč bez DPH za 4 roky</t>
  </si>
  <si>
    <t>Kilometrovné</t>
  </si>
  <si>
    <t>Ztráta času na cestě</t>
  </si>
  <si>
    <t>Cena za 1 zabalení v Kč bez DPH</t>
  </si>
  <si>
    <t>Celková cena za předpokládaný počet zabalení v Kč bez DPH za 4 roky</t>
  </si>
  <si>
    <t>Cena za 1 km v Kč bez DPH</t>
  </si>
  <si>
    <t>Celková cena za předpokládaný počet km v Kč bez DPH za 4 roky</t>
  </si>
  <si>
    <t>Předpokládaný počet instalací a zprovoznění za 4 roky *)</t>
  </si>
  <si>
    <t>Celková cena za předpokládaný počet instalací a zprovoznění v Kč bez DPH za 4 roky</t>
  </si>
  <si>
    <t>Vybrané náhradní díly</t>
  </si>
  <si>
    <t>Název náhradního dílu</t>
  </si>
  <si>
    <t>Výrobní číslo Laurel</t>
  </si>
  <si>
    <t>Celková cena za předpokládaný počet ks v Kč bez DPH za 4 roky</t>
  </si>
  <si>
    <t>Gate Gear</t>
  </si>
  <si>
    <t>Solenoid Gear</t>
  </si>
  <si>
    <t>Damper</t>
  </si>
  <si>
    <t>Image Timing Cable Ass'y -AT-</t>
  </si>
  <si>
    <t>Gate Timing Cable Ass'y</t>
  </si>
  <si>
    <t>Coin Sensor A Ass'y</t>
  </si>
  <si>
    <t>Coin Sensor B Ass'y</t>
  </si>
  <si>
    <t>Guide C/Führungsklotz LCC-20</t>
  </si>
  <si>
    <t>Block C Ass'y</t>
  </si>
  <si>
    <t>Gate Solenoid Cable Ass'y LCC-20</t>
  </si>
  <si>
    <t>Holder/Halter LCC-20</t>
  </si>
  <si>
    <t>Reject Count Cable Ass'y LCC-20</t>
  </si>
  <si>
    <t>Image Prosessor PCB Ass'y -AT-</t>
  </si>
  <si>
    <t>LC PCB Ass'y</t>
  </si>
  <si>
    <t>Relay PCB Ass'y</t>
  </si>
  <si>
    <t>1HX00410400</t>
  </si>
  <si>
    <t>1HX00410500</t>
  </si>
  <si>
    <t>1HX00410600</t>
  </si>
  <si>
    <t>1HX00E42100</t>
  </si>
  <si>
    <t>1HX00E40300</t>
  </si>
  <si>
    <t>1HX00E01000</t>
  </si>
  <si>
    <t>1HX00E81100</t>
  </si>
  <si>
    <t>1HX00401700</t>
  </si>
  <si>
    <t>1HX00M40100H</t>
  </si>
  <si>
    <t>1HX00E41100</t>
  </si>
  <si>
    <t>1HX00610301</t>
  </si>
  <si>
    <t>1HX00E40200</t>
  </si>
  <si>
    <t>3JD00-E10100</t>
  </si>
  <si>
    <t>1HX00E00300</t>
  </si>
  <si>
    <t>1HX00E00400</t>
  </si>
  <si>
    <t>Preventivní údržba strojů LCC-20</t>
  </si>
  <si>
    <t>Podkladem pro nacenění jednotlivých položek v cenové tabulce jsou požadavky uvedené v návrhu smlouvy, který je přílohou č. 1 zadávací dokumentace veřejné zakázky.</t>
  </si>
  <si>
    <t>Odborná instalace a zprovoznění 1 stroje</t>
  </si>
  <si>
    <t>Cena za 1 odbornou instalaci a zprovoznění v Kč bez DPH</t>
  </si>
  <si>
    <t>Cena za 1 ks v Kč bez DPH</t>
  </si>
  <si>
    <t>Cena za 1 hodinu ztráty času na cestě v Kč bez DPH</t>
  </si>
  <si>
    <t>Opravy strojů LCC-20</t>
  </si>
  <si>
    <t>Odborné zabalení 1 stroje (včetně veškerých přesunů v místech plnění)</t>
  </si>
  <si>
    <t>Předpokládaný počet hodin za 4 roky*)</t>
  </si>
  <si>
    <t>Předpokládaný počet zabalení za 4 roky*)</t>
  </si>
  <si>
    <t>Předpokládaná spotřeba ks za 4 roky*)</t>
  </si>
  <si>
    <t>Předpokládaný počet km za 4 roky*)</t>
  </si>
  <si>
    <t xml:space="preserve">*) Předpokládané množství hodin oprav, údržeb, výjezdů, položek stěhování strojů a vybraných náhradních dílů je v souladu se zákonem č. 134/2016 Sb., o zadávání veřejných zakázek, ve znění pozdějších předpisů, stanoveno za období 4 roků a je uvedeno pouze za účelem porovnání nabídek. Zadavatel si vyhrazuje právo uvedené množství čerpat dle svých reálných potřeb, tj. přečerpat, nedočerpat či vůbec nečerpat; skutečný počet se tak může od předpokládaného počtu lišit.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</si>
  <si>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Celková nabídková cena v Kč bez DPH</t>
  </si>
  <si>
    <t>Cena za 1 výjezd k opravě/preventivní údržbě v Kč bez DPH</t>
  </si>
  <si>
    <t>Výjezd technika/ů do pobočky Praha k provedení opravy/preventivní údržby (tam a zpět)</t>
  </si>
  <si>
    <t>Výjezd technika/ů do pobočky Brno k provedení opravy/preventivní údržby (tam a zpět)</t>
  </si>
  <si>
    <t>Výjezd technika/ů do pobočky Hradec Králové k provedení  opravy/preventivní údržby (tam a zpět)</t>
  </si>
  <si>
    <t>Výjezd technika/ů do pobočky Ostrava k provedení opravy/preventivní údržby (tam a zpět)</t>
  </si>
  <si>
    <t>Předpokládaný počet hodin oprav za 4 roky*)</t>
  </si>
  <si>
    <t>Předpokládaný počet hodin preventivní údržby za 4 roky*)</t>
  </si>
  <si>
    <t>Celková cena za předpokládaný počet hodin oprav v Kč bez DPH za 4 roky</t>
  </si>
  <si>
    <t xml:space="preserve">Celková cena za předpokládaný počet výjezdů k opravám/preventivním údržbám v Kč bez DPH za 4 roky </t>
  </si>
  <si>
    <t xml:space="preserve">Cena za 1 hodinu opravy v Kč bez DPH  </t>
  </si>
  <si>
    <t>Celková cena za předpokládaný počet hodin prev. údržby v Kč bez DPH za 4 roky</t>
  </si>
  <si>
    <t>Stěhování strojů LCC-20</t>
  </si>
  <si>
    <t xml:space="preserve">Cena za 1 hodinu prev. údržby v Kč bez DPH  </t>
  </si>
  <si>
    <t>Doprava k provedení opravy/preventivní údržby</t>
  </si>
  <si>
    <t>Předpokládaný počet výjezdů k opravám/ preventivním údržbám za 4 roky*)</t>
  </si>
  <si>
    <t>Opravy/preventivní údržba strojů LCC-20</t>
  </si>
  <si>
    <t>CENOVÁ TABULKA - Pravidelná preventivní údržba a opravy strojů pro zpracování mincí LCC-20 III</t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</si>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</sst>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Protection="1">
      <protection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3" fontId="6" fillId="2" borderId="1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Border="1" applyAlignment="1" applyProtection="1">
      <alignment horizontal="center" vertical="center"/>
      <protection/>
    </xf>
    <xf numFmtId="4" fontId="6" fillId="0" borderId="3" xfId="0" applyNumberFormat="1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4" fontId="5" fillId="0" borderId="5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3" fontId="3" fillId="3" borderId="9" xfId="0" applyNumberFormat="1" applyFont="1" applyFill="1" applyBorder="1" applyAlignment="1" applyProtection="1">
      <alignment horizontal="center" vertical="center" wrapText="1"/>
      <protection/>
    </xf>
    <xf numFmtId="3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4" fontId="6" fillId="4" borderId="14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Alignment="1" applyProtection="1">
      <alignment horizontal="center" vertical="center"/>
      <protection locked="0"/>
    </xf>
    <xf numFmtId="4" fontId="6" fillId="4" borderId="16" xfId="0" applyNumberFormat="1" applyFont="1" applyFill="1" applyBorder="1" applyAlignment="1" applyProtection="1">
      <alignment horizontal="center" vertical="center"/>
      <protection locked="0"/>
    </xf>
    <xf numFmtId="4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3" fontId="3" fillId="3" borderId="21" xfId="0" applyNumberFormat="1" applyFont="1" applyFill="1" applyBorder="1" applyAlignment="1" applyProtection="1">
      <alignment horizontal="center" vertical="center"/>
      <protection/>
    </xf>
    <xf numFmtId="3" fontId="3" fillId="3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3" fillId="3" borderId="23" xfId="0" applyFont="1" applyFill="1" applyBorder="1" applyAlignment="1" applyProtection="1">
      <alignment horizontal="left" vertical="center" wrapText="1"/>
      <protection/>
    </xf>
    <xf numFmtId="0" fontId="3" fillId="3" borderId="15" xfId="0" applyFont="1" applyFill="1" applyBorder="1" applyAlignment="1" applyProtection="1">
      <alignment horizontal="left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3" fillId="3" borderId="25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45"/>
  <sheetViews>
    <sheetView tabSelected="1" zoomScaleSheetLayoutView="90" workbookViewId="0" topLeftCell="A12">
      <selection activeCell="F13" sqref="F13:G13"/>
    </sheetView>
  </sheetViews>
  <sheetFormatPr defaultColWidth="8.8515625" defaultRowHeight="15"/>
  <cols>
    <col min="1" max="1" width="0.13671875" style="1" customWidth="1"/>
    <col min="2" max="2" width="8.8515625" style="1" hidden="1" customWidth="1"/>
    <col min="3" max="4" width="27.8515625" style="1" customWidth="1"/>
    <col min="5" max="5" width="33.7109375" style="1" customWidth="1"/>
    <col min="6" max="6" width="31.140625" style="1" customWidth="1"/>
    <col min="7" max="7" width="4.00390625" style="1" hidden="1" customWidth="1"/>
    <col min="8" max="8" width="35.8515625" style="1" customWidth="1"/>
    <col min="9" max="11" width="8.8515625" style="1" hidden="1" customWidth="1"/>
    <col min="12" max="12" width="2.140625" style="1" hidden="1" customWidth="1"/>
    <col min="13" max="14" width="3.00390625" style="1" hidden="1" customWidth="1"/>
    <col min="15" max="16384" width="8.8515625" style="1" customWidth="1"/>
  </cols>
  <sheetData>
    <row r="1" ht="18" customHeight="1">
      <c r="H1" s="2" t="s">
        <v>74</v>
      </c>
    </row>
    <row r="2" ht="12.75" customHeight="1" thickBot="1">
      <c r="H2" s="20"/>
    </row>
    <row r="3" spans="3:8" ht="33.75" customHeight="1" thickBot="1">
      <c r="C3" s="65" t="s">
        <v>73</v>
      </c>
      <c r="D3" s="66"/>
      <c r="E3" s="66"/>
      <c r="F3" s="66"/>
      <c r="G3" s="66"/>
      <c r="H3" s="67"/>
    </row>
    <row r="4" spans="3:8" ht="33.75" customHeight="1" thickBot="1">
      <c r="C4" s="53" t="s">
        <v>72</v>
      </c>
      <c r="D4" s="54"/>
      <c r="E4" s="54"/>
      <c r="F4" s="54"/>
      <c r="G4" s="54"/>
      <c r="H4" s="55"/>
    </row>
    <row r="5" spans="3:8" s="20" customFormat="1" ht="33" customHeight="1">
      <c r="C5" s="61" t="s">
        <v>49</v>
      </c>
      <c r="D5" s="62"/>
      <c r="E5" s="31" t="s">
        <v>62</v>
      </c>
      <c r="F5" s="60" t="s">
        <v>66</v>
      </c>
      <c r="G5" s="59"/>
      <c r="H5" s="22" t="s">
        <v>64</v>
      </c>
    </row>
    <row r="6" spans="3:8" s="20" customFormat="1" ht="27.75" customHeight="1">
      <c r="C6" s="68" t="s">
        <v>49</v>
      </c>
      <c r="D6" s="69"/>
      <c r="E6" s="11">
        <v>336</v>
      </c>
      <c r="F6" s="35"/>
      <c r="G6" s="36"/>
      <c r="H6" s="12">
        <f>ROUND(F6,2)*E6</f>
        <v>0</v>
      </c>
    </row>
    <row r="7" spans="3:8" s="20" customFormat="1" ht="39.75" customHeight="1">
      <c r="C7" s="61" t="s">
        <v>43</v>
      </c>
      <c r="D7" s="62"/>
      <c r="E7" s="31" t="s">
        <v>63</v>
      </c>
      <c r="F7" s="49" t="s">
        <v>69</v>
      </c>
      <c r="G7" s="50"/>
      <c r="H7" s="22" t="s">
        <v>67</v>
      </c>
    </row>
    <row r="8" spans="3:16" s="20" customFormat="1" ht="27" customHeight="1">
      <c r="C8" s="45" t="s">
        <v>43</v>
      </c>
      <c r="D8" s="46"/>
      <c r="E8" s="8">
        <v>576</v>
      </c>
      <c r="F8" s="35"/>
      <c r="G8" s="36"/>
      <c r="H8" s="9">
        <f aca="true" t="shared" si="0" ref="H8">ROUND(F8,2)*E8</f>
        <v>0</v>
      </c>
      <c r="P8" s="33"/>
    </row>
    <row r="9" spans="3:8" s="20" customFormat="1" ht="39.75" customHeight="1">
      <c r="C9" s="63" t="s">
        <v>70</v>
      </c>
      <c r="D9" s="64"/>
      <c r="E9" s="32" t="s">
        <v>71</v>
      </c>
      <c r="F9" s="49" t="s">
        <v>57</v>
      </c>
      <c r="G9" s="50"/>
      <c r="H9" s="13" t="s">
        <v>65</v>
      </c>
    </row>
    <row r="10" spans="3:8" s="20" customFormat="1" ht="27.75" customHeight="1">
      <c r="C10" s="45" t="s">
        <v>58</v>
      </c>
      <c r="D10" s="46"/>
      <c r="E10" s="5">
        <v>76</v>
      </c>
      <c r="F10" s="35"/>
      <c r="G10" s="36"/>
      <c r="H10" s="9">
        <f aca="true" t="shared" si="1" ref="H10:H12">ROUND(F10,2)*E10</f>
        <v>0</v>
      </c>
    </row>
    <row r="11" spans="3:8" s="20" customFormat="1" ht="28.5" customHeight="1">
      <c r="C11" s="45" t="s">
        <v>59</v>
      </c>
      <c r="D11" s="46"/>
      <c r="E11" s="5">
        <v>76</v>
      </c>
      <c r="F11" s="35"/>
      <c r="G11" s="36"/>
      <c r="H11" s="9">
        <f t="shared" si="1"/>
        <v>0</v>
      </c>
    </row>
    <row r="12" spans="3:8" s="20" customFormat="1" ht="27.75" customHeight="1">
      <c r="C12" s="45" t="s">
        <v>60</v>
      </c>
      <c r="D12" s="46"/>
      <c r="E12" s="5">
        <v>104</v>
      </c>
      <c r="F12" s="35"/>
      <c r="G12" s="36"/>
      <c r="H12" s="9">
        <f t="shared" si="1"/>
        <v>0</v>
      </c>
    </row>
    <row r="13" spans="3:8" s="20" customFormat="1" ht="30.75" customHeight="1" thickBot="1">
      <c r="C13" s="56" t="s">
        <v>61</v>
      </c>
      <c r="D13" s="57"/>
      <c r="E13" s="14">
        <v>104</v>
      </c>
      <c r="F13" s="37"/>
      <c r="G13" s="38"/>
      <c r="H13" s="9">
        <f aca="true" t="shared" si="2" ref="H13">ROUND(F13,2)*E13</f>
        <v>0</v>
      </c>
    </row>
    <row r="14" spans="3:8" s="20" customFormat="1" ht="30.75" customHeight="1" thickBot="1">
      <c r="C14" s="53" t="s">
        <v>68</v>
      </c>
      <c r="D14" s="54"/>
      <c r="E14" s="54"/>
      <c r="F14" s="54"/>
      <c r="G14" s="54"/>
      <c r="H14" s="55"/>
    </row>
    <row r="15" spans="3:8" s="20" customFormat="1" ht="33" customHeight="1">
      <c r="C15" s="58"/>
      <c r="D15" s="59"/>
      <c r="E15" s="24" t="s">
        <v>52</v>
      </c>
      <c r="F15" s="60" t="s">
        <v>3</v>
      </c>
      <c r="G15" s="59"/>
      <c r="H15" s="27" t="s">
        <v>4</v>
      </c>
    </row>
    <row r="16" spans="3:8" s="20" customFormat="1" ht="28.5" customHeight="1">
      <c r="C16" s="45" t="s">
        <v>50</v>
      </c>
      <c r="D16" s="46"/>
      <c r="E16" s="5">
        <v>4</v>
      </c>
      <c r="F16" s="35"/>
      <c r="G16" s="36"/>
      <c r="H16" s="9">
        <f aca="true" t="shared" si="3" ref="H16">ROUND(F16,2)*E16</f>
        <v>0</v>
      </c>
    </row>
    <row r="17" spans="3:8" s="20" customFormat="1" ht="33" customHeight="1">
      <c r="C17" s="47"/>
      <c r="D17" s="48"/>
      <c r="E17" s="32" t="s">
        <v>54</v>
      </c>
      <c r="F17" s="49" t="s">
        <v>5</v>
      </c>
      <c r="G17" s="50"/>
      <c r="H17" s="13" t="s">
        <v>6</v>
      </c>
    </row>
    <row r="18" spans="3:8" s="20" customFormat="1" ht="27.75" customHeight="1">
      <c r="C18" s="45" t="s">
        <v>1</v>
      </c>
      <c r="D18" s="46"/>
      <c r="E18" s="5">
        <v>600</v>
      </c>
      <c r="F18" s="35"/>
      <c r="G18" s="36"/>
      <c r="H18" s="9">
        <f aca="true" t="shared" si="4" ref="H18">ROUND(F18,2)*E18</f>
        <v>0</v>
      </c>
    </row>
    <row r="19" spans="3:8" s="20" customFormat="1" ht="33" customHeight="1">
      <c r="C19" s="47"/>
      <c r="D19" s="48"/>
      <c r="E19" s="32" t="s">
        <v>51</v>
      </c>
      <c r="F19" s="49" t="s">
        <v>48</v>
      </c>
      <c r="G19" s="50"/>
      <c r="H19" s="13" t="s">
        <v>0</v>
      </c>
    </row>
    <row r="20" spans="3:8" s="20" customFormat="1" ht="28.5" customHeight="1">
      <c r="C20" s="45" t="s">
        <v>2</v>
      </c>
      <c r="D20" s="46"/>
      <c r="E20" s="5">
        <v>8</v>
      </c>
      <c r="F20" s="35"/>
      <c r="G20" s="36"/>
      <c r="H20" s="9">
        <f aca="true" t="shared" si="5" ref="H20">ROUND(F20,2)*E20</f>
        <v>0</v>
      </c>
    </row>
    <row r="21" spans="3:8" s="20" customFormat="1" ht="40.5" customHeight="1">
      <c r="C21" s="47"/>
      <c r="D21" s="48"/>
      <c r="E21" s="32" t="s">
        <v>7</v>
      </c>
      <c r="F21" s="49" t="s">
        <v>46</v>
      </c>
      <c r="G21" s="50"/>
      <c r="H21" s="13" t="s">
        <v>8</v>
      </c>
    </row>
    <row r="22" spans="3:8" s="20" customFormat="1" ht="27.75" customHeight="1" thickBot="1">
      <c r="C22" s="51" t="s">
        <v>45</v>
      </c>
      <c r="D22" s="52"/>
      <c r="E22" s="28">
        <v>4</v>
      </c>
      <c r="F22" s="37"/>
      <c r="G22" s="38"/>
      <c r="H22" s="10">
        <f aca="true" t="shared" si="6" ref="H22">ROUND(F22,2)*E22</f>
        <v>0</v>
      </c>
    </row>
    <row r="23" spans="3:8" s="20" customFormat="1" ht="28.5" customHeight="1" thickBot="1">
      <c r="C23" s="53" t="s">
        <v>9</v>
      </c>
      <c r="D23" s="54"/>
      <c r="E23" s="54"/>
      <c r="F23" s="54"/>
      <c r="G23" s="54"/>
      <c r="H23" s="55"/>
    </row>
    <row r="24" spans="3:8" s="20" customFormat="1" ht="29.25" customHeight="1">
      <c r="C24" s="23" t="s">
        <v>10</v>
      </c>
      <c r="D24" s="24" t="s">
        <v>11</v>
      </c>
      <c r="E24" s="25" t="s">
        <v>53</v>
      </c>
      <c r="F24" s="43" t="s">
        <v>47</v>
      </c>
      <c r="G24" s="44"/>
      <c r="H24" s="26" t="s">
        <v>12</v>
      </c>
    </row>
    <row r="25" spans="3:14" s="20" customFormat="1" ht="28.5" customHeight="1">
      <c r="C25" s="29" t="s">
        <v>13</v>
      </c>
      <c r="D25" s="16" t="s">
        <v>28</v>
      </c>
      <c r="E25" s="17">
        <f>4*12</f>
        <v>48</v>
      </c>
      <c r="F25" s="35"/>
      <c r="G25" s="36"/>
      <c r="H25" s="9">
        <f aca="true" t="shared" si="7" ref="H25:H39">ROUND(F25,2)*E25</f>
        <v>0</v>
      </c>
      <c r="N25" s="21" t="e">
        <f>IF((TRUNC(#REF!,2)-#REF!)=0,0,1)</f>
        <v>#REF!</v>
      </c>
    </row>
    <row r="26" spans="3:14" s="20" customFormat="1" ht="27" customHeight="1">
      <c r="C26" s="29" t="s">
        <v>14</v>
      </c>
      <c r="D26" s="16" t="s">
        <v>29</v>
      </c>
      <c r="E26" s="17">
        <f>4*10</f>
        <v>40</v>
      </c>
      <c r="F26" s="35"/>
      <c r="G26" s="36"/>
      <c r="H26" s="9">
        <f t="shared" si="7"/>
        <v>0</v>
      </c>
      <c r="N26" s="21">
        <f aca="true" t="shared" si="8" ref="N26:N39">IF((TRUNC(L26,2)-L26)=0,0,1)</f>
        <v>0</v>
      </c>
    </row>
    <row r="27" spans="3:14" s="20" customFormat="1" ht="27.75" customHeight="1">
      <c r="C27" s="29" t="s">
        <v>15</v>
      </c>
      <c r="D27" s="16" t="s">
        <v>30</v>
      </c>
      <c r="E27" s="17">
        <f>5*4</f>
        <v>20</v>
      </c>
      <c r="F27" s="35"/>
      <c r="G27" s="36"/>
      <c r="H27" s="9">
        <f t="shared" si="7"/>
        <v>0</v>
      </c>
      <c r="N27" s="21">
        <f t="shared" si="8"/>
        <v>0</v>
      </c>
    </row>
    <row r="28" spans="3:14" s="20" customFormat="1" ht="26.25" customHeight="1">
      <c r="C28" s="29" t="s">
        <v>16</v>
      </c>
      <c r="D28" s="16" t="s">
        <v>31</v>
      </c>
      <c r="E28" s="17">
        <f>4*4</f>
        <v>16</v>
      </c>
      <c r="F28" s="35"/>
      <c r="G28" s="36"/>
      <c r="H28" s="9">
        <f t="shared" si="7"/>
        <v>0</v>
      </c>
      <c r="N28" s="21">
        <f t="shared" si="8"/>
        <v>0</v>
      </c>
    </row>
    <row r="29" spans="3:14" s="20" customFormat="1" ht="27" customHeight="1">
      <c r="C29" s="29" t="s">
        <v>17</v>
      </c>
      <c r="D29" s="16" t="s">
        <v>32</v>
      </c>
      <c r="E29" s="17">
        <f>3*4</f>
        <v>12</v>
      </c>
      <c r="F29" s="35"/>
      <c r="G29" s="36"/>
      <c r="H29" s="9">
        <f t="shared" si="7"/>
        <v>0</v>
      </c>
      <c r="N29" s="21">
        <f t="shared" si="8"/>
        <v>0</v>
      </c>
    </row>
    <row r="30" spans="3:14" s="20" customFormat="1" ht="28.5" customHeight="1">
      <c r="C30" s="29" t="s">
        <v>18</v>
      </c>
      <c r="D30" s="16" t="s">
        <v>33</v>
      </c>
      <c r="E30" s="17">
        <f>4*2</f>
        <v>8</v>
      </c>
      <c r="F30" s="35"/>
      <c r="G30" s="36"/>
      <c r="H30" s="9">
        <f t="shared" si="7"/>
        <v>0</v>
      </c>
      <c r="N30" s="21">
        <f t="shared" si="8"/>
        <v>0</v>
      </c>
    </row>
    <row r="31" spans="3:14" s="20" customFormat="1" ht="27" customHeight="1">
      <c r="C31" s="29" t="s">
        <v>19</v>
      </c>
      <c r="D31" s="16" t="s">
        <v>34</v>
      </c>
      <c r="E31" s="17">
        <f>4*2</f>
        <v>8</v>
      </c>
      <c r="F31" s="35"/>
      <c r="G31" s="36"/>
      <c r="H31" s="9">
        <f t="shared" si="7"/>
        <v>0</v>
      </c>
      <c r="N31" s="21">
        <f t="shared" si="8"/>
        <v>0</v>
      </c>
    </row>
    <row r="32" spans="3:14" s="20" customFormat="1" ht="29.25" customHeight="1">
      <c r="C32" s="29" t="s">
        <v>20</v>
      </c>
      <c r="D32" s="16" t="s">
        <v>35</v>
      </c>
      <c r="E32" s="17">
        <f>1*4</f>
        <v>4</v>
      </c>
      <c r="F32" s="35"/>
      <c r="G32" s="36"/>
      <c r="H32" s="9">
        <f t="shared" si="7"/>
        <v>0</v>
      </c>
      <c r="N32" s="21">
        <f t="shared" si="8"/>
        <v>0</v>
      </c>
    </row>
    <row r="33" spans="3:14" s="20" customFormat="1" ht="29.25" customHeight="1">
      <c r="C33" s="29" t="s">
        <v>21</v>
      </c>
      <c r="D33" s="16" t="s">
        <v>36</v>
      </c>
      <c r="E33" s="17">
        <f>1*4</f>
        <v>4</v>
      </c>
      <c r="F33" s="35"/>
      <c r="G33" s="36"/>
      <c r="H33" s="9">
        <f t="shared" si="7"/>
        <v>0</v>
      </c>
      <c r="N33" s="21">
        <f t="shared" si="8"/>
        <v>0</v>
      </c>
    </row>
    <row r="34" spans="3:14" s="20" customFormat="1" ht="27.75" customHeight="1">
      <c r="C34" s="29" t="s">
        <v>22</v>
      </c>
      <c r="D34" s="16" t="s">
        <v>37</v>
      </c>
      <c r="E34" s="17">
        <f>1*4</f>
        <v>4</v>
      </c>
      <c r="F34" s="35"/>
      <c r="G34" s="36"/>
      <c r="H34" s="9">
        <f t="shared" si="7"/>
        <v>0</v>
      </c>
      <c r="N34" s="21">
        <f t="shared" si="8"/>
        <v>0</v>
      </c>
    </row>
    <row r="35" spans="3:14" s="20" customFormat="1" ht="26.25" customHeight="1">
      <c r="C35" s="29" t="s">
        <v>23</v>
      </c>
      <c r="D35" s="16" t="s">
        <v>38</v>
      </c>
      <c r="E35" s="17">
        <f>4*1</f>
        <v>4</v>
      </c>
      <c r="F35" s="35"/>
      <c r="G35" s="36"/>
      <c r="H35" s="9">
        <f t="shared" si="7"/>
        <v>0</v>
      </c>
      <c r="N35" s="21">
        <f t="shared" si="8"/>
        <v>0</v>
      </c>
    </row>
    <row r="36" spans="3:14" s="20" customFormat="1" ht="26.25" customHeight="1">
      <c r="C36" s="29" t="s">
        <v>24</v>
      </c>
      <c r="D36" s="16" t="s">
        <v>39</v>
      </c>
      <c r="E36" s="17">
        <f>4*1</f>
        <v>4</v>
      </c>
      <c r="F36" s="35"/>
      <c r="G36" s="36"/>
      <c r="H36" s="9">
        <f t="shared" si="7"/>
        <v>0</v>
      </c>
      <c r="N36" s="21">
        <f t="shared" si="8"/>
        <v>0</v>
      </c>
    </row>
    <row r="37" spans="3:14" s="20" customFormat="1" ht="29.25" customHeight="1">
      <c r="C37" s="29" t="s">
        <v>25</v>
      </c>
      <c r="D37" s="16" t="s">
        <v>40</v>
      </c>
      <c r="E37" s="17">
        <f>4*1</f>
        <v>4</v>
      </c>
      <c r="F37" s="35"/>
      <c r="G37" s="36"/>
      <c r="H37" s="9">
        <f t="shared" si="7"/>
        <v>0</v>
      </c>
      <c r="N37" s="21">
        <f t="shared" si="8"/>
        <v>0</v>
      </c>
    </row>
    <row r="38" spans="3:14" s="20" customFormat="1" ht="27.75" customHeight="1">
      <c r="C38" s="29" t="s">
        <v>26</v>
      </c>
      <c r="D38" s="16" t="s">
        <v>41</v>
      </c>
      <c r="E38" s="17">
        <f>4*1</f>
        <v>4</v>
      </c>
      <c r="F38" s="35"/>
      <c r="G38" s="36"/>
      <c r="H38" s="9">
        <f t="shared" si="7"/>
        <v>0</v>
      </c>
      <c r="N38" s="21">
        <f t="shared" si="8"/>
        <v>0</v>
      </c>
    </row>
    <row r="39" spans="3:14" s="20" customFormat="1" ht="27" customHeight="1" thickBot="1">
      <c r="C39" s="30" t="s">
        <v>27</v>
      </c>
      <c r="D39" s="18" t="s">
        <v>42</v>
      </c>
      <c r="E39" s="19">
        <f>4*1</f>
        <v>4</v>
      </c>
      <c r="F39" s="37"/>
      <c r="G39" s="38"/>
      <c r="H39" s="10">
        <f t="shared" si="7"/>
        <v>0</v>
      </c>
      <c r="N39" s="21">
        <f t="shared" si="8"/>
        <v>0</v>
      </c>
    </row>
    <row r="40" spans="3:8" s="20" customFormat="1" ht="30" customHeight="1" thickBot="1">
      <c r="C40" s="39" t="s">
        <v>56</v>
      </c>
      <c r="D40" s="40"/>
      <c r="E40" s="40"/>
      <c r="F40" s="40"/>
      <c r="G40" s="41"/>
      <c r="H40" s="15">
        <f>SUM(H10:H13)+H6+H8+H16+H18+H20+H22+SUM(H25:H39)</f>
        <v>0</v>
      </c>
    </row>
    <row r="41" spans="3:8" ht="9" customHeight="1">
      <c r="C41" s="3"/>
      <c r="D41" s="3"/>
      <c r="E41" s="3"/>
      <c r="F41" s="3"/>
      <c r="G41" s="4"/>
      <c r="H41" s="6"/>
    </row>
    <row r="42" spans="3:8" ht="39.75" customHeight="1">
      <c r="C42" s="42" t="s">
        <v>55</v>
      </c>
      <c r="D42" s="42"/>
      <c r="E42" s="42"/>
      <c r="F42" s="42"/>
      <c r="G42" s="42"/>
      <c r="H42" s="42"/>
    </row>
    <row r="43" spans="3:8" ht="8.25" customHeight="1">
      <c r="C43" s="42"/>
      <c r="D43" s="42"/>
      <c r="E43" s="42"/>
      <c r="F43" s="42"/>
      <c r="G43" s="42"/>
      <c r="H43" s="42"/>
    </row>
    <row r="44" spans="3:8" ht="15">
      <c r="C44" s="34" t="s">
        <v>44</v>
      </c>
      <c r="D44" s="34"/>
      <c r="E44" s="34"/>
      <c r="F44" s="34"/>
      <c r="G44" s="34"/>
      <c r="H44" s="34"/>
    </row>
    <row r="45" ht="15">
      <c r="D45" s="7"/>
    </row>
  </sheetData>
  <sheetProtection algorithmName="SHA-512" hashValue="DFSjkAuw7wRw1KjzXvTyXPXFB4mkGIppWEeCvIKNvGeH39IdfWaXOkanQvHymQ6fwqhmja98PmpqnmjXNo2jwA==" saltValue="AmyAsxGpHWP45T0D5nW2eA==" spinCount="100000" sheet="1" objects="1" scenarios="1"/>
  <mergeCells count="58">
    <mergeCell ref="C3:H3"/>
    <mergeCell ref="C5:D5"/>
    <mergeCell ref="F5:G5"/>
    <mergeCell ref="C6:D6"/>
    <mergeCell ref="F6:G6"/>
    <mergeCell ref="C4:H4"/>
    <mergeCell ref="C7:D7"/>
    <mergeCell ref="F7:G7"/>
    <mergeCell ref="C8:D8"/>
    <mergeCell ref="F8:G8"/>
    <mergeCell ref="C9:D9"/>
    <mergeCell ref="F9:G9"/>
    <mergeCell ref="C10:D10"/>
    <mergeCell ref="F10:G10"/>
    <mergeCell ref="C17:D17"/>
    <mergeCell ref="F17:G17"/>
    <mergeCell ref="C11:D11"/>
    <mergeCell ref="F11:G11"/>
    <mergeCell ref="C12:D12"/>
    <mergeCell ref="F12:G12"/>
    <mergeCell ref="C13:D13"/>
    <mergeCell ref="F13:G13"/>
    <mergeCell ref="C14:H14"/>
    <mergeCell ref="C15:D15"/>
    <mergeCell ref="F15:G15"/>
    <mergeCell ref="C16:D16"/>
    <mergeCell ref="F16:G16"/>
    <mergeCell ref="F24:G24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H23"/>
    <mergeCell ref="F36:G36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C44:H44"/>
    <mergeCell ref="F37:G37"/>
    <mergeCell ref="F38:G38"/>
    <mergeCell ref="F39:G39"/>
    <mergeCell ref="C40:G40"/>
    <mergeCell ref="C42:H42"/>
    <mergeCell ref="C43:H43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Opltová Silvie</cp:lastModifiedBy>
  <cp:lastPrinted>2023-01-03T15:51:49Z</cp:lastPrinted>
  <dcterms:created xsi:type="dcterms:W3CDTF">2015-03-04T09:26:06Z</dcterms:created>
  <dcterms:modified xsi:type="dcterms:W3CDTF">2023-01-04T13:56:04Z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