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activeTab="1"/>
  </bookViews>
  <sheets>
    <sheet name="KMX BT Praha" sheetId="1" r:id="rId1"/>
    <sheet name="SECURITY TECHNOLOGIES" sheetId="2" r:id="rId2"/>
  </sheets>
  <calcPr calcId="145621"/>
</workbook>
</file>

<file path=xl/calcChain.xml><?xml version="1.0" encoding="utf-8"?>
<calcChain xmlns="http://schemas.openxmlformats.org/spreadsheetml/2006/main">
  <c r="N15" i="1" l="1"/>
  <c r="N37" i="1" l="1"/>
  <c r="N14" i="1"/>
  <c r="N19" i="1"/>
  <c r="N137" i="1"/>
  <c r="N150" i="1"/>
  <c r="N152" i="1" l="1"/>
  <c r="N148" i="1"/>
  <c r="N146" i="1"/>
  <c r="N144" i="1"/>
  <c r="N142" i="1"/>
  <c r="N140" i="1"/>
  <c r="N138" i="1"/>
  <c r="F3" i="2" l="1"/>
  <c r="F4" i="2" s="1"/>
  <c r="N134" i="1"/>
  <c r="N131" i="1"/>
  <c r="N129" i="1"/>
  <c r="N127" i="1"/>
  <c r="N125" i="1"/>
  <c r="N123" i="1"/>
  <c r="N119" i="1"/>
  <c r="N116" i="1"/>
  <c r="N113" i="1"/>
  <c r="N110" i="1"/>
  <c r="N107" i="1"/>
  <c r="N104" i="1"/>
  <c r="N101" i="1"/>
  <c r="N98" i="1"/>
  <c r="N95" i="1"/>
  <c r="N92" i="1"/>
  <c r="N89" i="1"/>
  <c r="N86" i="1"/>
  <c r="N83" i="1"/>
  <c r="N80" i="1"/>
  <c r="N77" i="1"/>
  <c r="N74" i="1"/>
  <c r="N71" i="1"/>
  <c r="N68" i="1"/>
  <c r="N66" i="1"/>
  <c r="N63" i="1"/>
  <c r="N62" i="1"/>
  <c r="N60" i="1"/>
  <c r="N58" i="1"/>
  <c r="N55" i="1"/>
  <c r="N52" i="1"/>
  <c r="N49" i="1"/>
  <c r="N46" i="1"/>
  <c r="N43" i="1"/>
  <c r="N40" i="1"/>
  <c r="N122" i="1" l="1"/>
  <c r="N18" i="1" s="1"/>
  <c r="N65" i="1"/>
  <c r="N17" i="1" s="1"/>
  <c r="N39" i="1"/>
  <c r="P38" i="1" s="1"/>
  <c r="N20" i="1" s="1"/>
  <c r="N16" i="1" l="1"/>
  <c r="N36" i="1"/>
</calcChain>
</file>

<file path=xl/sharedStrings.xml><?xml version="1.0" encoding="utf-8"?>
<sst xmlns="http://schemas.openxmlformats.org/spreadsheetml/2006/main" count="456" uniqueCount="208">
  <si>
    <t>REKAPITULACE ČLENĚNÍ SOUPISU PRACÍ</t>
  </si>
  <si>
    <t>Stavba:</t>
  </si>
  <si>
    <t>Stavební úpravy počítárny bankovek ČNB - pobočka Praha</t>
  </si>
  <si>
    <t>Místo:</t>
  </si>
  <si>
    <t>Na Příkopě 28, 115 03  Praha 1</t>
  </si>
  <si>
    <t>Datum:</t>
  </si>
  <si>
    <t>2/2014</t>
  </si>
  <si>
    <t>Zadavatel:</t>
  </si>
  <si>
    <t>Česká Národní Banka</t>
  </si>
  <si>
    <t>Projektant:</t>
  </si>
  <si>
    <t>Ing. Josef Cuhra</t>
  </si>
  <si>
    <t>Uchazeč:</t>
  </si>
  <si>
    <t>KMX BT Praha</t>
  </si>
  <si>
    <t>Kód dílu - Popis</t>
  </si>
  <si>
    <t>Cena celkem [CZK]</t>
  </si>
  <si>
    <t>Náklady soupisu celkem</t>
  </si>
  <si>
    <t>PSV - Práce a dodávky PSV</t>
  </si>
  <si>
    <t xml:space="preserve">    01 - COZ</t>
  </si>
  <si>
    <t xml:space="preserve">    02 - stlačený vzduch</t>
  </si>
  <si>
    <t xml:space="preserve">    03 - podtlak.vzduch</t>
  </si>
  <si>
    <t xml:space="preserve">    Kompletační přirážka KMX BT 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</si>
  <si>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</si>
  <si>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</si>
  <si>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</si>
  <si>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</si>
  <si>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</si>
  <si>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</si>
  <si>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</si>
  <si>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</si>
  <si>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</si>
  <si>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Cenová soustava</t>
  </si>
  <si>
    <t xml:space="preserve">Kompletační přirážka KMX BT </t>
  </si>
  <si>
    <t>K</t>
  </si>
  <si>
    <t>Podstavec pod  filtr Nederman 575x575/250, sk II., pozink včetně těsnění</t>
  </si>
  <si>
    <t>ks</t>
  </si>
  <si>
    <t>bude doplněno v rámci repase  filtračního zařízení  ve strojovně COZ  Briklisu</t>
  </si>
  <si>
    <t>Poznámka k položce:
COZ</t>
  </si>
  <si>
    <t>ohebné odsávací potrubí pro abrazivní materiály FLEXADUC P2PU</t>
  </si>
  <si>
    <t>m</t>
  </si>
  <si>
    <t>dopojení  odsávacích hrdel  přemísťovaných strojů</t>
  </si>
  <si>
    <t xml:space="preserve">potrubí ocelové přírubové  pozink SK.I, do průměru 160, 40% tvar </t>
  </si>
  <si>
    <t>m2</t>
  </si>
  <si>
    <t>nové rozvody COZ v podhledech a úpravy potrubí ve strojovně COZ,  průměry a  trasování podle výkresu a doměření na místě po odkrytí nepřístupných míst</t>
  </si>
  <si>
    <t>demontáž stávajících potrubí</t>
  </si>
  <si>
    <t>hod</t>
  </si>
  <si>
    <t>demontáže stávajících potrubí v počítárně</t>
  </si>
  <si>
    <t>repase a úprava  filtrace na briklisu, komplet</t>
  </si>
  <si>
    <t xml:space="preserve">demontáž  stávajícíh filtrů, úprava násypek,  montáž  vyšších podstavců, zpětná montáž a utěsnění </t>
  </si>
  <si>
    <t>montáž  nových potrubních rozvodů v počítárně</t>
  </si>
  <si>
    <t>montáž nových potrubí, dopojení  strojů</t>
  </si>
  <si>
    <t>spojovací a těsnicí materiál, závěsy, zhotovení na místě</t>
  </si>
  <si>
    <t>kg</t>
  </si>
  <si>
    <t>závěsy, výroba  po doměření, spojovací materiál</t>
  </si>
  <si>
    <t>přirážka na práci po 18 hod a v sobotu a v neděli, 50% času, 50% sazby</t>
  </si>
  <si>
    <t xml:space="preserve">práce  budou probíhat  z 50% mimo běžnou  pracovní dobu 8-16:30 </t>
  </si>
  <si>
    <t>zkušební provoz, zaregulování</t>
  </si>
  <si>
    <t>doprava</t>
  </si>
  <si>
    <t>kompresor Atlas Copco  GA 11+ 8,5 Pack, 8,5 bar-11 kW, 33,8 l/s, bez řídího systému ES4i, včetně  oživení a uvedení do provozu</t>
  </si>
  <si>
    <t>Poznámka k položce:
stl.vzduch</t>
  </si>
  <si>
    <t>redukční ventil LR-1/2-D-MIDI</t>
  </si>
  <si>
    <t>nastavení tlaku na nových odběrech</t>
  </si>
  <si>
    <t>filtr vzduchu DD PD  35+</t>
  </si>
  <si>
    <t>výměna odlučovačů oleje 2 x počítárna, 2 x strojovna</t>
  </si>
  <si>
    <t>rychlospojka FESTO 3/8</t>
  </si>
  <si>
    <t>dopojení  tlakového vzduchu na stroje</t>
  </si>
  <si>
    <t>dostrojení stáv.vzdušníku</t>
  </si>
  <si>
    <t>kpl.</t>
  </si>
  <si>
    <t>vybavení stáv.vzdušníku, nové kohouty v potrubí</t>
  </si>
  <si>
    <t>potrubí  měděné lisované supersan do průměru 28x1</t>
  </si>
  <si>
    <t>rozvody stl.vzduchu ve strojovně</t>
  </si>
  <si>
    <t>potrubí  měděné lisované supersan  průměru 15x1 - 20x1</t>
  </si>
  <si>
    <t>rozvody stl.vzduchu v počítárně</t>
  </si>
  <si>
    <t>spojovací a závěsný materiál</t>
  </si>
  <si>
    <t>potrubí dopojení  odvětrání kompresoru</t>
  </si>
  <si>
    <t>dopojení  odvodu  tepla z kompresoru do stáv.</t>
  </si>
  <si>
    <t xml:space="preserve">demontáže </t>
  </si>
  <si>
    <t>demontáž stáv.kompresoru a rozvodů</t>
  </si>
  <si>
    <t>montáž potrubí a kompresoru</t>
  </si>
  <si>
    <t>montáž  nových rozvodů st.vzduchu</t>
  </si>
  <si>
    <t>manipulace</t>
  </si>
  <si>
    <t>transport a usazení kompresoru a vzdušníku</t>
  </si>
  <si>
    <t>montáž odvětrání kompresoru</t>
  </si>
  <si>
    <t>výroba a montáž dopojovacího potrubí větrání</t>
  </si>
  <si>
    <t>zapojení elektro a MaR</t>
  </si>
  <si>
    <t>připojení kompresoru, kabeláže, úpravy jištění</t>
  </si>
  <si>
    <t>revize elektro</t>
  </si>
  <si>
    <t>revize elekropřipojení</t>
  </si>
  <si>
    <t>výchozí revize  tlakové nádoby</t>
  </si>
  <si>
    <t>povinná revize po  instalaci TNS</t>
  </si>
  <si>
    <t>tlaková zkouška</t>
  </si>
  <si>
    <t>tlaková zkouška  potrubní sítě</t>
  </si>
  <si>
    <t>doprava materiálu a osob</t>
  </si>
  <si>
    <t>přirážka na práci po 18 hod a v sobotu a v neděli, 50% doby,  50% sazby</t>
  </si>
  <si>
    <t>práce  budou probíhat  převážně mimo běžnou  pracovní dobu  8-16:30</t>
  </si>
  <si>
    <t xml:space="preserve">    03 - podtlakový vzduch</t>
  </si>
  <si>
    <t>1</t>
  </si>
  <si>
    <t>hadice DN 65</t>
  </si>
  <si>
    <t>hadice ohebná pro napojenní vývěvy</t>
  </si>
  <si>
    <t>spojovací materiál</t>
  </si>
  <si>
    <t>závěsný a spoj.materiál</t>
  </si>
  <si>
    <t>požární ucpávky</t>
  </si>
  <si>
    <t>ucpávky v místech průvrtů</t>
  </si>
  <si>
    <t>montáž</t>
  </si>
  <si>
    <t>montáž  trasy</t>
  </si>
  <si>
    <t>přirážka na práci po 18 hod a v sobotu a v neděli,50% doby, 50% sazby</t>
  </si>
  <si>
    <t>práce  budou probíhat  převážně mimo běžnou  pracovní dobu 8-16:30</t>
  </si>
  <si>
    <t>Rozpočet</t>
  </si>
  <si>
    <t>RP/-B-/00597.0</t>
  </si>
  <si>
    <t>Dodávka CCTV - etapa 1</t>
  </si>
  <si>
    <t>Číslo položky</t>
  </si>
  <si>
    <t>Popis položky</t>
  </si>
  <si>
    <t>Počet</t>
  </si>
  <si>
    <t>Jedn. cena</t>
  </si>
  <si>
    <t>Celkem</t>
  </si>
  <si>
    <t>TopBC4B-1118</t>
  </si>
  <si>
    <t>IP barevná kamera Geutebrück řady TopLine (GD) typu Box, roz - dodávka ČNB</t>
  </si>
  <si>
    <t>OM13VG288IR4B</t>
  </si>
  <si>
    <t>Objektiv megapixel vari-focal 2.8 - 8 mm - dodá ČNB - dodávka ČNB</t>
  </si>
  <si>
    <t>CAB1420</t>
  </si>
  <si>
    <t>Držák kamery, stěna/strop, 140mm, stříbrno/černý</t>
  </si>
  <si>
    <t>Demontáž analogové kamery</t>
  </si>
  <si>
    <t>DPH:</t>
  </si>
  <si>
    <t>Základní sazba DPH</t>
  </si>
  <si>
    <t>Dodávky instalačního materiálu - CCTV etapa 1</t>
  </si>
  <si>
    <t>FTP 5e PVC</t>
  </si>
  <si>
    <t>Kabel FTP 5e PVC</t>
  </si>
  <si>
    <t>RJ88D</t>
  </si>
  <si>
    <t>Modulární konektor 8p8c RJ 45,50um,kulatý kabel-drát</t>
  </si>
  <si>
    <t>RJ45</t>
  </si>
  <si>
    <t>kryt modul.konek. RJ45</t>
  </si>
  <si>
    <t>Dodávka CCTV, PZTS - etapa 2</t>
  </si>
  <si>
    <t>* IP kamery</t>
  </si>
  <si>
    <t>IP barevná kamera Geutebrück řady TopLine (GD) typu Box, roz</t>
  </si>
  <si>
    <t>OM13VG5504B</t>
  </si>
  <si>
    <t>Objektiv megapixel, 1/3", AI/DC, f=5-50, asferický</t>
  </si>
  <si>
    <t>Objektiv megapixel vari-focal 2.8 - 8 mm</t>
  </si>
  <si>
    <t>LXBKC3</t>
  </si>
  <si>
    <t>Vnitřní teleskopický držák kamery, 750-1000mm</t>
  </si>
  <si>
    <t>* Analogové kamery</t>
  </si>
  <si>
    <t>GA1V3NA-1/3</t>
  </si>
  <si>
    <t>Objektiv 1/3", f=1.6-3.4mm, F1.4, DD-Al</t>
  </si>
  <si>
    <t>AXSP K40/5A</t>
  </si>
  <si>
    <t>Zdroj 230V/13.8V 5A, odpojovač, kryt max.40Ah</t>
  </si>
  <si>
    <t>PBQ12380</t>
  </si>
  <si>
    <t>Akumulátor 12V/38Ah</t>
  </si>
  <si>
    <t>* PZTS</t>
  </si>
  <si>
    <t>SC100</t>
  </si>
  <si>
    <t>Otřesový detektor s dosahem max.10m (univerzal)</t>
  </si>
  <si>
    <t>SC110</t>
  </si>
  <si>
    <t>Montážní ocelová podložka</t>
  </si>
  <si>
    <t>Demontáž 1x PIR, 2x klíčová schránka v počítárně</t>
  </si>
  <si>
    <t>Dodávky instalačního materiálu - CCTV PZTS etapa 2</t>
  </si>
  <si>
    <t>* Kabeláž CCTV</t>
  </si>
  <si>
    <t>CVIRG59</t>
  </si>
  <si>
    <t>Koaxiální kabel RG 59, B / U 75ohm, MIL C 17 F</t>
  </si>
  <si>
    <t>J-Y(ST)Y2x2x0.8</t>
  </si>
  <si>
    <t>Kabel J-Y(ST)Y2x2x0.8</t>
  </si>
  <si>
    <t>TVUG260V1</t>
  </si>
  <si>
    <t>Konektor BNC crimpovací pro koax. kabel RG59</t>
  </si>
  <si>
    <t>BNCS</t>
  </si>
  <si>
    <t>Konektor BNC-spojka</t>
  </si>
  <si>
    <t>EIP25020</t>
  </si>
  <si>
    <t>Lišta 25x20mm, bílá</t>
  </si>
  <si>
    <t>DIM</t>
  </si>
  <si>
    <t>Drobný instalační materiál</t>
  </si>
  <si>
    <t>* Kabeláž PZTS</t>
  </si>
  <si>
    <t>SYKFY 3x2x0.5</t>
  </si>
  <si>
    <t>Kabel SYKFY 3x2x0.5</t>
  </si>
  <si>
    <t>EIP17017</t>
  </si>
  <si>
    <t>Lišta 17x17mm, bílá</t>
  </si>
  <si>
    <t>* Požární ucpávky</t>
  </si>
  <si>
    <t>CP611A mat.</t>
  </si>
  <si>
    <t>Zpěňující protipožární tmel (tuba 310ml)</t>
  </si>
  <si>
    <t>Protipožární identifikační štítek</t>
  </si>
  <si>
    <t>ROCKWOOL</t>
  </si>
  <si>
    <t>Minerální plst TECHROCK 150, tloušťka 50mm</t>
  </si>
  <si>
    <t>bal</t>
  </si>
  <si>
    <t>Servisní práce - etapa 1</t>
  </si>
  <si>
    <t>s+r.4743.mn</t>
  </si>
  <si>
    <t>ČNB - práce méně kvalifikované (8:00-22:00)</t>
  </si>
  <si>
    <t>s+r.4744.mn</t>
  </si>
  <si>
    <t>ČNB - práce středně kvalifikované (8:00-22:00)</t>
  </si>
  <si>
    <t>s+r.4746.mn</t>
  </si>
  <si>
    <t>ČNB - práce vysoce kvalifikované (8:00-22:00)</t>
  </si>
  <si>
    <t>Servisní práce - etapa 2</t>
  </si>
  <si>
    <t>Koordinační činnost</t>
  </si>
  <si>
    <t>Řízení zakázky</t>
  </si>
  <si>
    <t>Projekční práce</t>
  </si>
  <si>
    <t>s+r.4763.n</t>
  </si>
  <si>
    <t>ČNB - projekce - středně odborné výkony</t>
  </si>
  <si>
    <t>Náklady rozpočtu celkem</t>
  </si>
  <si>
    <t>základ daně CELKEM</t>
  </si>
  <si>
    <t>práce na ocharnu před zaprášením</t>
  </si>
  <si>
    <t>stěhování stroje BPS 1040</t>
  </si>
  <si>
    <t>RECON</t>
  </si>
  <si>
    <t>kpl</t>
  </si>
  <si>
    <t>práce, materiál, zprovoznění</t>
  </si>
  <si>
    <t>odstranění prachu a rozbalení, očištění</t>
  </si>
  <si>
    <t>nastěhování BPS 1040 a 1160 na pozice č.3 a 5</t>
  </si>
  <si>
    <t xml:space="preserve"> 04 - přesuny BPS, RECON</t>
  </si>
  <si>
    <t>balení strojů BPS a ostatních nedemontovaných zařízení</t>
  </si>
  <si>
    <t>rozebrání na díly, přesun na určené místo, dočasné uskladnění</t>
  </si>
  <si>
    <t>rozbalení strojů BPS č. 1, 2, 4 a ostatní technologie</t>
  </si>
  <si>
    <t>práce - malý SAT</t>
  </si>
  <si>
    <t xml:space="preserve">zprovoznění 3 stávajících strojů BPS č. 1, 2, 4 </t>
  </si>
  <si>
    <t xml:space="preserve">práce  </t>
  </si>
  <si>
    <t>doprava osob a materiálu</t>
  </si>
  <si>
    <t xml:space="preserve">    04 - přesuny BPS, RECON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</si>
</sst>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"/>
    <numFmt numFmtId="165" formatCode="#,##0.000;\-#,##0.000"/>
    <numFmt numFmtId="166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12"/>
      <color theme="3"/>
      <name val="Trebuchet MS"/>
      <family val="2"/>
      <charset val="238"/>
    </font>
    <font>
      <sz val="11"/>
      <color indexed="56"/>
      <name val="Trebuchet MS"/>
      <family val="2"/>
      <charset val="238"/>
    </font>
    <font>
      <sz val="7"/>
      <name val="Trebuchet MS"/>
      <family val="2"/>
      <charset val="238"/>
    </font>
    <font>
      <i/>
      <sz val="7"/>
      <color indexed="55"/>
      <name val="Trebuchet MS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Times New Roman CE"/>
      <family val="1"/>
      <charset val="238"/>
    </font>
    <font>
      <sz val="10"/>
      <name val="Times New Roman C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/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/>
      <right style="thin">
        <color indexed="64"/>
      </right>
      <top style="hair">
        <color indexed="5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4" fillId="4" borderId="0" xfId="0" applyFont="1" applyFill="1" applyAlignment="1" applyProtection="1">
      <alignment vertical="center"/>
    </xf>
    <xf numFmtId="0" fontId="14" fillId="4" borderId="0" xfId="0" applyFont="1" applyFill="1" applyAlignment="1" applyProtection="1">
      <alignment wrapText="1"/>
    </xf>
    <xf numFmtId="0" fontId="15" fillId="4" borderId="0" xfId="0" applyFont="1" applyFill="1" applyAlignment="1" applyProtection="1"/>
    <xf numFmtId="0" fontId="14" fillId="4" borderId="0" xfId="0" applyFont="1" applyFill="1" applyAlignment="1" applyProtection="1">
      <alignment horizontal="right"/>
    </xf>
    <xf numFmtId="0" fontId="0" fillId="0" borderId="0" xfId="0" applyAlignment="1" applyProtection="1"/>
    <xf numFmtId="0" fontId="15" fillId="5" borderId="0" xfId="0" applyFont="1" applyFill="1" applyAlignment="1" applyProtection="1">
      <alignment vertical="center"/>
    </xf>
    <xf numFmtId="0" fontId="16" fillId="5" borderId="0" xfId="0" applyFont="1" applyFill="1" applyAlignment="1" applyProtection="1">
      <alignment wrapText="1"/>
    </xf>
    <xf numFmtId="0" fontId="15" fillId="5" borderId="0" xfId="0" applyFont="1" applyFill="1" applyAlignment="1" applyProtection="1"/>
    <xf numFmtId="0" fontId="17" fillId="0" borderId="24" xfId="0" applyFont="1" applyBorder="1" applyAlignment="1" applyProtection="1">
      <alignment vertical="center"/>
    </xf>
    <xf numFmtId="0" fontId="17" fillId="0" borderId="24" xfId="0" applyFont="1" applyBorder="1" applyAlignment="1" applyProtection="1">
      <alignment wrapText="1"/>
    </xf>
    <xf numFmtId="0" fontId="17" fillId="0" borderId="24" xfId="0" applyFont="1" applyBorder="1" applyAlignment="1" applyProtection="1">
      <alignment horizontal="center"/>
    </xf>
    <xf numFmtId="0" fontId="17" fillId="0" borderId="24" xfId="0" applyFont="1" applyBorder="1" applyAlignment="1" applyProtection="1">
      <alignment horizontal="right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wrapText="1"/>
    </xf>
    <xf numFmtId="0" fontId="17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166" fontId="17" fillId="0" borderId="0" xfId="0" applyNumberFormat="1" applyFont="1" applyAlignment="1" applyProtection="1">
      <alignment horizontal="right"/>
    </xf>
    <xf numFmtId="0" fontId="18" fillId="0" borderId="10" xfId="0" applyNumberFormat="1" applyFont="1" applyBorder="1" applyAlignment="1" applyProtection="1">
      <alignment vertical="center"/>
    </xf>
    <xf numFmtId="0" fontId="16" fillId="0" borderId="10" xfId="0" applyFont="1" applyBorder="1" applyAlignment="1" applyProtection="1">
      <alignment wrapText="1"/>
    </xf>
    <xf numFmtId="0" fontId="18" fillId="0" borderId="10" xfId="0" applyNumberFormat="1" applyFont="1" applyBorder="1" applyAlignment="1" applyProtection="1"/>
    <xf numFmtId="166" fontId="16" fillId="6" borderId="10" xfId="0" applyNumberFormat="1" applyFont="1" applyFill="1" applyBorder="1" applyAlignment="1" applyProtection="1">
      <alignment horizontal="right"/>
    </xf>
    <xf numFmtId="0" fontId="16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wrapText="1"/>
    </xf>
    <xf numFmtId="0" fontId="16" fillId="0" borderId="0" xfId="0" applyFont="1" applyAlignment="1" applyProtection="1">
      <alignment horizontal="left"/>
    </xf>
    <xf numFmtId="0" fontId="16" fillId="0" borderId="0" xfId="0" applyNumberFormat="1" applyFont="1" applyAlignment="1" applyProtection="1">
      <alignment horizontal="right"/>
    </xf>
    <xf numFmtId="166" fontId="16" fillId="0" borderId="0" xfId="0" applyNumberFormat="1" applyFont="1" applyAlignment="1" applyProtection="1">
      <alignment horizontal="right"/>
    </xf>
    <xf numFmtId="0" fontId="0" fillId="7" borderId="0" xfId="0" applyFill="1" applyAlignment="1" applyProtection="1">
      <alignment vertical="center"/>
    </xf>
    <xf numFmtId="0" fontId="16" fillId="7" borderId="0" xfId="0" applyFont="1" applyFill="1" applyAlignment="1" applyProtection="1">
      <alignment wrapText="1"/>
    </xf>
    <xf numFmtId="0" fontId="0" fillId="7" borderId="0" xfId="0" applyFill="1" applyAlignment="1" applyProtection="1"/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/>
    <xf numFmtId="0" fontId="19" fillId="0" borderId="0" xfId="0" applyFont="1" applyAlignment="1" applyProtection="1"/>
    <xf numFmtId="0" fontId="19" fillId="0" borderId="0" xfId="0" applyFont="1" applyAlignment="1" applyProtection="1">
      <alignment horizontal="right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 vertical="top"/>
    </xf>
    <xf numFmtId="49" fontId="0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2" borderId="5" xfId="0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164" fontId="4" fillId="0" borderId="0" xfId="0" applyNumberFormat="1" applyFont="1" applyAlignment="1" applyProtection="1">
      <alignment horizontal="right" vertical="center"/>
    </xf>
    <xf numFmtId="164" fontId="0" fillId="0" borderId="0" xfId="0" applyNumberFormat="1" applyFont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164" fontId="6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164" fontId="9" fillId="0" borderId="0" xfId="0" applyNumberFormat="1" applyFont="1" applyAlignment="1" applyProtection="1">
      <alignment horizontal="right" vertical="center"/>
    </xf>
    <xf numFmtId="0" fontId="9" fillId="0" borderId="5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left" vertical="top"/>
    </xf>
    <xf numFmtId="49" fontId="0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164" fontId="4" fillId="0" borderId="0" xfId="0" applyNumberFormat="1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164" fontId="6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/>
    </xf>
    <xf numFmtId="0" fontId="0" fillId="0" borderId="13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9" fontId="5" fillId="0" borderId="0" xfId="0" applyNumberFormat="1" applyFont="1" applyBorder="1" applyAlignment="1" applyProtection="1">
      <alignment horizontal="left"/>
    </xf>
    <xf numFmtId="164" fontId="6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/>
    </xf>
    <xf numFmtId="4" fontId="11" fillId="0" borderId="0" xfId="0" applyNumberFormat="1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left"/>
    </xf>
    <xf numFmtId="164" fontId="9" fillId="0" borderId="0" xfId="0" applyNumberFormat="1" applyFont="1" applyBorder="1" applyAlignment="1" applyProtection="1">
      <alignment horizontal="right"/>
    </xf>
    <xf numFmtId="0" fontId="0" fillId="0" borderId="17" xfId="0" applyFont="1" applyBorder="1" applyAlignment="1" applyProtection="1">
      <alignment horizontal="center" vertical="center"/>
    </xf>
    <xf numFmtId="49" fontId="0" fillId="0" borderId="17" xfId="0" applyNumberFormat="1" applyFont="1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left" vertical="center"/>
    </xf>
    <xf numFmtId="0" fontId="0" fillId="0" borderId="17" xfId="0" applyFont="1" applyBorder="1" applyAlignment="1" applyProtection="1">
      <alignment horizontal="center" vertical="center" wrapText="1"/>
    </xf>
    <xf numFmtId="165" fontId="0" fillId="0" borderId="17" xfId="0" applyNumberFormat="1" applyFont="1" applyBorder="1" applyAlignment="1" applyProtection="1">
      <alignment horizontal="right" vertical="center"/>
    </xf>
    <xf numFmtId="164" fontId="0" fillId="3" borderId="17" xfId="0" applyNumberFormat="1" applyFont="1" applyFill="1" applyBorder="1" applyAlignment="1" applyProtection="1">
      <alignment horizontal="right" vertical="center"/>
    </xf>
    <xf numFmtId="164" fontId="0" fillId="0" borderId="17" xfId="0" applyNumberFormat="1" applyFont="1" applyBorder="1" applyAlignment="1" applyProtection="1">
      <alignment horizontal="right" vertical="center"/>
    </xf>
    <xf numFmtId="0" fontId="0" fillId="0" borderId="18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top" wrapText="1"/>
    </xf>
    <xf numFmtId="0" fontId="0" fillId="0" borderId="17" xfId="0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left" vertical="top" wrapText="1"/>
    </xf>
    <xf numFmtId="164" fontId="9" fillId="0" borderId="19" xfId="0" applyNumberFormat="1" applyFont="1" applyBorder="1" applyAlignment="1" applyProtection="1">
      <alignment horizontal="right"/>
    </xf>
    <xf numFmtId="0" fontId="0" fillId="0" borderId="14" xfId="0" applyBorder="1" applyAlignment="1" applyProtection="1">
      <alignment horizontal="left" vertical="center" wrapText="1"/>
    </xf>
    <xf numFmtId="0" fontId="0" fillId="0" borderId="15" xfId="0" applyFont="1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horizontal="left" vertical="center" wrapText="1"/>
    </xf>
    <xf numFmtId="164" fontId="0" fillId="3" borderId="14" xfId="0" applyNumberFormat="1" applyFont="1" applyFill="1" applyBorder="1" applyAlignment="1" applyProtection="1">
      <alignment horizontal="right" vertical="center"/>
    </xf>
    <xf numFmtId="164" fontId="0" fillId="3" borderId="20" xfId="0" applyNumberFormat="1" applyFont="1" applyFill="1" applyBorder="1" applyAlignment="1" applyProtection="1">
      <alignment horizontal="right" vertical="center"/>
    </xf>
    <xf numFmtId="0" fontId="13" fillId="0" borderId="19" xfId="0" applyFont="1" applyBorder="1" applyAlignment="1" applyProtection="1">
      <alignment horizontal="left" vertical="top" wrapText="1"/>
    </xf>
    <xf numFmtId="0" fontId="13" fillId="0" borderId="21" xfId="0" applyFont="1" applyBorder="1" applyAlignment="1" applyProtection="1">
      <alignment horizontal="left" vertical="top" wrapText="1"/>
    </xf>
    <xf numFmtId="0" fontId="12" fillId="0" borderId="22" xfId="0" applyFont="1" applyBorder="1" applyAlignment="1" applyProtection="1">
      <alignment horizontal="left" vertical="center" wrapText="1"/>
    </xf>
    <xf numFmtId="0" fontId="12" fillId="0" borderId="23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5" xfId="0" applyFont="1" applyBorder="1" applyAlignment="1" applyProtection="1">
      <alignment horizontal="left" vertical="center" wrapText="1"/>
    </xf>
    <xf numFmtId="0" fontId="12" fillId="0" borderId="16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top"/>
    </xf>
    <xf numFmtId="0" fontId="0" fillId="0" borderId="12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Font="1" applyAlignment="1" applyProtection="1">
      <alignment horizontal="left" vertical="top"/>
    </xf>
    <xf numFmtId="0" fontId="0" fillId="0" borderId="22" xfId="0" applyBorder="1" applyAlignment="1" applyProtection="1">
      <alignment horizontal="left" vertical="top"/>
    </xf>
    <xf numFmtId="0" fontId="0" fillId="0" borderId="23" xfId="0" applyBorder="1" applyAlignment="1" applyProtection="1">
      <alignment horizontal="left" vertical="top"/>
    </xf>
    <xf numFmtId="0" fontId="12" fillId="0" borderId="16" xfId="0" applyFont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top"/>
    </xf>
    <xf numFmtId="0" fontId="0" fillId="0" borderId="24" xfId="0" applyBorder="1" applyAlignment="1" applyProtection="1">
      <alignment horizontal="left" vertical="top"/>
    </xf>
    <xf numFmtId="0" fontId="0" fillId="0" borderId="26" xfId="0" applyBorder="1" applyAlignment="1" applyProtection="1">
      <alignment horizontal="left" vertical="top"/>
    </xf>
    <xf numFmtId="164" fontId="0" fillId="0" borderId="0" xfId="0" applyNumberFormat="1" applyAlignment="1" applyProtection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6E5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304800</xdr:colOff>
      <xdr:row>2</xdr:row>
      <xdr:rowOff>19050</xdr:rowOff>
    </xdr:to>
    <xdr:pic>
      <xdr:nvPicPr>
        <xdr:cNvPr id="2" name="Obrázek 1" descr="C:\KROSplusData\System\Temp\radA6E54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304800</xdr:colOff>
      <xdr:row>2</xdr:row>
      <xdr:rowOff>19050</xdr:rowOff>
    </xdr:to>
    <xdr:pic>
      <xdr:nvPicPr>
        <xdr:cNvPr id="3" name="Obrázek 1" descr="C:\KROSplusData\System\Temp\radA6E54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304800</xdr:colOff>
      <xdr:row>2</xdr:row>
      <xdr:rowOff>19050</xdr:rowOff>
    </xdr:to>
    <xdr:pic>
      <xdr:nvPicPr>
        <xdr:cNvPr id="4" name="Obrázek 1" descr="C:\KROSplusData\System\Temp\radA6E54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68"/>
  <sheetViews>
    <sheetView topLeftCell="A130" workbookViewId="0">
      <selection activeCell="P156" sqref="P156"/>
    </sheetView>
  </sheetViews>
  <sheetFormatPr defaultColWidth="9" defaultRowHeight="14.25" customHeight="1" x14ac:dyDescent="0.25"/>
  <cols>
    <col min="1" max="1" width="7.140625" style="137" customWidth="1"/>
    <col min="2" max="2" width="1.42578125" style="137" customWidth="1"/>
    <col min="3" max="3" width="3.5703125" style="137" customWidth="1"/>
    <col min="4" max="4" width="3.7109375" style="137" customWidth="1"/>
    <col min="5" max="5" width="14.7109375" style="137" customWidth="1"/>
    <col min="6" max="7" width="9.5703125" style="137" customWidth="1"/>
    <col min="8" max="8" width="10.7109375" style="137" customWidth="1"/>
    <col min="9" max="9" width="33.42578125" style="137" customWidth="1"/>
    <col min="10" max="10" width="4.42578125" style="137" customWidth="1"/>
    <col min="11" max="11" width="9.85546875" style="137" customWidth="1"/>
    <col min="12" max="12" width="10.28515625" style="137" customWidth="1"/>
    <col min="13" max="14" width="5.140625" style="137" customWidth="1"/>
    <col min="15" max="15" width="1.7109375" style="137" customWidth="1"/>
    <col min="16" max="16" width="10.7109375" style="137" customWidth="1"/>
    <col min="17" max="17" width="3.5703125" style="137" customWidth="1"/>
    <col min="18" max="18" width="12.5703125" style="137" customWidth="1"/>
    <col min="19" max="19" width="9" style="140"/>
    <col min="20" max="20" width="10" style="140" bestFit="1" customWidth="1"/>
    <col min="21" max="16384" width="9" style="140"/>
  </cols>
  <sheetData>
    <row r="2" spans="2:20" s="39" customFormat="1" ht="15" x14ac:dyDescent="0.25"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8"/>
    </row>
    <row r="3" spans="2:20" s="39" customFormat="1" ht="21" x14ac:dyDescent="0.25">
      <c r="B3" s="40"/>
      <c r="C3" s="41" t="s">
        <v>0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3"/>
    </row>
    <row r="4" spans="2:20" s="39" customFormat="1" ht="15" x14ac:dyDescent="0.25">
      <c r="B4" s="40"/>
      <c r="R4" s="44"/>
    </row>
    <row r="5" spans="2:20" s="39" customFormat="1" ht="15" x14ac:dyDescent="0.25">
      <c r="B5" s="40"/>
      <c r="C5" s="45" t="s">
        <v>1</v>
      </c>
      <c r="F5" s="46" t="s">
        <v>2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4"/>
    </row>
    <row r="6" spans="2:20" s="39" customFormat="1" ht="15" x14ac:dyDescent="0.25">
      <c r="B6" s="40"/>
      <c r="R6" s="44"/>
    </row>
    <row r="7" spans="2:20" s="39" customFormat="1" ht="15" x14ac:dyDescent="0.25">
      <c r="B7" s="40"/>
      <c r="C7" s="45" t="s">
        <v>3</v>
      </c>
      <c r="F7" s="47" t="s">
        <v>4</v>
      </c>
      <c r="K7" s="45" t="s">
        <v>5</v>
      </c>
      <c r="M7" s="48" t="s">
        <v>6</v>
      </c>
      <c r="N7" s="49"/>
      <c r="O7" s="49"/>
      <c r="P7" s="49"/>
      <c r="R7" s="44"/>
    </row>
    <row r="8" spans="2:20" s="39" customFormat="1" ht="15" x14ac:dyDescent="0.25">
      <c r="B8" s="40"/>
      <c r="R8" s="44"/>
    </row>
    <row r="9" spans="2:20" s="39" customFormat="1" ht="15" x14ac:dyDescent="0.25">
      <c r="B9" s="40"/>
      <c r="C9" s="45" t="s">
        <v>7</v>
      </c>
      <c r="F9" s="47" t="s">
        <v>8</v>
      </c>
      <c r="K9" s="45" t="s">
        <v>9</v>
      </c>
      <c r="M9" s="50" t="s">
        <v>10</v>
      </c>
      <c r="N9" s="42"/>
      <c r="O9" s="42"/>
      <c r="P9" s="42"/>
      <c r="Q9" s="42"/>
      <c r="R9" s="44"/>
    </row>
    <row r="10" spans="2:20" s="39" customFormat="1" ht="15" x14ac:dyDescent="0.25">
      <c r="B10" s="40"/>
      <c r="C10" s="45" t="s">
        <v>11</v>
      </c>
      <c r="F10" s="47" t="s">
        <v>12</v>
      </c>
      <c r="R10" s="44"/>
    </row>
    <row r="11" spans="2:20" s="39" customFormat="1" ht="15" x14ac:dyDescent="0.25">
      <c r="B11" s="40"/>
      <c r="R11" s="44"/>
    </row>
    <row r="12" spans="2:20" s="39" customFormat="1" ht="15" x14ac:dyDescent="0.25">
      <c r="B12" s="40"/>
      <c r="C12" s="51" t="s">
        <v>13</v>
      </c>
      <c r="D12" s="52"/>
      <c r="E12" s="52"/>
      <c r="F12" s="52"/>
      <c r="G12" s="52"/>
      <c r="H12" s="53"/>
      <c r="I12" s="53"/>
      <c r="J12" s="53"/>
      <c r="K12" s="53"/>
      <c r="L12" s="53"/>
      <c r="M12" s="53"/>
      <c r="N12" s="51" t="s">
        <v>14</v>
      </c>
      <c r="O12" s="52"/>
      <c r="P12" s="52"/>
      <c r="Q12" s="52"/>
      <c r="R12" s="54"/>
    </row>
    <row r="13" spans="2:20" s="39" customFormat="1" ht="15" x14ac:dyDescent="0.25">
      <c r="B13" s="40"/>
      <c r="R13" s="44"/>
    </row>
    <row r="14" spans="2:20" s="39" customFormat="1" ht="18" x14ac:dyDescent="0.25">
      <c r="B14" s="40"/>
      <c r="C14" s="55" t="s">
        <v>15</v>
      </c>
      <c r="N14" s="56">
        <f>+N15+N20</f>
        <v>558629.54</v>
      </c>
      <c r="O14" s="42"/>
      <c r="P14" s="42"/>
      <c r="Q14" s="42"/>
      <c r="R14" s="44"/>
      <c r="T14" s="57"/>
    </row>
    <row r="15" spans="2:20" s="59" customFormat="1" ht="18" x14ac:dyDescent="0.25">
      <c r="B15" s="58"/>
      <c r="D15" s="60" t="s">
        <v>16</v>
      </c>
      <c r="N15" s="61">
        <f>+N16+N17+N18+N19</f>
        <v>529802</v>
      </c>
      <c r="O15" s="62"/>
      <c r="P15" s="62"/>
      <c r="Q15" s="62"/>
      <c r="R15" s="63"/>
    </row>
    <row r="16" spans="2:20" s="65" customFormat="1" ht="15" x14ac:dyDescent="0.25">
      <c r="B16" s="64"/>
      <c r="D16" s="66" t="s">
        <v>17</v>
      </c>
      <c r="N16" s="67">
        <f>ROUNDUP($N$39,2)</f>
        <v>85172</v>
      </c>
      <c r="O16" s="62"/>
      <c r="P16" s="62"/>
      <c r="Q16" s="62"/>
      <c r="R16" s="68"/>
    </row>
    <row r="17" spans="2:18" s="65" customFormat="1" ht="15" x14ac:dyDescent="0.25">
      <c r="B17" s="64"/>
      <c r="D17" s="66" t="s">
        <v>18</v>
      </c>
      <c r="N17" s="67">
        <f>ROUNDUP($N$65,2)</f>
        <v>331950</v>
      </c>
      <c r="O17" s="62"/>
      <c r="P17" s="62"/>
      <c r="Q17" s="62"/>
      <c r="R17" s="68"/>
    </row>
    <row r="18" spans="2:18" s="65" customFormat="1" ht="15" x14ac:dyDescent="0.25">
      <c r="B18" s="64"/>
      <c r="D18" s="66" t="s">
        <v>19</v>
      </c>
      <c r="N18" s="67">
        <f>ROUNDUP($N$122,2)</f>
        <v>23500</v>
      </c>
      <c r="O18" s="62"/>
      <c r="P18" s="62"/>
      <c r="Q18" s="62"/>
      <c r="R18" s="68"/>
    </row>
    <row r="19" spans="2:18" s="65" customFormat="1" ht="15" x14ac:dyDescent="0.25">
      <c r="B19" s="64"/>
      <c r="D19" s="66" t="s">
        <v>207</v>
      </c>
      <c r="N19" s="67">
        <f>ROUNDUP(N137,2)</f>
        <v>89180</v>
      </c>
      <c r="O19" s="62"/>
      <c r="P19" s="62"/>
      <c r="Q19" s="62"/>
      <c r="R19" s="68"/>
    </row>
    <row r="20" spans="2:18" s="39" customFormat="1" ht="15" x14ac:dyDescent="0.25">
      <c r="B20" s="40"/>
      <c r="D20" s="66" t="s">
        <v>20</v>
      </c>
      <c r="N20" s="67">
        <f>+P38</f>
        <v>28827.540000000005</v>
      </c>
      <c r="O20" s="62"/>
      <c r="P20" s="62"/>
      <c r="Q20" s="62"/>
      <c r="R20" s="44"/>
    </row>
    <row r="21" spans="2:18" s="39" customFormat="1" ht="15" x14ac:dyDescent="0.25"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1"/>
    </row>
    <row r="25" spans="2:18" s="39" customFormat="1" ht="15" x14ac:dyDescent="0.25"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</row>
    <row r="26" spans="2:18" s="39" customFormat="1" ht="21" x14ac:dyDescent="0.25">
      <c r="B26" s="75"/>
      <c r="C26" s="76" t="s">
        <v>21</v>
      </c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/>
    </row>
    <row r="27" spans="2:18" s="39" customFormat="1" ht="15" x14ac:dyDescent="0.25">
      <c r="B27" s="75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</row>
    <row r="28" spans="2:18" s="39" customFormat="1" ht="15" x14ac:dyDescent="0.25">
      <c r="B28" s="75"/>
      <c r="C28" s="81" t="s">
        <v>1</v>
      </c>
      <c r="D28" s="79"/>
      <c r="E28" s="79"/>
      <c r="F28" s="82" t="s">
        <v>2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80"/>
    </row>
    <row r="29" spans="2:18" s="39" customFormat="1" ht="15" x14ac:dyDescent="0.25">
      <c r="B29" s="75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/>
    </row>
    <row r="30" spans="2:18" s="39" customFormat="1" ht="15" x14ac:dyDescent="0.25">
      <c r="B30" s="75"/>
      <c r="C30" s="81" t="s">
        <v>3</v>
      </c>
      <c r="D30" s="79"/>
      <c r="E30" s="79"/>
      <c r="F30" s="83" t="s">
        <v>4</v>
      </c>
      <c r="G30" s="79"/>
      <c r="H30" s="79"/>
      <c r="I30" s="79"/>
      <c r="J30" s="79"/>
      <c r="K30" s="81" t="s">
        <v>5</v>
      </c>
      <c r="L30" s="79"/>
      <c r="M30" s="84" t="s">
        <v>6</v>
      </c>
      <c r="N30" s="85"/>
      <c r="O30" s="85"/>
      <c r="P30" s="85"/>
      <c r="Q30" s="79"/>
      <c r="R30" s="80"/>
    </row>
    <row r="31" spans="2:18" s="39" customFormat="1" ht="15" x14ac:dyDescent="0.25">
      <c r="B31" s="75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80"/>
    </row>
    <row r="32" spans="2:18" s="39" customFormat="1" ht="15" x14ac:dyDescent="0.25">
      <c r="B32" s="75"/>
      <c r="C32" s="81" t="s">
        <v>7</v>
      </c>
      <c r="D32" s="79"/>
      <c r="E32" s="79"/>
      <c r="F32" s="83" t="s">
        <v>8</v>
      </c>
      <c r="G32" s="79"/>
      <c r="H32" s="79"/>
      <c r="I32" s="79"/>
      <c r="J32" s="79"/>
      <c r="K32" s="81" t="s">
        <v>9</v>
      </c>
      <c r="L32" s="79"/>
      <c r="M32" s="86" t="s">
        <v>10</v>
      </c>
      <c r="N32" s="77"/>
      <c r="O32" s="77"/>
      <c r="P32" s="77"/>
      <c r="Q32" s="77"/>
      <c r="R32" s="80"/>
    </row>
    <row r="33" spans="2:18" s="39" customFormat="1" ht="15" x14ac:dyDescent="0.25">
      <c r="B33" s="75"/>
      <c r="C33" s="81" t="s">
        <v>11</v>
      </c>
      <c r="D33" s="79"/>
      <c r="E33" s="79"/>
      <c r="F33" s="83" t="s">
        <v>12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/>
    </row>
    <row r="34" spans="2:18" s="39" customFormat="1" ht="15" x14ac:dyDescent="0.25">
      <c r="B34" s="75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/>
    </row>
    <row r="35" spans="2:18" s="93" customFormat="1" ht="30" x14ac:dyDescent="0.25">
      <c r="B35" s="87"/>
      <c r="C35" s="88" t="s">
        <v>22</v>
      </c>
      <c r="D35" s="89" t="s">
        <v>23</v>
      </c>
      <c r="E35" s="89" t="s">
        <v>24</v>
      </c>
      <c r="F35" s="90" t="s">
        <v>25</v>
      </c>
      <c r="G35" s="91"/>
      <c r="H35" s="91"/>
      <c r="I35" s="91"/>
      <c r="J35" s="89" t="s">
        <v>26</v>
      </c>
      <c r="K35" s="89" t="s">
        <v>27</v>
      </c>
      <c r="L35" s="90" t="s">
        <v>28</v>
      </c>
      <c r="M35" s="91"/>
      <c r="N35" s="90" t="s">
        <v>29</v>
      </c>
      <c r="O35" s="91"/>
      <c r="P35" s="91"/>
      <c r="Q35" s="91"/>
      <c r="R35" s="92" t="s">
        <v>30</v>
      </c>
    </row>
    <row r="36" spans="2:18" s="39" customFormat="1" ht="18" x14ac:dyDescent="0.35">
      <c r="B36" s="75"/>
      <c r="C36" s="94" t="s">
        <v>15</v>
      </c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95">
        <f>+N37+P38</f>
        <v>558629.54</v>
      </c>
      <c r="O36" s="77"/>
      <c r="P36" s="77"/>
      <c r="Q36" s="77"/>
      <c r="R36" s="80"/>
    </row>
    <row r="37" spans="2:18" s="102" customFormat="1" ht="18" x14ac:dyDescent="0.35">
      <c r="B37" s="96"/>
      <c r="C37" s="97"/>
      <c r="D37" s="98" t="s">
        <v>16</v>
      </c>
      <c r="E37" s="97"/>
      <c r="F37" s="97"/>
      <c r="G37" s="97"/>
      <c r="H37" s="97"/>
      <c r="I37" s="97"/>
      <c r="J37" s="97"/>
      <c r="K37" s="97"/>
      <c r="L37" s="97"/>
      <c r="M37" s="97"/>
      <c r="N37" s="99">
        <f>N39+N65+N122+N137</f>
        <v>529802</v>
      </c>
      <c r="O37" s="100"/>
      <c r="P37" s="100"/>
      <c r="Q37" s="100"/>
      <c r="R37" s="101"/>
    </row>
    <row r="38" spans="2:18" s="102" customFormat="1" ht="18" x14ac:dyDescent="0.35">
      <c r="B38" s="96"/>
      <c r="C38" s="97"/>
      <c r="D38" s="98"/>
      <c r="E38" s="103" t="s">
        <v>31</v>
      </c>
      <c r="F38" s="97"/>
      <c r="G38" s="97"/>
      <c r="H38" s="97"/>
      <c r="I38" s="97"/>
      <c r="J38" s="97"/>
      <c r="K38" s="104">
        <v>7.0000000000000007E-2</v>
      </c>
      <c r="L38" s="97"/>
      <c r="M38" s="97"/>
      <c r="N38" s="105"/>
      <c r="O38" s="106"/>
      <c r="P38" s="107">
        <f>K38*(N39+N65-N71+N122)</f>
        <v>28827.540000000005</v>
      </c>
      <c r="Q38" s="106"/>
      <c r="R38" s="101"/>
    </row>
    <row r="39" spans="2:18" s="102" customFormat="1" ht="15.75" x14ac:dyDescent="0.3">
      <c r="B39" s="96"/>
      <c r="C39" s="97"/>
      <c r="D39" s="108" t="s">
        <v>17</v>
      </c>
      <c r="E39" s="97"/>
      <c r="F39" s="97"/>
      <c r="G39" s="97"/>
      <c r="H39" s="97"/>
      <c r="I39" s="97"/>
      <c r="J39" s="97"/>
      <c r="K39" s="97"/>
      <c r="L39" s="97"/>
      <c r="M39" s="97"/>
      <c r="N39" s="109">
        <f>N40+N43+N46+N49+N52+N55+N58+N60+N62+N63</f>
        <v>85172</v>
      </c>
      <c r="O39" s="100"/>
      <c r="P39" s="100"/>
      <c r="Q39" s="100"/>
      <c r="R39" s="101"/>
    </row>
    <row r="40" spans="2:18" s="39" customFormat="1" ht="15" x14ac:dyDescent="0.25">
      <c r="B40" s="75"/>
      <c r="C40" s="110">
        <v>1</v>
      </c>
      <c r="D40" s="110" t="s">
        <v>32</v>
      </c>
      <c r="E40" s="111"/>
      <c r="F40" s="112" t="s">
        <v>33</v>
      </c>
      <c r="G40" s="113"/>
      <c r="H40" s="113"/>
      <c r="I40" s="113"/>
      <c r="J40" s="114" t="s">
        <v>34</v>
      </c>
      <c r="K40" s="115">
        <v>2</v>
      </c>
      <c r="L40" s="116">
        <v>1500</v>
      </c>
      <c r="M40" s="113"/>
      <c r="N40" s="117">
        <f>+L40*K40</f>
        <v>3000</v>
      </c>
      <c r="O40" s="113"/>
      <c r="P40" s="113"/>
      <c r="Q40" s="113"/>
      <c r="R40" s="118"/>
    </row>
    <row r="41" spans="2:18" s="39" customFormat="1" ht="15" x14ac:dyDescent="0.25">
      <c r="B41" s="75"/>
      <c r="C41" s="79"/>
      <c r="D41" s="79"/>
      <c r="E41" s="79"/>
      <c r="F41" s="119" t="s">
        <v>35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8"/>
    </row>
    <row r="42" spans="2:18" s="39" customFormat="1" ht="15" x14ac:dyDescent="0.25">
      <c r="B42" s="75"/>
      <c r="C42" s="79"/>
      <c r="D42" s="79"/>
      <c r="E42" s="79"/>
      <c r="F42" s="120" t="s">
        <v>36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8"/>
    </row>
    <row r="43" spans="2:18" s="39" customFormat="1" ht="15" x14ac:dyDescent="0.25">
      <c r="B43" s="75"/>
      <c r="C43" s="110">
        <v>2</v>
      </c>
      <c r="D43" s="110" t="s">
        <v>32</v>
      </c>
      <c r="E43" s="111"/>
      <c r="F43" s="112" t="s">
        <v>37</v>
      </c>
      <c r="G43" s="113"/>
      <c r="H43" s="113"/>
      <c r="I43" s="113"/>
      <c r="J43" s="121" t="s">
        <v>38</v>
      </c>
      <c r="K43" s="115">
        <v>6</v>
      </c>
      <c r="L43" s="116">
        <v>287</v>
      </c>
      <c r="M43" s="113"/>
      <c r="N43" s="117">
        <f>+L43*K43</f>
        <v>1722</v>
      </c>
      <c r="O43" s="113"/>
      <c r="P43" s="113"/>
      <c r="Q43" s="113"/>
      <c r="R43" s="118"/>
    </row>
    <row r="44" spans="2:18" s="39" customFormat="1" ht="15" x14ac:dyDescent="0.25">
      <c r="B44" s="75"/>
      <c r="C44" s="79"/>
      <c r="D44" s="79"/>
      <c r="E44" s="79"/>
      <c r="F44" s="119" t="s">
        <v>39</v>
      </c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8"/>
    </row>
    <row r="45" spans="2:18" s="39" customFormat="1" ht="15" x14ac:dyDescent="0.25">
      <c r="B45" s="75"/>
      <c r="C45" s="79"/>
      <c r="D45" s="79"/>
      <c r="E45" s="79"/>
      <c r="F45" s="120" t="s">
        <v>36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8"/>
    </row>
    <row r="46" spans="2:18" s="39" customFormat="1" ht="15" x14ac:dyDescent="0.25">
      <c r="B46" s="75"/>
      <c r="C46" s="110">
        <v>3</v>
      </c>
      <c r="D46" s="110" t="s">
        <v>32</v>
      </c>
      <c r="E46" s="111"/>
      <c r="F46" s="112" t="s">
        <v>40</v>
      </c>
      <c r="G46" s="113"/>
      <c r="H46" s="113"/>
      <c r="I46" s="113"/>
      <c r="J46" s="121" t="s">
        <v>41</v>
      </c>
      <c r="K46" s="115">
        <v>20</v>
      </c>
      <c r="L46" s="116">
        <v>550</v>
      </c>
      <c r="M46" s="113"/>
      <c r="N46" s="117">
        <f>+L46*K46</f>
        <v>11000</v>
      </c>
      <c r="O46" s="113"/>
      <c r="P46" s="113"/>
      <c r="Q46" s="113"/>
      <c r="R46" s="118"/>
    </row>
    <row r="47" spans="2:18" s="39" customFormat="1" ht="15" x14ac:dyDescent="0.25">
      <c r="B47" s="75"/>
      <c r="C47" s="79"/>
      <c r="D47" s="79"/>
      <c r="E47" s="79"/>
      <c r="F47" s="119" t="s">
        <v>42</v>
      </c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8"/>
    </row>
    <row r="48" spans="2:18" s="39" customFormat="1" ht="15" x14ac:dyDescent="0.25">
      <c r="B48" s="75"/>
      <c r="C48" s="79"/>
      <c r="D48" s="79"/>
      <c r="E48" s="79"/>
      <c r="F48" s="120" t="s">
        <v>36</v>
      </c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8"/>
    </row>
    <row r="49" spans="2:18" s="39" customFormat="1" ht="15" x14ac:dyDescent="0.25">
      <c r="B49" s="75"/>
      <c r="C49" s="110">
        <v>4</v>
      </c>
      <c r="D49" s="110" t="s">
        <v>32</v>
      </c>
      <c r="E49" s="111"/>
      <c r="F49" s="112" t="s">
        <v>43</v>
      </c>
      <c r="G49" s="113"/>
      <c r="H49" s="113"/>
      <c r="I49" s="113"/>
      <c r="J49" s="121" t="s">
        <v>44</v>
      </c>
      <c r="K49" s="115">
        <v>10</v>
      </c>
      <c r="L49" s="116">
        <v>450</v>
      </c>
      <c r="M49" s="113"/>
      <c r="N49" s="117">
        <f>+L49*K49</f>
        <v>4500</v>
      </c>
      <c r="O49" s="113"/>
      <c r="P49" s="113"/>
      <c r="Q49" s="113"/>
      <c r="R49" s="118"/>
    </row>
    <row r="50" spans="2:18" s="39" customFormat="1" ht="15" x14ac:dyDescent="0.25">
      <c r="B50" s="75"/>
      <c r="C50" s="79"/>
      <c r="D50" s="79"/>
      <c r="E50" s="79"/>
      <c r="F50" s="119" t="s">
        <v>45</v>
      </c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8"/>
    </row>
    <row r="51" spans="2:18" s="39" customFormat="1" ht="15" x14ac:dyDescent="0.25">
      <c r="B51" s="75"/>
      <c r="C51" s="79"/>
      <c r="D51" s="79"/>
      <c r="E51" s="79"/>
      <c r="F51" s="120" t="s">
        <v>36</v>
      </c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8"/>
    </row>
    <row r="52" spans="2:18" s="39" customFormat="1" ht="15" x14ac:dyDescent="0.25">
      <c r="B52" s="75"/>
      <c r="C52" s="110">
        <v>5</v>
      </c>
      <c r="D52" s="110" t="s">
        <v>32</v>
      </c>
      <c r="E52" s="111"/>
      <c r="F52" s="112" t="s">
        <v>46</v>
      </c>
      <c r="G52" s="113"/>
      <c r="H52" s="113"/>
      <c r="I52" s="113"/>
      <c r="J52" s="121" t="s">
        <v>44</v>
      </c>
      <c r="K52" s="115">
        <v>20</v>
      </c>
      <c r="L52" s="116">
        <v>450</v>
      </c>
      <c r="M52" s="113"/>
      <c r="N52" s="117">
        <f>+L52*K52</f>
        <v>9000</v>
      </c>
      <c r="O52" s="113"/>
      <c r="P52" s="113"/>
      <c r="Q52" s="113"/>
      <c r="R52" s="118"/>
    </row>
    <row r="53" spans="2:18" s="39" customFormat="1" ht="15" x14ac:dyDescent="0.25">
      <c r="B53" s="75"/>
      <c r="C53" s="79"/>
      <c r="D53" s="79"/>
      <c r="E53" s="79"/>
      <c r="F53" s="119" t="s">
        <v>47</v>
      </c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8"/>
    </row>
    <row r="54" spans="2:18" s="39" customFormat="1" ht="15" x14ac:dyDescent="0.25">
      <c r="B54" s="75"/>
      <c r="C54" s="79"/>
      <c r="D54" s="79"/>
      <c r="E54" s="79"/>
      <c r="F54" s="120" t="s">
        <v>36</v>
      </c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8"/>
    </row>
    <row r="55" spans="2:18" s="39" customFormat="1" ht="15" x14ac:dyDescent="0.25">
      <c r="B55" s="75"/>
      <c r="C55" s="110">
        <v>6</v>
      </c>
      <c r="D55" s="110" t="s">
        <v>32</v>
      </c>
      <c r="E55" s="111"/>
      <c r="F55" s="112" t="s">
        <v>48</v>
      </c>
      <c r="G55" s="113"/>
      <c r="H55" s="113"/>
      <c r="I55" s="113"/>
      <c r="J55" s="121" t="s">
        <v>44</v>
      </c>
      <c r="K55" s="115">
        <v>60</v>
      </c>
      <c r="L55" s="116">
        <v>450</v>
      </c>
      <c r="M55" s="113"/>
      <c r="N55" s="117">
        <f>+L55*K55</f>
        <v>27000</v>
      </c>
      <c r="O55" s="113"/>
      <c r="P55" s="113"/>
      <c r="Q55" s="113"/>
      <c r="R55" s="118"/>
    </row>
    <row r="56" spans="2:18" s="39" customFormat="1" ht="15" x14ac:dyDescent="0.25">
      <c r="B56" s="75"/>
      <c r="C56" s="79"/>
      <c r="D56" s="79"/>
      <c r="E56" s="79"/>
      <c r="F56" s="119" t="s">
        <v>49</v>
      </c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8"/>
    </row>
    <row r="57" spans="2:18" s="39" customFormat="1" ht="15" x14ac:dyDescent="0.25">
      <c r="B57" s="75"/>
      <c r="C57" s="79"/>
      <c r="D57" s="79"/>
      <c r="E57" s="79"/>
      <c r="F57" s="120" t="s">
        <v>36</v>
      </c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8"/>
    </row>
    <row r="58" spans="2:18" s="39" customFormat="1" ht="15" x14ac:dyDescent="0.25">
      <c r="B58" s="75"/>
      <c r="C58" s="110">
        <v>7</v>
      </c>
      <c r="D58" s="110" t="s">
        <v>32</v>
      </c>
      <c r="E58" s="111"/>
      <c r="F58" s="112" t="s">
        <v>50</v>
      </c>
      <c r="G58" s="113"/>
      <c r="H58" s="113"/>
      <c r="I58" s="113"/>
      <c r="J58" s="121" t="s">
        <v>51</v>
      </c>
      <c r="K58" s="115">
        <v>50</v>
      </c>
      <c r="L58" s="116">
        <v>150</v>
      </c>
      <c r="M58" s="113"/>
      <c r="N58" s="117">
        <f>+L58*K58</f>
        <v>7500</v>
      </c>
      <c r="O58" s="113"/>
      <c r="P58" s="113"/>
      <c r="Q58" s="113"/>
      <c r="R58" s="118"/>
    </row>
    <row r="59" spans="2:18" s="39" customFormat="1" ht="15" x14ac:dyDescent="0.25">
      <c r="B59" s="75"/>
      <c r="C59" s="79"/>
      <c r="D59" s="79"/>
      <c r="E59" s="79"/>
      <c r="F59" s="119" t="s">
        <v>52</v>
      </c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8"/>
    </row>
    <row r="60" spans="2:18" s="39" customFormat="1" ht="15" x14ac:dyDescent="0.25">
      <c r="B60" s="75"/>
      <c r="C60" s="110">
        <v>8</v>
      </c>
      <c r="D60" s="110" t="s">
        <v>32</v>
      </c>
      <c r="E60" s="111"/>
      <c r="F60" s="112" t="s">
        <v>53</v>
      </c>
      <c r="G60" s="113"/>
      <c r="H60" s="113"/>
      <c r="I60" s="113"/>
      <c r="J60" s="121" t="s">
        <v>44</v>
      </c>
      <c r="K60" s="115">
        <v>50</v>
      </c>
      <c r="L60" s="116">
        <v>225</v>
      </c>
      <c r="M60" s="113"/>
      <c r="N60" s="117">
        <f>+L60*K60</f>
        <v>11250</v>
      </c>
      <c r="O60" s="113"/>
      <c r="P60" s="113"/>
      <c r="Q60" s="113"/>
      <c r="R60" s="118"/>
    </row>
    <row r="61" spans="2:18" s="39" customFormat="1" ht="15" x14ac:dyDescent="0.25">
      <c r="B61" s="75"/>
      <c r="C61" s="79"/>
      <c r="D61" s="79"/>
      <c r="E61" s="79"/>
      <c r="F61" s="119" t="s">
        <v>54</v>
      </c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8"/>
    </row>
    <row r="62" spans="2:18" s="39" customFormat="1" ht="15" x14ac:dyDescent="0.25">
      <c r="B62" s="75"/>
      <c r="C62" s="110">
        <v>9</v>
      </c>
      <c r="D62" s="110" t="s">
        <v>32</v>
      </c>
      <c r="E62" s="111"/>
      <c r="F62" s="112" t="s">
        <v>55</v>
      </c>
      <c r="G62" s="113"/>
      <c r="H62" s="113"/>
      <c r="I62" s="113"/>
      <c r="J62" s="121" t="s">
        <v>44</v>
      </c>
      <c r="K62" s="115">
        <v>8</v>
      </c>
      <c r="L62" s="116">
        <v>650</v>
      </c>
      <c r="M62" s="113"/>
      <c r="N62" s="117">
        <f>+L62*K62</f>
        <v>5200</v>
      </c>
      <c r="O62" s="113"/>
      <c r="P62" s="113"/>
      <c r="Q62" s="113"/>
      <c r="R62" s="118"/>
    </row>
    <row r="63" spans="2:18" s="39" customFormat="1" ht="15" x14ac:dyDescent="0.25">
      <c r="B63" s="75"/>
      <c r="C63" s="110">
        <v>10</v>
      </c>
      <c r="D63" s="110" t="s">
        <v>32</v>
      </c>
      <c r="E63" s="111"/>
      <c r="F63" s="112" t="s">
        <v>56</v>
      </c>
      <c r="G63" s="113"/>
      <c r="H63" s="113"/>
      <c r="I63" s="113"/>
      <c r="J63" s="121" t="s">
        <v>34</v>
      </c>
      <c r="K63" s="115">
        <v>1</v>
      </c>
      <c r="L63" s="116">
        <v>5000</v>
      </c>
      <c r="M63" s="113"/>
      <c r="N63" s="117">
        <f>+L63*K63</f>
        <v>5000</v>
      </c>
      <c r="O63" s="113"/>
      <c r="P63" s="113"/>
      <c r="Q63" s="113"/>
      <c r="R63" s="118"/>
    </row>
    <row r="64" spans="2:18" s="39" customFormat="1" ht="15" x14ac:dyDescent="0.25">
      <c r="B64" s="75"/>
      <c r="C64" s="79"/>
      <c r="D64" s="79"/>
      <c r="E64" s="79"/>
      <c r="F64" s="122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80"/>
    </row>
    <row r="65" spans="2:18" s="102" customFormat="1" ht="15.75" x14ac:dyDescent="0.3">
      <c r="B65" s="96"/>
      <c r="C65" s="97"/>
      <c r="D65" s="108" t="s">
        <v>18</v>
      </c>
      <c r="E65" s="97"/>
      <c r="F65" s="97"/>
      <c r="G65" s="97"/>
      <c r="H65" s="97"/>
      <c r="I65" s="97"/>
      <c r="J65" s="97"/>
      <c r="K65" s="97"/>
      <c r="L65" s="97"/>
      <c r="M65" s="97"/>
      <c r="N65" s="123">
        <f>N66+N68+N71+N74+N77+N80+N83+N86+N89+N92+N95+N98+N101+N104+N107+N110+N113+N116+N119</f>
        <v>331950</v>
      </c>
      <c r="O65" s="123"/>
      <c r="P65" s="123"/>
      <c r="Q65" s="123"/>
      <c r="R65" s="101"/>
    </row>
    <row r="66" spans="2:18" s="39" customFormat="1" ht="15" x14ac:dyDescent="0.25">
      <c r="B66" s="75"/>
      <c r="C66" s="110">
        <v>1</v>
      </c>
      <c r="D66" s="110" t="s">
        <v>32</v>
      </c>
      <c r="E66" s="111"/>
      <c r="F66" s="124" t="s">
        <v>57</v>
      </c>
      <c r="G66" s="125"/>
      <c r="H66" s="125"/>
      <c r="I66" s="126"/>
      <c r="J66" s="114" t="s">
        <v>34</v>
      </c>
      <c r="K66" s="115">
        <v>1</v>
      </c>
      <c r="L66" s="127">
        <v>180000</v>
      </c>
      <c r="M66" s="128"/>
      <c r="N66" s="117">
        <f>+L66*K66</f>
        <v>180000</v>
      </c>
      <c r="O66" s="113"/>
      <c r="P66" s="113"/>
      <c r="Q66" s="113"/>
      <c r="R66" s="118"/>
    </row>
    <row r="67" spans="2:18" s="39" customFormat="1" ht="15" x14ac:dyDescent="0.25">
      <c r="B67" s="75"/>
      <c r="C67" s="79"/>
      <c r="D67" s="79"/>
      <c r="E67" s="79"/>
      <c r="F67" s="129" t="s">
        <v>58</v>
      </c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30"/>
    </row>
    <row r="68" spans="2:18" s="39" customFormat="1" ht="15" x14ac:dyDescent="0.25">
      <c r="B68" s="75"/>
      <c r="C68" s="110">
        <v>2</v>
      </c>
      <c r="D68" s="110" t="s">
        <v>32</v>
      </c>
      <c r="E68" s="111"/>
      <c r="F68" s="124" t="s">
        <v>59</v>
      </c>
      <c r="G68" s="125"/>
      <c r="H68" s="125"/>
      <c r="I68" s="126"/>
      <c r="J68" s="114" t="s">
        <v>34</v>
      </c>
      <c r="K68" s="115">
        <v>2</v>
      </c>
      <c r="L68" s="127">
        <v>2500</v>
      </c>
      <c r="M68" s="128"/>
      <c r="N68" s="117">
        <f>+L68*K68</f>
        <v>5000</v>
      </c>
      <c r="O68" s="113"/>
      <c r="P68" s="113"/>
      <c r="Q68" s="113"/>
      <c r="R68" s="118"/>
    </row>
    <row r="69" spans="2:18" s="39" customFormat="1" ht="15" x14ac:dyDescent="0.25">
      <c r="B69" s="75"/>
      <c r="C69" s="79"/>
      <c r="D69" s="79"/>
      <c r="E69" s="79"/>
      <c r="F69" s="131" t="s">
        <v>60</v>
      </c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2"/>
    </row>
    <row r="70" spans="2:18" s="39" customFormat="1" ht="15" x14ac:dyDescent="0.25">
      <c r="B70" s="75"/>
      <c r="C70" s="79"/>
      <c r="D70" s="79"/>
      <c r="E70" s="79"/>
      <c r="F70" s="129" t="s">
        <v>58</v>
      </c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30"/>
    </row>
    <row r="71" spans="2:18" s="39" customFormat="1" ht="15" x14ac:dyDescent="0.25">
      <c r="B71" s="75"/>
      <c r="C71" s="110">
        <v>3</v>
      </c>
      <c r="D71" s="110" t="s">
        <v>32</v>
      </c>
      <c r="E71" s="111"/>
      <c r="F71" s="124" t="s">
        <v>61</v>
      </c>
      <c r="G71" s="125"/>
      <c r="H71" s="125"/>
      <c r="I71" s="126"/>
      <c r="J71" s="114" t="s">
        <v>34</v>
      </c>
      <c r="K71" s="115">
        <v>4</v>
      </c>
      <c r="L71" s="127">
        <v>7200</v>
      </c>
      <c r="M71" s="128"/>
      <c r="N71" s="117">
        <f>+L71*K71</f>
        <v>28800</v>
      </c>
      <c r="O71" s="113"/>
      <c r="P71" s="113"/>
      <c r="Q71" s="113"/>
      <c r="R71" s="118"/>
    </row>
    <row r="72" spans="2:18" s="39" customFormat="1" ht="15" x14ac:dyDescent="0.25">
      <c r="B72" s="75"/>
      <c r="C72" s="79"/>
      <c r="D72" s="79"/>
      <c r="E72" s="79"/>
      <c r="F72" s="131" t="s">
        <v>62</v>
      </c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2"/>
    </row>
    <row r="73" spans="2:18" s="39" customFormat="1" ht="15" x14ac:dyDescent="0.25">
      <c r="B73" s="75"/>
      <c r="C73" s="79"/>
      <c r="D73" s="79"/>
      <c r="E73" s="79"/>
      <c r="F73" s="129" t="s">
        <v>58</v>
      </c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30"/>
    </row>
    <row r="74" spans="2:18" s="39" customFormat="1" ht="15" x14ac:dyDescent="0.25">
      <c r="B74" s="75"/>
      <c r="C74" s="110">
        <v>4</v>
      </c>
      <c r="D74" s="110" t="s">
        <v>32</v>
      </c>
      <c r="E74" s="111"/>
      <c r="F74" s="124" t="s">
        <v>63</v>
      </c>
      <c r="G74" s="125"/>
      <c r="H74" s="125"/>
      <c r="I74" s="126"/>
      <c r="J74" s="114" t="s">
        <v>34</v>
      </c>
      <c r="K74" s="115">
        <v>2</v>
      </c>
      <c r="L74" s="127">
        <v>600</v>
      </c>
      <c r="M74" s="128"/>
      <c r="N74" s="117">
        <f>+L74*K74</f>
        <v>1200</v>
      </c>
      <c r="O74" s="113"/>
      <c r="P74" s="113"/>
      <c r="Q74" s="113"/>
      <c r="R74" s="118"/>
    </row>
    <row r="75" spans="2:18" s="39" customFormat="1" ht="15" x14ac:dyDescent="0.25">
      <c r="B75" s="75"/>
      <c r="C75" s="79"/>
      <c r="D75" s="79"/>
      <c r="E75" s="79"/>
      <c r="F75" s="131" t="s">
        <v>64</v>
      </c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2"/>
    </row>
    <row r="76" spans="2:18" s="39" customFormat="1" ht="15" x14ac:dyDescent="0.25">
      <c r="B76" s="75"/>
      <c r="C76" s="79"/>
      <c r="D76" s="79"/>
      <c r="E76" s="79"/>
      <c r="F76" s="129" t="s">
        <v>58</v>
      </c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30"/>
    </row>
    <row r="77" spans="2:18" s="39" customFormat="1" ht="15" x14ac:dyDescent="0.25">
      <c r="B77" s="75"/>
      <c r="C77" s="110">
        <v>5</v>
      </c>
      <c r="D77" s="110" t="s">
        <v>32</v>
      </c>
      <c r="E77" s="111"/>
      <c r="F77" s="124" t="s">
        <v>65</v>
      </c>
      <c r="G77" s="125"/>
      <c r="H77" s="125"/>
      <c r="I77" s="126"/>
      <c r="J77" s="121" t="s">
        <v>66</v>
      </c>
      <c r="K77" s="115">
        <v>1</v>
      </c>
      <c r="L77" s="127">
        <v>4500</v>
      </c>
      <c r="M77" s="128"/>
      <c r="N77" s="117">
        <f>+L77*K77</f>
        <v>4500</v>
      </c>
      <c r="O77" s="113"/>
      <c r="P77" s="113"/>
      <c r="Q77" s="113"/>
      <c r="R77" s="118"/>
    </row>
    <row r="78" spans="2:18" s="39" customFormat="1" ht="15" x14ac:dyDescent="0.25">
      <c r="B78" s="75"/>
      <c r="C78" s="79"/>
      <c r="D78" s="79"/>
      <c r="E78" s="79"/>
      <c r="F78" s="131" t="s">
        <v>67</v>
      </c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2"/>
    </row>
    <row r="79" spans="2:18" s="39" customFormat="1" ht="15" x14ac:dyDescent="0.25">
      <c r="B79" s="75"/>
      <c r="C79" s="79"/>
      <c r="D79" s="79"/>
      <c r="E79" s="79"/>
      <c r="F79" s="129" t="s">
        <v>58</v>
      </c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30"/>
    </row>
    <row r="80" spans="2:18" s="39" customFormat="1" ht="15" x14ac:dyDescent="0.25">
      <c r="B80" s="75"/>
      <c r="C80" s="110">
        <v>6</v>
      </c>
      <c r="D80" s="110" t="s">
        <v>32</v>
      </c>
      <c r="E80" s="111"/>
      <c r="F80" s="124" t="s">
        <v>68</v>
      </c>
      <c r="G80" s="125"/>
      <c r="H80" s="125"/>
      <c r="I80" s="126"/>
      <c r="J80" s="121" t="s">
        <v>38</v>
      </c>
      <c r="K80" s="115">
        <v>10</v>
      </c>
      <c r="L80" s="127">
        <v>500</v>
      </c>
      <c r="M80" s="128"/>
      <c r="N80" s="117">
        <f>+L80*K80</f>
        <v>5000</v>
      </c>
      <c r="O80" s="113"/>
      <c r="P80" s="113"/>
      <c r="Q80" s="113"/>
      <c r="R80" s="118"/>
    </row>
    <row r="81" spans="2:18" s="39" customFormat="1" ht="15" x14ac:dyDescent="0.25">
      <c r="B81" s="75"/>
      <c r="C81" s="79"/>
      <c r="D81" s="79"/>
      <c r="E81" s="79"/>
      <c r="F81" s="131" t="s">
        <v>69</v>
      </c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2"/>
    </row>
    <row r="82" spans="2:18" s="39" customFormat="1" ht="15" x14ac:dyDescent="0.25">
      <c r="B82" s="75"/>
      <c r="C82" s="79"/>
      <c r="D82" s="79"/>
      <c r="E82" s="79"/>
      <c r="F82" s="129" t="s">
        <v>58</v>
      </c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30"/>
    </row>
    <row r="83" spans="2:18" s="39" customFormat="1" ht="15" x14ac:dyDescent="0.25">
      <c r="B83" s="75"/>
      <c r="C83" s="110">
        <v>7</v>
      </c>
      <c r="D83" s="110" t="s">
        <v>32</v>
      </c>
      <c r="E83" s="111"/>
      <c r="F83" s="124" t="s">
        <v>70</v>
      </c>
      <c r="G83" s="125"/>
      <c r="H83" s="125"/>
      <c r="I83" s="126"/>
      <c r="J83" s="121" t="s">
        <v>38</v>
      </c>
      <c r="K83" s="115">
        <v>20</v>
      </c>
      <c r="L83" s="127">
        <v>300</v>
      </c>
      <c r="M83" s="128"/>
      <c r="N83" s="117">
        <f>+L83*K83</f>
        <v>6000</v>
      </c>
      <c r="O83" s="113"/>
      <c r="P83" s="113"/>
      <c r="Q83" s="113"/>
      <c r="R83" s="118"/>
    </row>
    <row r="84" spans="2:18" s="39" customFormat="1" ht="15" x14ac:dyDescent="0.25">
      <c r="B84" s="75"/>
      <c r="C84" s="79"/>
      <c r="D84" s="79"/>
      <c r="E84" s="79"/>
      <c r="F84" s="131" t="s">
        <v>71</v>
      </c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2"/>
    </row>
    <row r="85" spans="2:18" s="39" customFormat="1" ht="15" x14ac:dyDescent="0.25">
      <c r="B85" s="75"/>
      <c r="C85" s="79"/>
      <c r="D85" s="79"/>
      <c r="E85" s="79"/>
      <c r="F85" s="129" t="s">
        <v>58</v>
      </c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30"/>
    </row>
    <row r="86" spans="2:18" s="39" customFormat="1" ht="15" x14ac:dyDescent="0.25">
      <c r="B86" s="75"/>
      <c r="C86" s="110">
        <v>8</v>
      </c>
      <c r="D86" s="110" t="s">
        <v>32</v>
      </c>
      <c r="E86" s="111"/>
      <c r="F86" s="124" t="s">
        <v>72</v>
      </c>
      <c r="G86" s="125"/>
      <c r="H86" s="125"/>
      <c r="I86" s="126"/>
      <c r="J86" s="121" t="s">
        <v>51</v>
      </c>
      <c r="K86" s="115">
        <v>50</v>
      </c>
      <c r="L86" s="127">
        <v>150</v>
      </c>
      <c r="M86" s="128"/>
      <c r="N86" s="117">
        <f>+L86*K86</f>
        <v>7500</v>
      </c>
      <c r="O86" s="113"/>
      <c r="P86" s="113"/>
      <c r="Q86" s="113"/>
      <c r="R86" s="118"/>
    </row>
    <row r="87" spans="2:18" s="39" customFormat="1" ht="15" x14ac:dyDescent="0.25">
      <c r="B87" s="75"/>
      <c r="C87" s="79"/>
      <c r="D87" s="79"/>
      <c r="E87" s="79"/>
      <c r="F87" s="131" t="s">
        <v>71</v>
      </c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2"/>
    </row>
    <row r="88" spans="2:18" s="39" customFormat="1" ht="15" x14ac:dyDescent="0.25">
      <c r="B88" s="75"/>
      <c r="C88" s="79"/>
      <c r="D88" s="79"/>
      <c r="E88" s="79"/>
      <c r="F88" s="129" t="s">
        <v>58</v>
      </c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30"/>
    </row>
    <row r="89" spans="2:18" s="39" customFormat="1" ht="15" x14ac:dyDescent="0.25">
      <c r="B89" s="75"/>
      <c r="C89" s="110">
        <v>9</v>
      </c>
      <c r="D89" s="110" t="s">
        <v>32</v>
      </c>
      <c r="E89" s="111"/>
      <c r="F89" s="124" t="s">
        <v>73</v>
      </c>
      <c r="G89" s="125"/>
      <c r="H89" s="125"/>
      <c r="I89" s="126"/>
      <c r="J89" s="121" t="s">
        <v>41</v>
      </c>
      <c r="K89" s="115">
        <v>2</v>
      </c>
      <c r="L89" s="127">
        <v>650</v>
      </c>
      <c r="M89" s="128"/>
      <c r="N89" s="117">
        <f>+L89*K89</f>
        <v>1300</v>
      </c>
      <c r="O89" s="113"/>
      <c r="P89" s="113"/>
      <c r="Q89" s="113"/>
      <c r="R89" s="118"/>
    </row>
    <row r="90" spans="2:18" s="39" customFormat="1" ht="15" x14ac:dyDescent="0.25">
      <c r="B90" s="75"/>
      <c r="C90" s="79"/>
      <c r="D90" s="79"/>
      <c r="E90" s="79"/>
      <c r="F90" s="131" t="s">
        <v>74</v>
      </c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2"/>
    </row>
    <row r="91" spans="2:18" s="39" customFormat="1" ht="15" x14ac:dyDescent="0.25">
      <c r="B91" s="75"/>
      <c r="C91" s="79"/>
      <c r="D91" s="79"/>
      <c r="E91" s="79"/>
      <c r="F91" s="129" t="s">
        <v>58</v>
      </c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30"/>
    </row>
    <row r="92" spans="2:18" s="39" customFormat="1" ht="15" x14ac:dyDescent="0.25">
      <c r="B92" s="75"/>
      <c r="C92" s="110">
        <v>10</v>
      </c>
      <c r="D92" s="110" t="s">
        <v>32</v>
      </c>
      <c r="E92" s="111"/>
      <c r="F92" s="124" t="s">
        <v>75</v>
      </c>
      <c r="G92" s="125"/>
      <c r="H92" s="125"/>
      <c r="I92" s="126"/>
      <c r="J92" s="121" t="s">
        <v>44</v>
      </c>
      <c r="K92" s="115">
        <v>10</v>
      </c>
      <c r="L92" s="127">
        <v>450</v>
      </c>
      <c r="M92" s="128"/>
      <c r="N92" s="117">
        <f>+L92*K92</f>
        <v>4500</v>
      </c>
      <c r="O92" s="113"/>
      <c r="P92" s="113"/>
      <c r="Q92" s="113"/>
      <c r="R92" s="118"/>
    </row>
    <row r="93" spans="2:18" s="39" customFormat="1" ht="15" x14ac:dyDescent="0.25">
      <c r="B93" s="75"/>
      <c r="C93" s="79"/>
      <c r="D93" s="79"/>
      <c r="E93" s="79"/>
      <c r="F93" s="131" t="s">
        <v>76</v>
      </c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2"/>
    </row>
    <row r="94" spans="2:18" s="39" customFormat="1" ht="15" x14ac:dyDescent="0.25">
      <c r="B94" s="75"/>
      <c r="C94" s="79"/>
      <c r="D94" s="79"/>
      <c r="E94" s="79"/>
      <c r="F94" s="129" t="s">
        <v>58</v>
      </c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30"/>
    </row>
    <row r="95" spans="2:18" s="39" customFormat="1" ht="15" x14ac:dyDescent="0.25">
      <c r="B95" s="75"/>
      <c r="C95" s="110">
        <v>11</v>
      </c>
      <c r="D95" s="110" t="s">
        <v>32</v>
      </c>
      <c r="E95" s="111"/>
      <c r="F95" s="124" t="s">
        <v>77</v>
      </c>
      <c r="G95" s="125"/>
      <c r="H95" s="125"/>
      <c r="I95" s="126"/>
      <c r="J95" s="121" t="s">
        <v>44</v>
      </c>
      <c r="K95" s="115">
        <v>100</v>
      </c>
      <c r="L95" s="127">
        <v>450</v>
      </c>
      <c r="M95" s="128"/>
      <c r="N95" s="117">
        <f>+L95*K95</f>
        <v>45000</v>
      </c>
      <c r="O95" s="113"/>
      <c r="P95" s="113"/>
      <c r="Q95" s="113"/>
      <c r="R95" s="118"/>
    </row>
    <row r="96" spans="2:18" s="39" customFormat="1" ht="15" x14ac:dyDescent="0.25">
      <c r="B96" s="75"/>
      <c r="C96" s="79"/>
      <c r="D96" s="79"/>
      <c r="E96" s="79"/>
      <c r="F96" s="131" t="s">
        <v>78</v>
      </c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2"/>
    </row>
    <row r="97" spans="2:18" s="39" customFormat="1" ht="15" x14ac:dyDescent="0.25">
      <c r="B97" s="75"/>
      <c r="C97" s="79"/>
      <c r="D97" s="79"/>
      <c r="E97" s="79"/>
      <c r="F97" s="129" t="s">
        <v>58</v>
      </c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30"/>
    </row>
    <row r="98" spans="2:18" s="39" customFormat="1" ht="15" x14ac:dyDescent="0.25">
      <c r="B98" s="75"/>
      <c r="C98" s="110">
        <v>12</v>
      </c>
      <c r="D98" s="110" t="s">
        <v>32</v>
      </c>
      <c r="E98" s="111"/>
      <c r="F98" s="124" t="s">
        <v>79</v>
      </c>
      <c r="G98" s="125"/>
      <c r="H98" s="125"/>
      <c r="I98" s="126"/>
      <c r="J98" s="121" t="s">
        <v>66</v>
      </c>
      <c r="K98" s="115">
        <v>1</v>
      </c>
      <c r="L98" s="127">
        <v>4500</v>
      </c>
      <c r="M98" s="128"/>
      <c r="N98" s="117">
        <f>+L98*K98</f>
        <v>4500</v>
      </c>
      <c r="O98" s="113"/>
      <c r="P98" s="113"/>
      <c r="Q98" s="113"/>
      <c r="R98" s="118"/>
    </row>
    <row r="99" spans="2:18" s="39" customFormat="1" ht="15" x14ac:dyDescent="0.25">
      <c r="B99" s="75"/>
      <c r="C99" s="79"/>
      <c r="D99" s="79"/>
      <c r="E99" s="79"/>
      <c r="F99" s="131" t="s">
        <v>80</v>
      </c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2"/>
    </row>
    <row r="100" spans="2:18" s="39" customFormat="1" ht="15" x14ac:dyDescent="0.25">
      <c r="B100" s="75"/>
      <c r="C100" s="79"/>
      <c r="D100" s="79"/>
      <c r="E100" s="79"/>
      <c r="F100" s="129" t="s">
        <v>58</v>
      </c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30"/>
    </row>
    <row r="101" spans="2:18" s="39" customFormat="1" ht="15" x14ac:dyDescent="0.25">
      <c r="B101" s="75"/>
      <c r="C101" s="110">
        <v>13</v>
      </c>
      <c r="D101" s="110" t="s">
        <v>32</v>
      </c>
      <c r="E101" s="111"/>
      <c r="F101" s="124" t="s">
        <v>81</v>
      </c>
      <c r="G101" s="125"/>
      <c r="H101" s="125"/>
      <c r="I101" s="126"/>
      <c r="J101" s="121" t="s">
        <v>44</v>
      </c>
      <c r="K101" s="115">
        <v>4</v>
      </c>
      <c r="L101" s="127">
        <v>450</v>
      </c>
      <c r="M101" s="128"/>
      <c r="N101" s="117">
        <f>+L101*K101</f>
        <v>1800</v>
      </c>
      <c r="O101" s="113"/>
      <c r="P101" s="113"/>
      <c r="Q101" s="113"/>
      <c r="R101" s="118"/>
    </row>
    <row r="102" spans="2:18" s="39" customFormat="1" ht="15" x14ac:dyDescent="0.25">
      <c r="B102" s="75"/>
      <c r="C102" s="79"/>
      <c r="D102" s="79"/>
      <c r="E102" s="79"/>
      <c r="F102" s="131" t="s">
        <v>82</v>
      </c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2"/>
    </row>
    <row r="103" spans="2:18" s="39" customFormat="1" ht="15" x14ac:dyDescent="0.25">
      <c r="B103" s="75"/>
      <c r="C103" s="79"/>
      <c r="D103" s="79"/>
      <c r="E103" s="79"/>
      <c r="F103" s="129" t="s">
        <v>58</v>
      </c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30"/>
    </row>
    <row r="104" spans="2:18" s="39" customFormat="1" ht="15" x14ac:dyDescent="0.25">
      <c r="B104" s="75"/>
      <c r="C104" s="110">
        <v>14</v>
      </c>
      <c r="D104" s="110" t="s">
        <v>32</v>
      </c>
      <c r="E104" s="111"/>
      <c r="F104" s="124" t="s">
        <v>83</v>
      </c>
      <c r="G104" s="125"/>
      <c r="H104" s="125"/>
      <c r="I104" s="126"/>
      <c r="J104" s="121" t="s">
        <v>66</v>
      </c>
      <c r="K104" s="115">
        <v>1</v>
      </c>
      <c r="L104" s="127">
        <v>12000</v>
      </c>
      <c r="M104" s="128"/>
      <c r="N104" s="117">
        <f>+L104*K104</f>
        <v>12000</v>
      </c>
      <c r="O104" s="113"/>
      <c r="P104" s="113"/>
      <c r="Q104" s="113"/>
      <c r="R104" s="118"/>
    </row>
    <row r="105" spans="2:18" s="39" customFormat="1" ht="15" x14ac:dyDescent="0.25">
      <c r="B105" s="75"/>
      <c r="C105" s="79"/>
      <c r="D105" s="79"/>
      <c r="E105" s="79"/>
      <c r="F105" s="131" t="s">
        <v>84</v>
      </c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2"/>
    </row>
    <row r="106" spans="2:18" s="39" customFormat="1" ht="15" x14ac:dyDescent="0.25">
      <c r="B106" s="75"/>
      <c r="C106" s="79"/>
      <c r="D106" s="79"/>
      <c r="E106" s="79"/>
      <c r="F106" s="129" t="s">
        <v>58</v>
      </c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30"/>
    </row>
    <row r="107" spans="2:18" s="39" customFormat="1" ht="15" x14ac:dyDescent="0.25">
      <c r="B107" s="75"/>
      <c r="C107" s="110">
        <v>15</v>
      </c>
      <c r="D107" s="110" t="s">
        <v>32</v>
      </c>
      <c r="E107" s="111"/>
      <c r="F107" s="124" t="s">
        <v>85</v>
      </c>
      <c r="G107" s="125"/>
      <c r="H107" s="125"/>
      <c r="I107" s="126"/>
      <c r="J107" s="121" t="s">
        <v>34</v>
      </c>
      <c r="K107" s="115">
        <v>1</v>
      </c>
      <c r="L107" s="127">
        <v>2500</v>
      </c>
      <c r="M107" s="128"/>
      <c r="N107" s="117">
        <f>+L107*K107</f>
        <v>2500</v>
      </c>
      <c r="O107" s="113"/>
      <c r="P107" s="113"/>
      <c r="Q107" s="113"/>
      <c r="R107" s="118"/>
    </row>
    <row r="108" spans="2:18" s="39" customFormat="1" ht="15" x14ac:dyDescent="0.25">
      <c r="B108" s="75"/>
      <c r="C108" s="79"/>
      <c r="D108" s="79"/>
      <c r="E108" s="79"/>
      <c r="F108" s="131" t="s">
        <v>86</v>
      </c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2"/>
    </row>
    <row r="109" spans="2:18" s="39" customFormat="1" ht="15" x14ac:dyDescent="0.25">
      <c r="B109" s="75"/>
      <c r="C109" s="79"/>
      <c r="D109" s="79"/>
      <c r="E109" s="79"/>
      <c r="F109" s="129" t="s">
        <v>58</v>
      </c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30"/>
    </row>
    <row r="110" spans="2:18" s="39" customFormat="1" ht="15" x14ac:dyDescent="0.25">
      <c r="B110" s="75"/>
      <c r="C110" s="110">
        <v>16</v>
      </c>
      <c r="D110" s="110" t="s">
        <v>32</v>
      </c>
      <c r="E110" s="111"/>
      <c r="F110" s="124" t="s">
        <v>87</v>
      </c>
      <c r="G110" s="125"/>
      <c r="H110" s="125"/>
      <c r="I110" s="126"/>
      <c r="J110" s="121" t="s">
        <v>34</v>
      </c>
      <c r="K110" s="115">
        <v>1</v>
      </c>
      <c r="L110" s="127">
        <v>2500</v>
      </c>
      <c r="M110" s="128"/>
      <c r="N110" s="117">
        <f>+L110*K110</f>
        <v>2500</v>
      </c>
      <c r="O110" s="113"/>
      <c r="P110" s="113"/>
      <c r="Q110" s="113"/>
      <c r="R110" s="118"/>
    </row>
    <row r="111" spans="2:18" s="39" customFormat="1" ht="15" x14ac:dyDescent="0.25">
      <c r="B111" s="75"/>
      <c r="C111" s="79"/>
      <c r="D111" s="79"/>
      <c r="E111" s="79"/>
      <c r="F111" s="131" t="s">
        <v>88</v>
      </c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2"/>
    </row>
    <row r="112" spans="2:18" s="39" customFormat="1" ht="15" x14ac:dyDescent="0.25">
      <c r="B112" s="75"/>
      <c r="C112" s="79"/>
      <c r="D112" s="79"/>
      <c r="E112" s="79"/>
      <c r="F112" s="129" t="s">
        <v>58</v>
      </c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30"/>
    </row>
    <row r="113" spans="2:18" s="39" customFormat="1" ht="15" x14ac:dyDescent="0.25">
      <c r="B113" s="75"/>
      <c r="C113" s="110">
        <v>17</v>
      </c>
      <c r="D113" s="110" t="s">
        <v>32</v>
      </c>
      <c r="E113" s="111"/>
      <c r="F113" s="124" t="s">
        <v>89</v>
      </c>
      <c r="G113" s="125"/>
      <c r="H113" s="125"/>
      <c r="I113" s="126"/>
      <c r="J113" s="121" t="s">
        <v>34</v>
      </c>
      <c r="K113" s="115">
        <v>1</v>
      </c>
      <c r="L113" s="127">
        <v>3600</v>
      </c>
      <c r="M113" s="128"/>
      <c r="N113" s="117">
        <f>+L113*K113</f>
        <v>3600</v>
      </c>
      <c r="O113" s="113"/>
      <c r="P113" s="113"/>
      <c r="Q113" s="113"/>
      <c r="R113" s="118"/>
    </row>
    <row r="114" spans="2:18" s="39" customFormat="1" ht="15" x14ac:dyDescent="0.25">
      <c r="B114" s="75"/>
      <c r="C114" s="79"/>
      <c r="D114" s="79"/>
      <c r="E114" s="79"/>
      <c r="F114" s="131" t="s">
        <v>90</v>
      </c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2"/>
    </row>
    <row r="115" spans="2:18" s="39" customFormat="1" ht="15" x14ac:dyDescent="0.25">
      <c r="B115" s="75"/>
      <c r="C115" s="79"/>
      <c r="D115" s="79"/>
      <c r="E115" s="79"/>
      <c r="F115" s="129" t="s">
        <v>58</v>
      </c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30"/>
    </row>
    <row r="116" spans="2:18" s="39" customFormat="1" ht="15" x14ac:dyDescent="0.25">
      <c r="B116" s="75"/>
      <c r="C116" s="110">
        <v>18</v>
      </c>
      <c r="D116" s="110" t="s">
        <v>32</v>
      </c>
      <c r="E116" s="111"/>
      <c r="F116" s="124" t="s">
        <v>56</v>
      </c>
      <c r="G116" s="125"/>
      <c r="H116" s="125"/>
      <c r="I116" s="126"/>
      <c r="J116" s="121" t="s">
        <v>34</v>
      </c>
      <c r="K116" s="115">
        <v>1</v>
      </c>
      <c r="L116" s="127">
        <v>5000</v>
      </c>
      <c r="M116" s="128"/>
      <c r="N116" s="117">
        <f>+L116*K116</f>
        <v>5000</v>
      </c>
      <c r="O116" s="113"/>
      <c r="P116" s="113"/>
      <c r="Q116" s="113"/>
      <c r="R116" s="118"/>
    </row>
    <row r="117" spans="2:18" s="39" customFormat="1" ht="15" x14ac:dyDescent="0.25">
      <c r="B117" s="75"/>
      <c r="C117" s="79"/>
      <c r="D117" s="79"/>
      <c r="E117" s="79"/>
      <c r="F117" s="131" t="s">
        <v>91</v>
      </c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2"/>
    </row>
    <row r="118" spans="2:18" s="39" customFormat="1" ht="15" x14ac:dyDescent="0.25">
      <c r="B118" s="75"/>
      <c r="C118" s="79"/>
      <c r="D118" s="79"/>
      <c r="E118" s="79"/>
      <c r="F118" s="129" t="s">
        <v>58</v>
      </c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30"/>
    </row>
    <row r="119" spans="2:18" s="39" customFormat="1" ht="15" x14ac:dyDescent="0.25">
      <c r="B119" s="75"/>
      <c r="C119" s="110">
        <v>19</v>
      </c>
      <c r="D119" s="110" t="s">
        <v>32</v>
      </c>
      <c r="E119" s="111"/>
      <c r="F119" s="112" t="s">
        <v>92</v>
      </c>
      <c r="G119" s="113"/>
      <c r="H119" s="113"/>
      <c r="I119" s="113"/>
      <c r="J119" s="121" t="s">
        <v>44</v>
      </c>
      <c r="K119" s="115">
        <v>50</v>
      </c>
      <c r="L119" s="116">
        <v>225</v>
      </c>
      <c r="M119" s="113"/>
      <c r="N119" s="117">
        <f>+L119*K119</f>
        <v>11250</v>
      </c>
      <c r="O119" s="113"/>
      <c r="P119" s="113"/>
      <c r="Q119" s="113"/>
      <c r="R119" s="118"/>
    </row>
    <row r="120" spans="2:18" s="39" customFormat="1" ht="15" x14ac:dyDescent="0.25">
      <c r="B120" s="75"/>
      <c r="C120" s="79"/>
      <c r="D120" s="79"/>
      <c r="E120" s="79"/>
      <c r="F120" s="119" t="s">
        <v>93</v>
      </c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8"/>
    </row>
    <row r="121" spans="2:18" s="39" customFormat="1" ht="15" x14ac:dyDescent="0.25">
      <c r="B121" s="75"/>
      <c r="C121" s="79"/>
      <c r="D121" s="79"/>
      <c r="E121" s="79"/>
      <c r="F121" s="122"/>
      <c r="G121" s="122"/>
      <c r="H121" s="122"/>
      <c r="I121" s="122"/>
      <c r="J121" s="122"/>
      <c r="K121" s="122"/>
      <c r="L121" s="122"/>
      <c r="M121" s="122"/>
      <c r="N121" s="133"/>
      <c r="O121" s="133"/>
      <c r="P121" s="133"/>
      <c r="Q121" s="133"/>
      <c r="R121" s="134"/>
    </row>
    <row r="122" spans="2:18" s="102" customFormat="1" ht="15.75" x14ac:dyDescent="0.3">
      <c r="B122" s="96"/>
      <c r="C122" s="97"/>
      <c r="D122" s="108" t="s">
        <v>94</v>
      </c>
      <c r="E122" s="97"/>
      <c r="F122" s="97"/>
      <c r="G122" s="97"/>
      <c r="H122" s="97"/>
      <c r="I122" s="97"/>
      <c r="J122" s="97"/>
      <c r="K122" s="97"/>
      <c r="L122" s="97"/>
      <c r="M122" s="97"/>
      <c r="N122" s="123">
        <f>N123+N125+N127+N129+N131+N134</f>
        <v>23500</v>
      </c>
      <c r="O122" s="123"/>
      <c r="P122" s="123"/>
      <c r="Q122" s="123"/>
      <c r="R122" s="101"/>
    </row>
    <row r="123" spans="2:18" s="39" customFormat="1" ht="15" x14ac:dyDescent="0.25">
      <c r="B123" s="75"/>
      <c r="C123" s="110" t="s">
        <v>95</v>
      </c>
      <c r="D123" s="110" t="s">
        <v>32</v>
      </c>
      <c r="E123" s="111"/>
      <c r="F123" s="124" t="s">
        <v>96</v>
      </c>
      <c r="G123" s="125"/>
      <c r="H123" s="125"/>
      <c r="I123" s="126"/>
      <c r="J123" s="121" t="s">
        <v>38</v>
      </c>
      <c r="K123" s="115">
        <v>30</v>
      </c>
      <c r="L123" s="127">
        <v>130</v>
      </c>
      <c r="M123" s="128"/>
      <c r="N123" s="117">
        <f>+L123*K123</f>
        <v>3900</v>
      </c>
      <c r="O123" s="113"/>
      <c r="P123" s="113"/>
      <c r="Q123" s="113"/>
      <c r="R123" s="118"/>
    </row>
    <row r="124" spans="2:18" s="39" customFormat="1" ht="15" x14ac:dyDescent="0.25">
      <c r="B124" s="75"/>
      <c r="C124" s="79"/>
      <c r="D124" s="79"/>
      <c r="E124" s="79"/>
      <c r="F124" s="135" t="s">
        <v>97</v>
      </c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6"/>
    </row>
    <row r="125" spans="2:18" s="39" customFormat="1" ht="15" x14ac:dyDescent="0.25">
      <c r="B125" s="75"/>
      <c r="C125" s="110">
        <v>2</v>
      </c>
      <c r="D125" s="110" t="s">
        <v>32</v>
      </c>
      <c r="E125" s="111"/>
      <c r="F125" s="124" t="s">
        <v>98</v>
      </c>
      <c r="G125" s="125"/>
      <c r="H125" s="125"/>
      <c r="I125" s="126"/>
      <c r="J125" s="121" t="s">
        <v>51</v>
      </c>
      <c r="K125" s="115">
        <v>25</v>
      </c>
      <c r="L125" s="127">
        <v>150</v>
      </c>
      <c r="M125" s="128"/>
      <c r="N125" s="117">
        <f>+L125*K125</f>
        <v>3750</v>
      </c>
      <c r="O125" s="113"/>
      <c r="P125" s="113"/>
      <c r="Q125" s="113"/>
      <c r="R125" s="118"/>
    </row>
    <row r="126" spans="2:18" s="39" customFormat="1" ht="15" x14ac:dyDescent="0.25">
      <c r="B126" s="75"/>
      <c r="C126" s="79"/>
      <c r="D126" s="79"/>
      <c r="E126" s="79"/>
      <c r="F126" s="135" t="s">
        <v>99</v>
      </c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6"/>
    </row>
    <row r="127" spans="2:18" s="39" customFormat="1" ht="15" x14ac:dyDescent="0.25">
      <c r="B127" s="75"/>
      <c r="C127" s="110">
        <v>3</v>
      </c>
      <c r="D127" s="110" t="s">
        <v>32</v>
      </c>
      <c r="E127" s="111"/>
      <c r="F127" s="124" t="s">
        <v>100</v>
      </c>
      <c r="G127" s="125"/>
      <c r="H127" s="125"/>
      <c r="I127" s="126"/>
      <c r="J127" s="121" t="s">
        <v>34</v>
      </c>
      <c r="K127" s="115">
        <v>2</v>
      </c>
      <c r="L127" s="127">
        <v>1500</v>
      </c>
      <c r="M127" s="128"/>
      <c r="N127" s="117">
        <f>+L127*K127</f>
        <v>3000</v>
      </c>
      <c r="O127" s="113"/>
      <c r="P127" s="113"/>
      <c r="Q127" s="113"/>
      <c r="R127" s="118"/>
    </row>
    <row r="128" spans="2:18" s="39" customFormat="1" ht="15" x14ac:dyDescent="0.25">
      <c r="B128" s="75"/>
      <c r="C128" s="79"/>
      <c r="D128" s="79"/>
      <c r="E128" s="79"/>
      <c r="F128" s="135" t="s">
        <v>101</v>
      </c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6"/>
    </row>
    <row r="129" spans="2:18" s="39" customFormat="1" ht="15" x14ac:dyDescent="0.25">
      <c r="B129" s="75"/>
      <c r="C129" s="110">
        <v>4</v>
      </c>
      <c r="D129" s="110" t="s">
        <v>32</v>
      </c>
      <c r="E129" s="111"/>
      <c r="F129" s="124" t="s">
        <v>102</v>
      </c>
      <c r="G129" s="125"/>
      <c r="H129" s="125"/>
      <c r="I129" s="126"/>
      <c r="J129" s="121" t="s">
        <v>44</v>
      </c>
      <c r="K129" s="115">
        <v>20</v>
      </c>
      <c r="L129" s="127">
        <v>450</v>
      </c>
      <c r="M129" s="128"/>
      <c r="N129" s="117">
        <f>+L129*K129</f>
        <v>9000</v>
      </c>
      <c r="O129" s="113"/>
      <c r="P129" s="113"/>
      <c r="Q129" s="113"/>
      <c r="R129" s="118"/>
    </row>
    <row r="130" spans="2:18" s="39" customFormat="1" ht="15" x14ac:dyDescent="0.25">
      <c r="B130" s="75"/>
      <c r="C130" s="79"/>
      <c r="D130" s="79"/>
      <c r="E130" s="79"/>
      <c r="F130" s="131" t="s">
        <v>103</v>
      </c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2"/>
    </row>
    <row r="131" spans="2:18" s="39" customFormat="1" ht="15" x14ac:dyDescent="0.25">
      <c r="B131" s="75"/>
      <c r="C131" s="110">
        <v>5</v>
      </c>
      <c r="D131" s="110" t="s">
        <v>32</v>
      </c>
      <c r="E131" s="111"/>
      <c r="F131" s="124" t="s">
        <v>56</v>
      </c>
      <c r="G131" s="125"/>
      <c r="H131" s="125"/>
      <c r="I131" s="126"/>
      <c r="J131" s="121" t="s">
        <v>34</v>
      </c>
      <c r="K131" s="115">
        <v>1</v>
      </c>
      <c r="L131" s="127">
        <v>2500</v>
      </c>
      <c r="M131" s="128"/>
      <c r="N131" s="117">
        <f>+L131*K131</f>
        <v>2500</v>
      </c>
      <c r="O131" s="113"/>
      <c r="P131" s="113"/>
      <c r="Q131" s="113"/>
      <c r="R131" s="118"/>
    </row>
    <row r="132" spans="2:18" s="39" customFormat="1" ht="15" x14ac:dyDescent="0.25">
      <c r="B132" s="75"/>
      <c r="C132" s="79"/>
      <c r="D132" s="79"/>
      <c r="E132" s="79"/>
      <c r="F132" s="131" t="s">
        <v>91</v>
      </c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2"/>
    </row>
    <row r="133" spans="2:18" s="39" customFormat="1" ht="15" x14ac:dyDescent="0.25">
      <c r="B133" s="75"/>
      <c r="C133" s="79"/>
      <c r="D133" s="79"/>
      <c r="E133" s="79"/>
      <c r="F133" s="129" t="s">
        <v>58</v>
      </c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30"/>
    </row>
    <row r="134" spans="2:18" s="39" customFormat="1" ht="15" x14ac:dyDescent="0.25">
      <c r="B134" s="75"/>
      <c r="C134" s="110">
        <v>6</v>
      </c>
      <c r="D134" s="110" t="s">
        <v>32</v>
      </c>
      <c r="E134" s="111"/>
      <c r="F134" s="112" t="s">
        <v>104</v>
      </c>
      <c r="G134" s="113"/>
      <c r="H134" s="113"/>
      <c r="I134" s="113"/>
      <c r="J134" s="121" t="s">
        <v>44</v>
      </c>
      <c r="K134" s="115">
        <v>6</v>
      </c>
      <c r="L134" s="116">
        <v>225</v>
      </c>
      <c r="M134" s="113"/>
      <c r="N134" s="117">
        <f>+L134*K134</f>
        <v>1350</v>
      </c>
      <c r="O134" s="113"/>
      <c r="P134" s="113"/>
      <c r="Q134" s="113"/>
      <c r="R134" s="118"/>
    </row>
    <row r="135" spans="2:18" ht="15" x14ac:dyDescent="0.25">
      <c r="B135" s="138"/>
      <c r="C135" s="139"/>
      <c r="D135" s="139"/>
      <c r="E135" s="139"/>
      <c r="F135" s="135" t="s">
        <v>105</v>
      </c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6"/>
    </row>
    <row r="136" spans="2:18" ht="15" x14ac:dyDescent="0.25">
      <c r="B136" s="138"/>
      <c r="C136" s="139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2"/>
    </row>
    <row r="137" spans="2:18" ht="15.75" x14ac:dyDescent="0.3">
      <c r="B137" s="96"/>
      <c r="C137" s="97"/>
      <c r="D137" s="108" t="s">
        <v>199</v>
      </c>
      <c r="E137" s="97"/>
      <c r="F137" s="97"/>
      <c r="G137" s="97"/>
      <c r="H137" s="97"/>
      <c r="I137" s="97"/>
      <c r="J137" s="97"/>
      <c r="K137" s="97"/>
      <c r="L137" s="97"/>
      <c r="M137" s="97"/>
      <c r="N137" s="123">
        <f>N138+N140+N142+N144+N146+N148+N152+N150</f>
        <v>89180</v>
      </c>
      <c r="O137" s="123"/>
      <c r="P137" s="123"/>
      <c r="Q137" s="123"/>
      <c r="R137" s="101"/>
    </row>
    <row r="138" spans="2:18" ht="15.75" customHeight="1" x14ac:dyDescent="0.25">
      <c r="B138" s="75"/>
      <c r="C138" s="110" t="s">
        <v>95</v>
      </c>
      <c r="D138" s="110" t="s">
        <v>32</v>
      </c>
      <c r="E138" s="111"/>
      <c r="F138" s="124" t="s">
        <v>200</v>
      </c>
      <c r="G138" s="125"/>
      <c r="H138" s="125"/>
      <c r="I138" s="126"/>
      <c r="J138" s="121" t="s">
        <v>195</v>
      </c>
      <c r="K138" s="115">
        <v>1</v>
      </c>
      <c r="L138" s="127">
        <v>18000</v>
      </c>
      <c r="M138" s="128"/>
      <c r="N138" s="117">
        <f>+L138*K138</f>
        <v>18000</v>
      </c>
      <c r="O138" s="113"/>
      <c r="P138" s="113"/>
      <c r="Q138" s="113"/>
      <c r="R138" s="118"/>
    </row>
    <row r="139" spans="2:18" ht="15.75" customHeight="1" x14ac:dyDescent="0.25">
      <c r="B139" s="75"/>
      <c r="C139" s="79"/>
      <c r="D139" s="79"/>
      <c r="E139" s="79"/>
      <c r="F139" s="135" t="s">
        <v>192</v>
      </c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6"/>
    </row>
    <row r="140" spans="2:18" ht="15.75" customHeight="1" x14ac:dyDescent="0.25">
      <c r="B140" s="75"/>
      <c r="C140" s="110">
        <v>2</v>
      </c>
      <c r="D140" s="110" t="s">
        <v>32</v>
      </c>
      <c r="E140" s="111"/>
      <c r="F140" s="124" t="s">
        <v>193</v>
      </c>
      <c r="G140" s="125"/>
      <c r="H140" s="125"/>
      <c r="I140" s="126"/>
      <c r="J140" s="121" t="s">
        <v>44</v>
      </c>
      <c r="K140" s="115">
        <v>14</v>
      </c>
      <c r="L140" s="127">
        <v>720</v>
      </c>
      <c r="M140" s="128"/>
      <c r="N140" s="117">
        <f>+L140*K140</f>
        <v>10080</v>
      </c>
      <c r="O140" s="113"/>
      <c r="P140" s="113"/>
      <c r="Q140" s="113"/>
      <c r="R140" s="118"/>
    </row>
    <row r="141" spans="2:18" ht="15.75" customHeight="1" x14ac:dyDescent="0.25">
      <c r="B141" s="75"/>
      <c r="C141" s="79"/>
      <c r="D141" s="79"/>
      <c r="E141" s="79"/>
      <c r="F141" s="135" t="s">
        <v>201</v>
      </c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6"/>
    </row>
    <row r="142" spans="2:18" ht="15" x14ac:dyDescent="0.25">
      <c r="B142" s="75"/>
      <c r="C142" s="110">
        <v>3</v>
      </c>
      <c r="D142" s="110" t="s">
        <v>32</v>
      </c>
      <c r="E142" s="111"/>
      <c r="F142" s="124" t="s">
        <v>194</v>
      </c>
      <c r="G142" s="125"/>
      <c r="H142" s="125"/>
      <c r="I142" s="126"/>
      <c r="J142" s="121" t="s">
        <v>195</v>
      </c>
      <c r="K142" s="115">
        <v>1</v>
      </c>
      <c r="L142" s="127">
        <v>10000</v>
      </c>
      <c r="M142" s="128"/>
      <c r="N142" s="117">
        <f>+L142*K142</f>
        <v>10000</v>
      </c>
      <c r="O142" s="113"/>
      <c r="P142" s="113"/>
      <c r="Q142" s="113"/>
      <c r="R142" s="118"/>
    </row>
    <row r="143" spans="2:18" ht="15.75" customHeight="1" x14ac:dyDescent="0.25">
      <c r="B143" s="75"/>
      <c r="C143" s="79"/>
      <c r="D143" s="79"/>
      <c r="E143" s="79"/>
      <c r="F143" s="135" t="s">
        <v>196</v>
      </c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6"/>
    </row>
    <row r="144" spans="2:18" ht="15.75" customHeight="1" x14ac:dyDescent="0.25">
      <c r="B144" s="75"/>
      <c r="C144" s="110">
        <v>4</v>
      </c>
      <c r="D144" s="110" t="s">
        <v>32</v>
      </c>
      <c r="E144" s="111"/>
      <c r="F144" s="124" t="s">
        <v>202</v>
      </c>
      <c r="G144" s="125"/>
      <c r="H144" s="125"/>
      <c r="I144" s="126"/>
      <c r="J144" s="121" t="s">
        <v>44</v>
      </c>
      <c r="K144" s="115">
        <v>5</v>
      </c>
      <c r="L144" s="127">
        <v>720</v>
      </c>
      <c r="M144" s="128"/>
      <c r="N144" s="117">
        <f>+L144*K144</f>
        <v>3600</v>
      </c>
      <c r="O144" s="113"/>
      <c r="P144" s="113"/>
      <c r="Q144" s="113"/>
      <c r="R144" s="118"/>
    </row>
    <row r="145" spans="2:18" ht="15" x14ac:dyDescent="0.25">
      <c r="B145" s="75"/>
      <c r="C145" s="79"/>
      <c r="D145" s="79"/>
      <c r="E145" s="79"/>
      <c r="F145" s="131" t="s">
        <v>197</v>
      </c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2"/>
    </row>
    <row r="146" spans="2:18" ht="15.75" customHeight="1" x14ac:dyDescent="0.25">
      <c r="B146" s="75"/>
      <c r="C146" s="110">
        <v>5</v>
      </c>
      <c r="D146" s="110" t="s">
        <v>32</v>
      </c>
      <c r="E146" s="111"/>
      <c r="F146" s="124" t="s">
        <v>204</v>
      </c>
      <c r="G146" s="125"/>
      <c r="H146" s="125"/>
      <c r="I146" s="126"/>
      <c r="J146" s="121" t="s">
        <v>44</v>
      </c>
      <c r="K146" s="115">
        <v>24</v>
      </c>
      <c r="L146" s="127">
        <v>720</v>
      </c>
      <c r="M146" s="128"/>
      <c r="N146" s="117">
        <f>+L146*K146</f>
        <v>17280</v>
      </c>
      <c r="O146" s="113"/>
      <c r="P146" s="113"/>
      <c r="Q146" s="113"/>
      <c r="R146" s="118"/>
    </row>
    <row r="147" spans="2:18" ht="15" customHeight="1" x14ac:dyDescent="0.25">
      <c r="B147" s="75"/>
      <c r="C147" s="79"/>
      <c r="D147" s="79"/>
      <c r="E147" s="79"/>
      <c r="F147" s="131" t="s">
        <v>203</v>
      </c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2"/>
    </row>
    <row r="148" spans="2:18" ht="15" x14ac:dyDescent="0.25">
      <c r="B148" s="75"/>
      <c r="C148" s="110">
        <v>6</v>
      </c>
      <c r="D148" s="110" t="s">
        <v>32</v>
      </c>
      <c r="E148" s="111"/>
      <c r="F148" s="112" t="s">
        <v>198</v>
      </c>
      <c r="G148" s="113"/>
      <c r="H148" s="113"/>
      <c r="I148" s="113"/>
      <c r="J148" s="121" t="s">
        <v>44</v>
      </c>
      <c r="K148" s="115">
        <v>24</v>
      </c>
      <c r="L148" s="116">
        <v>720</v>
      </c>
      <c r="M148" s="113"/>
      <c r="N148" s="117">
        <f>+L148*K148</f>
        <v>17280</v>
      </c>
      <c r="O148" s="113"/>
      <c r="P148" s="113"/>
      <c r="Q148" s="113"/>
      <c r="R148" s="118"/>
    </row>
    <row r="149" spans="2:18" ht="14.25" customHeight="1" x14ac:dyDescent="0.25">
      <c r="B149" s="138"/>
      <c r="C149" s="139"/>
      <c r="D149" s="139"/>
      <c r="E149" s="139"/>
      <c r="F149" s="135" t="s">
        <v>205</v>
      </c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6"/>
    </row>
    <row r="150" spans="2:18" ht="14.25" customHeight="1" x14ac:dyDescent="0.25">
      <c r="B150" s="138"/>
      <c r="C150" s="110">
        <v>7</v>
      </c>
      <c r="D150" s="110" t="s">
        <v>32</v>
      </c>
      <c r="E150" s="139"/>
      <c r="F150" s="112" t="s">
        <v>56</v>
      </c>
      <c r="G150" s="113"/>
      <c r="H150" s="113"/>
      <c r="I150" s="113"/>
      <c r="J150" s="121" t="s">
        <v>44</v>
      </c>
      <c r="K150" s="115">
        <v>1</v>
      </c>
      <c r="L150" s="116">
        <v>2500</v>
      </c>
      <c r="M150" s="113"/>
      <c r="N150" s="117">
        <f>+L150*K150</f>
        <v>2500</v>
      </c>
      <c r="O150" s="113"/>
      <c r="P150" s="113"/>
      <c r="Q150" s="113"/>
      <c r="R150" s="143"/>
    </row>
    <row r="151" spans="2:18" ht="14.25" customHeight="1" x14ac:dyDescent="0.25">
      <c r="B151" s="138"/>
      <c r="C151" s="139"/>
      <c r="D151" s="139"/>
      <c r="E151" s="139"/>
      <c r="F151" s="135" t="s">
        <v>206</v>
      </c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6"/>
    </row>
    <row r="152" spans="2:18" ht="14.25" customHeight="1" x14ac:dyDescent="0.25">
      <c r="B152" s="138"/>
      <c r="C152" s="110">
        <v>8</v>
      </c>
      <c r="D152" s="110" t="s">
        <v>32</v>
      </c>
      <c r="E152" s="111"/>
      <c r="F152" s="112" t="s">
        <v>104</v>
      </c>
      <c r="G152" s="113"/>
      <c r="H152" s="113"/>
      <c r="I152" s="113"/>
      <c r="J152" s="121" t="s">
        <v>44</v>
      </c>
      <c r="K152" s="115">
        <v>29</v>
      </c>
      <c r="L152" s="116">
        <v>360</v>
      </c>
      <c r="M152" s="113"/>
      <c r="N152" s="117">
        <f>+L152*K152</f>
        <v>10440</v>
      </c>
      <c r="O152" s="113"/>
      <c r="P152" s="113"/>
      <c r="Q152" s="113"/>
      <c r="R152" s="118"/>
    </row>
    <row r="153" spans="2:18" ht="14.25" customHeight="1" x14ac:dyDescent="0.25">
      <c r="B153" s="138"/>
      <c r="C153" s="139"/>
      <c r="D153" s="139"/>
      <c r="E153" s="139"/>
      <c r="F153" s="135" t="s">
        <v>105</v>
      </c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6"/>
    </row>
    <row r="154" spans="2:18" ht="15" x14ac:dyDescent="0.25"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6"/>
    </row>
    <row r="156" spans="2:18" ht="14.25" customHeight="1" x14ac:dyDescent="0.25">
      <c r="R156" s="147"/>
    </row>
    <row r="348" s="137" customFormat="1" ht="15" x14ac:dyDescent="0.25"/>
    <row r="368" ht="15" x14ac:dyDescent="0.25"/>
  </sheetData>
  <sheetProtection password="CC06" sheet="1" objects="1" scenarios="1"/>
  <mergeCells count="220">
    <mergeCell ref="F135:R135"/>
    <mergeCell ref="L150:M150"/>
    <mergeCell ref="N150:Q150"/>
    <mergeCell ref="N19:Q19"/>
    <mergeCell ref="F134:I134"/>
    <mergeCell ref="L134:M134"/>
    <mergeCell ref="N134:Q134"/>
    <mergeCell ref="F130:R130"/>
    <mergeCell ref="F131:I131"/>
    <mergeCell ref="L131:M131"/>
    <mergeCell ref="N131:Q131"/>
    <mergeCell ref="F132:R132"/>
    <mergeCell ref="F133:R133"/>
    <mergeCell ref="F126:R126"/>
    <mergeCell ref="F127:I127"/>
    <mergeCell ref="L127:M127"/>
    <mergeCell ref="N127:Q127"/>
    <mergeCell ref="F128:R128"/>
    <mergeCell ref="F129:I129"/>
    <mergeCell ref="L129:M129"/>
    <mergeCell ref="N129:Q129"/>
    <mergeCell ref="N122:Q122"/>
    <mergeCell ref="F123:I123"/>
    <mergeCell ref="L123:M123"/>
    <mergeCell ref="N123:Q123"/>
    <mergeCell ref="F124:R124"/>
    <mergeCell ref="F125:I125"/>
    <mergeCell ref="L125:M125"/>
    <mergeCell ref="N125:Q125"/>
    <mergeCell ref="F117:R117"/>
    <mergeCell ref="F118:R118"/>
    <mergeCell ref="F119:I119"/>
    <mergeCell ref="L119:M119"/>
    <mergeCell ref="N119:Q119"/>
    <mergeCell ref="F120:R120"/>
    <mergeCell ref="F113:I113"/>
    <mergeCell ref="L113:M113"/>
    <mergeCell ref="N113:Q113"/>
    <mergeCell ref="F114:R114"/>
    <mergeCell ref="F115:R115"/>
    <mergeCell ref="F116:I116"/>
    <mergeCell ref="L116:M116"/>
    <mergeCell ref="N116:Q116"/>
    <mergeCell ref="F109:R109"/>
    <mergeCell ref="F110:I110"/>
    <mergeCell ref="L110:M110"/>
    <mergeCell ref="N110:Q110"/>
    <mergeCell ref="F111:R111"/>
    <mergeCell ref="F112:R112"/>
    <mergeCell ref="F105:R105"/>
    <mergeCell ref="F106:R106"/>
    <mergeCell ref="F107:I107"/>
    <mergeCell ref="L107:M107"/>
    <mergeCell ref="N107:Q107"/>
    <mergeCell ref="F108:R108"/>
    <mergeCell ref="F101:I101"/>
    <mergeCell ref="L101:M101"/>
    <mergeCell ref="N101:Q101"/>
    <mergeCell ref="F102:R102"/>
    <mergeCell ref="F103:R103"/>
    <mergeCell ref="F104:I104"/>
    <mergeCell ref="L104:M104"/>
    <mergeCell ref="N104:Q104"/>
    <mergeCell ref="F97:R97"/>
    <mergeCell ref="F98:I98"/>
    <mergeCell ref="L98:M98"/>
    <mergeCell ref="N98:Q98"/>
    <mergeCell ref="F99:R99"/>
    <mergeCell ref="F100:R100"/>
    <mergeCell ref="F93:R93"/>
    <mergeCell ref="F94:R94"/>
    <mergeCell ref="F95:I95"/>
    <mergeCell ref="L95:M95"/>
    <mergeCell ref="N95:Q95"/>
    <mergeCell ref="F96:R96"/>
    <mergeCell ref="F89:I89"/>
    <mergeCell ref="L89:M89"/>
    <mergeCell ref="N89:Q89"/>
    <mergeCell ref="F90:R90"/>
    <mergeCell ref="F91:R91"/>
    <mergeCell ref="F92:I92"/>
    <mergeCell ref="L92:M92"/>
    <mergeCell ref="N92:Q92"/>
    <mergeCell ref="F85:R85"/>
    <mergeCell ref="F86:I86"/>
    <mergeCell ref="L86:M86"/>
    <mergeCell ref="N86:Q86"/>
    <mergeCell ref="F87:R87"/>
    <mergeCell ref="F88:R88"/>
    <mergeCell ref="F81:R81"/>
    <mergeCell ref="F82:R82"/>
    <mergeCell ref="F83:I83"/>
    <mergeCell ref="L83:M83"/>
    <mergeCell ref="N83:Q83"/>
    <mergeCell ref="F84:R84"/>
    <mergeCell ref="F77:I77"/>
    <mergeCell ref="L77:M77"/>
    <mergeCell ref="N77:Q77"/>
    <mergeCell ref="F78:R78"/>
    <mergeCell ref="F79:R79"/>
    <mergeCell ref="F80:I80"/>
    <mergeCell ref="L80:M80"/>
    <mergeCell ref="N80:Q80"/>
    <mergeCell ref="F73:R73"/>
    <mergeCell ref="F74:I74"/>
    <mergeCell ref="L74:M74"/>
    <mergeCell ref="N74:Q74"/>
    <mergeCell ref="F75:R75"/>
    <mergeCell ref="F76:R76"/>
    <mergeCell ref="F69:R69"/>
    <mergeCell ref="F70:R70"/>
    <mergeCell ref="F71:I71"/>
    <mergeCell ref="L71:M71"/>
    <mergeCell ref="N71:Q71"/>
    <mergeCell ref="F72:R72"/>
    <mergeCell ref="N65:Q65"/>
    <mergeCell ref="F66:I66"/>
    <mergeCell ref="L66:M66"/>
    <mergeCell ref="N66:Q66"/>
    <mergeCell ref="F67:R67"/>
    <mergeCell ref="F68:I68"/>
    <mergeCell ref="L68:M68"/>
    <mergeCell ref="N68:Q68"/>
    <mergeCell ref="F61:R61"/>
    <mergeCell ref="F62:I62"/>
    <mergeCell ref="L62:M62"/>
    <mergeCell ref="N62:Q62"/>
    <mergeCell ref="F63:I63"/>
    <mergeCell ref="L63:M63"/>
    <mergeCell ref="N63:Q63"/>
    <mergeCell ref="F57:R57"/>
    <mergeCell ref="F58:I58"/>
    <mergeCell ref="L58:M58"/>
    <mergeCell ref="N58:Q58"/>
    <mergeCell ref="F59:R59"/>
    <mergeCell ref="F60:I60"/>
    <mergeCell ref="L60:M60"/>
    <mergeCell ref="N60:Q60"/>
    <mergeCell ref="F53:R53"/>
    <mergeCell ref="F54:R54"/>
    <mergeCell ref="F55:I55"/>
    <mergeCell ref="L55:M55"/>
    <mergeCell ref="N55:Q55"/>
    <mergeCell ref="F56:R56"/>
    <mergeCell ref="F49:I49"/>
    <mergeCell ref="L49:M49"/>
    <mergeCell ref="N49:Q49"/>
    <mergeCell ref="F50:R50"/>
    <mergeCell ref="F51:R51"/>
    <mergeCell ref="F52:I52"/>
    <mergeCell ref="L52:M52"/>
    <mergeCell ref="N52:Q52"/>
    <mergeCell ref="F45:R45"/>
    <mergeCell ref="F46:I46"/>
    <mergeCell ref="L46:M46"/>
    <mergeCell ref="N46:Q46"/>
    <mergeCell ref="F47:R47"/>
    <mergeCell ref="F48:R48"/>
    <mergeCell ref="F42:R42"/>
    <mergeCell ref="F43:I43"/>
    <mergeCell ref="L43:M43"/>
    <mergeCell ref="N43:Q43"/>
    <mergeCell ref="F44:R44"/>
    <mergeCell ref="N36:Q36"/>
    <mergeCell ref="N37:Q37"/>
    <mergeCell ref="N39:Q39"/>
    <mergeCell ref="F40:I40"/>
    <mergeCell ref="L40:M40"/>
    <mergeCell ref="N40:Q40"/>
    <mergeCell ref="L35:M35"/>
    <mergeCell ref="N35:Q35"/>
    <mergeCell ref="N14:Q14"/>
    <mergeCell ref="N15:Q15"/>
    <mergeCell ref="N16:Q16"/>
    <mergeCell ref="N17:Q17"/>
    <mergeCell ref="N18:Q18"/>
    <mergeCell ref="N20:Q20"/>
    <mergeCell ref="F41:R41"/>
    <mergeCell ref="C3:R3"/>
    <mergeCell ref="F5:Q5"/>
    <mergeCell ref="M7:P7"/>
    <mergeCell ref="M9:Q9"/>
    <mergeCell ref="C12:G12"/>
    <mergeCell ref="N12:Q12"/>
    <mergeCell ref="F149:R149"/>
    <mergeCell ref="F152:I152"/>
    <mergeCell ref="L152:M152"/>
    <mergeCell ref="N152:Q152"/>
    <mergeCell ref="N137:Q137"/>
    <mergeCell ref="F138:I138"/>
    <mergeCell ref="L138:M138"/>
    <mergeCell ref="N138:Q138"/>
    <mergeCell ref="F139:R139"/>
    <mergeCell ref="F140:I140"/>
    <mergeCell ref="L140:M140"/>
    <mergeCell ref="N140:Q140"/>
    <mergeCell ref="F141:R141"/>
    <mergeCell ref="C26:R26"/>
    <mergeCell ref="F28:Q28"/>
    <mergeCell ref="M30:P30"/>
    <mergeCell ref="M32:Q32"/>
    <mergeCell ref="F35:I35"/>
    <mergeCell ref="F153:R153"/>
    <mergeCell ref="F150:I150"/>
    <mergeCell ref="F151:R151"/>
    <mergeCell ref="F147:R147"/>
    <mergeCell ref="F148:I148"/>
    <mergeCell ref="L148:M148"/>
    <mergeCell ref="N148:Q148"/>
    <mergeCell ref="F142:I142"/>
    <mergeCell ref="L142:M142"/>
    <mergeCell ref="N142:Q142"/>
    <mergeCell ref="F143:R143"/>
    <mergeCell ref="F144:I144"/>
    <mergeCell ref="L144:M144"/>
    <mergeCell ref="N144:Q144"/>
    <mergeCell ref="F145:R145"/>
    <mergeCell ref="F146:I146"/>
    <mergeCell ref="L146:M146"/>
    <mergeCell ref="N146:Q14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topLeftCell="A52" workbookViewId="0">
      <selection activeCell="F83" sqref="F83"/>
    </sheetView>
  </sheetViews>
  <sheetFormatPr defaultRowHeight="15" x14ac:dyDescent="0.25"/>
  <cols>
    <col min="1" max="1" width="14.7109375" style="34" customWidth="1"/>
    <col min="2" max="2" width="43.7109375" style="35" customWidth="1"/>
    <col min="3" max="3" width="5.7109375" style="5" customWidth="1"/>
    <col min="4" max="4" width="4.7109375" style="5" customWidth="1"/>
    <col min="5" max="5" width="13.7109375" style="5" customWidth="1"/>
    <col min="6" max="6" width="14.7109375" style="5" customWidth="1"/>
    <col min="7" max="7" width="11.42578125" style="5" bestFit="1" customWidth="1"/>
    <col min="8" max="256" width="9.140625" style="5"/>
    <col min="257" max="257" width="14.7109375" style="5" customWidth="1"/>
    <col min="258" max="258" width="43.7109375" style="5" customWidth="1"/>
    <col min="259" max="259" width="5.7109375" style="5" customWidth="1"/>
    <col min="260" max="260" width="4.7109375" style="5" customWidth="1"/>
    <col min="261" max="261" width="13.7109375" style="5" customWidth="1"/>
    <col min="262" max="262" width="14.7109375" style="5" customWidth="1"/>
    <col min="263" max="263" width="11.42578125" style="5" bestFit="1" customWidth="1"/>
    <col min="264" max="512" width="9.140625" style="5"/>
    <col min="513" max="513" width="14.7109375" style="5" customWidth="1"/>
    <col min="514" max="514" width="43.7109375" style="5" customWidth="1"/>
    <col min="515" max="515" width="5.7109375" style="5" customWidth="1"/>
    <col min="516" max="516" width="4.7109375" style="5" customWidth="1"/>
    <col min="517" max="517" width="13.7109375" style="5" customWidth="1"/>
    <col min="518" max="518" width="14.7109375" style="5" customWidth="1"/>
    <col min="519" max="519" width="11.42578125" style="5" bestFit="1" customWidth="1"/>
    <col min="520" max="768" width="9.140625" style="5"/>
    <col min="769" max="769" width="14.7109375" style="5" customWidth="1"/>
    <col min="770" max="770" width="43.7109375" style="5" customWidth="1"/>
    <col min="771" max="771" width="5.7109375" style="5" customWidth="1"/>
    <col min="772" max="772" width="4.7109375" style="5" customWidth="1"/>
    <col min="773" max="773" width="13.7109375" style="5" customWidth="1"/>
    <col min="774" max="774" width="14.7109375" style="5" customWidth="1"/>
    <col min="775" max="775" width="11.42578125" style="5" bestFit="1" customWidth="1"/>
    <col min="776" max="1024" width="9.140625" style="5"/>
    <col min="1025" max="1025" width="14.7109375" style="5" customWidth="1"/>
    <col min="1026" max="1026" width="43.7109375" style="5" customWidth="1"/>
    <col min="1027" max="1027" width="5.7109375" style="5" customWidth="1"/>
    <col min="1028" max="1028" width="4.7109375" style="5" customWidth="1"/>
    <col min="1029" max="1029" width="13.7109375" style="5" customWidth="1"/>
    <col min="1030" max="1030" width="14.7109375" style="5" customWidth="1"/>
    <col min="1031" max="1031" width="11.42578125" style="5" bestFit="1" customWidth="1"/>
    <col min="1032" max="1280" width="9.140625" style="5"/>
    <col min="1281" max="1281" width="14.7109375" style="5" customWidth="1"/>
    <col min="1282" max="1282" width="43.7109375" style="5" customWidth="1"/>
    <col min="1283" max="1283" width="5.7109375" style="5" customWidth="1"/>
    <col min="1284" max="1284" width="4.7109375" style="5" customWidth="1"/>
    <col min="1285" max="1285" width="13.7109375" style="5" customWidth="1"/>
    <col min="1286" max="1286" width="14.7109375" style="5" customWidth="1"/>
    <col min="1287" max="1287" width="11.42578125" style="5" bestFit="1" customWidth="1"/>
    <col min="1288" max="1536" width="9.140625" style="5"/>
    <col min="1537" max="1537" width="14.7109375" style="5" customWidth="1"/>
    <col min="1538" max="1538" width="43.7109375" style="5" customWidth="1"/>
    <col min="1539" max="1539" width="5.7109375" style="5" customWidth="1"/>
    <col min="1540" max="1540" width="4.7109375" style="5" customWidth="1"/>
    <col min="1541" max="1541" width="13.7109375" style="5" customWidth="1"/>
    <col min="1542" max="1542" width="14.7109375" style="5" customWidth="1"/>
    <col min="1543" max="1543" width="11.42578125" style="5" bestFit="1" customWidth="1"/>
    <col min="1544" max="1792" width="9.140625" style="5"/>
    <col min="1793" max="1793" width="14.7109375" style="5" customWidth="1"/>
    <col min="1794" max="1794" width="43.7109375" style="5" customWidth="1"/>
    <col min="1795" max="1795" width="5.7109375" style="5" customWidth="1"/>
    <col min="1796" max="1796" width="4.7109375" style="5" customWidth="1"/>
    <col min="1797" max="1797" width="13.7109375" style="5" customWidth="1"/>
    <col min="1798" max="1798" width="14.7109375" style="5" customWidth="1"/>
    <col min="1799" max="1799" width="11.42578125" style="5" bestFit="1" customWidth="1"/>
    <col min="1800" max="2048" width="9.140625" style="5"/>
    <col min="2049" max="2049" width="14.7109375" style="5" customWidth="1"/>
    <col min="2050" max="2050" width="43.7109375" style="5" customWidth="1"/>
    <col min="2051" max="2051" width="5.7109375" style="5" customWidth="1"/>
    <col min="2052" max="2052" width="4.7109375" style="5" customWidth="1"/>
    <col min="2053" max="2053" width="13.7109375" style="5" customWidth="1"/>
    <col min="2054" max="2054" width="14.7109375" style="5" customWidth="1"/>
    <col min="2055" max="2055" width="11.42578125" style="5" bestFit="1" customWidth="1"/>
    <col min="2056" max="2304" width="9.140625" style="5"/>
    <col min="2305" max="2305" width="14.7109375" style="5" customWidth="1"/>
    <col min="2306" max="2306" width="43.7109375" style="5" customWidth="1"/>
    <col min="2307" max="2307" width="5.7109375" style="5" customWidth="1"/>
    <col min="2308" max="2308" width="4.7109375" style="5" customWidth="1"/>
    <col min="2309" max="2309" width="13.7109375" style="5" customWidth="1"/>
    <col min="2310" max="2310" width="14.7109375" style="5" customWidth="1"/>
    <col min="2311" max="2311" width="11.42578125" style="5" bestFit="1" customWidth="1"/>
    <col min="2312" max="2560" width="9.140625" style="5"/>
    <col min="2561" max="2561" width="14.7109375" style="5" customWidth="1"/>
    <col min="2562" max="2562" width="43.7109375" style="5" customWidth="1"/>
    <col min="2563" max="2563" width="5.7109375" style="5" customWidth="1"/>
    <col min="2564" max="2564" width="4.7109375" style="5" customWidth="1"/>
    <col min="2565" max="2565" width="13.7109375" style="5" customWidth="1"/>
    <col min="2566" max="2566" width="14.7109375" style="5" customWidth="1"/>
    <col min="2567" max="2567" width="11.42578125" style="5" bestFit="1" customWidth="1"/>
    <col min="2568" max="2816" width="9.140625" style="5"/>
    <col min="2817" max="2817" width="14.7109375" style="5" customWidth="1"/>
    <col min="2818" max="2818" width="43.7109375" style="5" customWidth="1"/>
    <col min="2819" max="2819" width="5.7109375" style="5" customWidth="1"/>
    <col min="2820" max="2820" width="4.7109375" style="5" customWidth="1"/>
    <col min="2821" max="2821" width="13.7109375" style="5" customWidth="1"/>
    <col min="2822" max="2822" width="14.7109375" style="5" customWidth="1"/>
    <col min="2823" max="2823" width="11.42578125" style="5" bestFit="1" customWidth="1"/>
    <col min="2824" max="3072" width="9.140625" style="5"/>
    <col min="3073" max="3073" width="14.7109375" style="5" customWidth="1"/>
    <col min="3074" max="3074" width="43.7109375" style="5" customWidth="1"/>
    <col min="3075" max="3075" width="5.7109375" style="5" customWidth="1"/>
    <col min="3076" max="3076" width="4.7109375" style="5" customWidth="1"/>
    <col min="3077" max="3077" width="13.7109375" style="5" customWidth="1"/>
    <col min="3078" max="3078" width="14.7109375" style="5" customWidth="1"/>
    <col min="3079" max="3079" width="11.42578125" style="5" bestFit="1" customWidth="1"/>
    <col min="3080" max="3328" width="9.140625" style="5"/>
    <col min="3329" max="3329" width="14.7109375" style="5" customWidth="1"/>
    <col min="3330" max="3330" width="43.7109375" style="5" customWidth="1"/>
    <col min="3331" max="3331" width="5.7109375" style="5" customWidth="1"/>
    <col min="3332" max="3332" width="4.7109375" style="5" customWidth="1"/>
    <col min="3333" max="3333" width="13.7109375" style="5" customWidth="1"/>
    <col min="3334" max="3334" width="14.7109375" style="5" customWidth="1"/>
    <col min="3335" max="3335" width="11.42578125" style="5" bestFit="1" customWidth="1"/>
    <col min="3336" max="3584" width="9.140625" style="5"/>
    <col min="3585" max="3585" width="14.7109375" style="5" customWidth="1"/>
    <col min="3586" max="3586" width="43.7109375" style="5" customWidth="1"/>
    <col min="3587" max="3587" width="5.7109375" style="5" customWidth="1"/>
    <col min="3588" max="3588" width="4.7109375" style="5" customWidth="1"/>
    <col min="3589" max="3589" width="13.7109375" style="5" customWidth="1"/>
    <col min="3590" max="3590" width="14.7109375" style="5" customWidth="1"/>
    <col min="3591" max="3591" width="11.42578125" style="5" bestFit="1" customWidth="1"/>
    <col min="3592" max="3840" width="9.140625" style="5"/>
    <col min="3841" max="3841" width="14.7109375" style="5" customWidth="1"/>
    <col min="3842" max="3842" width="43.7109375" style="5" customWidth="1"/>
    <col min="3843" max="3843" width="5.7109375" style="5" customWidth="1"/>
    <col min="3844" max="3844" width="4.7109375" style="5" customWidth="1"/>
    <col min="3845" max="3845" width="13.7109375" style="5" customWidth="1"/>
    <col min="3846" max="3846" width="14.7109375" style="5" customWidth="1"/>
    <col min="3847" max="3847" width="11.42578125" style="5" bestFit="1" customWidth="1"/>
    <col min="3848" max="4096" width="9.140625" style="5"/>
    <col min="4097" max="4097" width="14.7109375" style="5" customWidth="1"/>
    <col min="4098" max="4098" width="43.7109375" style="5" customWidth="1"/>
    <col min="4099" max="4099" width="5.7109375" style="5" customWidth="1"/>
    <col min="4100" max="4100" width="4.7109375" style="5" customWidth="1"/>
    <col min="4101" max="4101" width="13.7109375" style="5" customWidth="1"/>
    <col min="4102" max="4102" width="14.7109375" style="5" customWidth="1"/>
    <col min="4103" max="4103" width="11.42578125" style="5" bestFit="1" customWidth="1"/>
    <col min="4104" max="4352" width="9.140625" style="5"/>
    <col min="4353" max="4353" width="14.7109375" style="5" customWidth="1"/>
    <col min="4354" max="4354" width="43.7109375" style="5" customWidth="1"/>
    <col min="4355" max="4355" width="5.7109375" style="5" customWidth="1"/>
    <col min="4356" max="4356" width="4.7109375" style="5" customWidth="1"/>
    <col min="4357" max="4357" width="13.7109375" style="5" customWidth="1"/>
    <col min="4358" max="4358" width="14.7109375" style="5" customWidth="1"/>
    <col min="4359" max="4359" width="11.42578125" style="5" bestFit="1" customWidth="1"/>
    <col min="4360" max="4608" width="9.140625" style="5"/>
    <col min="4609" max="4609" width="14.7109375" style="5" customWidth="1"/>
    <col min="4610" max="4610" width="43.7109375" style="5" customWidth="1"/>
    <col min="4611" max="4611" width="5.7109375" style="5" customWidth="1"/>
    <col min="4612" max="4612" width="4.7109375" style="5" customWidth="1"/>
    <col min="4613" max="4613" width="13.7109375" style="5" customWidth="1"/>
    <col min="4614" max="4614" width="14.7109375" style="5" customWidth="1"/>
    <col min="4615" max="4615" width="11.42578125" style="5" bestFit="1" customWidth="1"/>
    <col min="4616" max="4864" width="9.140625" style="5"/>
    <col min="4865" max="4865" width="14.7109375" style="5" customWidth="1"/>
    <col min="4866" max="4866" width="43.7109375" style="5" customWidth="1"/>
    <col min="4867" max="4867" width="5.7109375" style="5" customWidth="1"/>
    <col min="4868" max="4868" width="4.7109375" style="5" customWidth="1"/>
    <col min="4869" max="4869" width="13.7109375" style="5" customWidth="1"/>
    <col min="4870" max="4870" width="14.7109375" style="5" customWidth="1"/>
    <col min="4871" max="4871" width="11.42578125" style="5" bestFit="1" customWidth="1"/>
    <col min="4872" max="5120" width="9.140625" style="5"/>
    <col min="5121" max="5121" width="14.7109375" style="5" customWidth="1"/>
    <col min="5122" max="5122" width="43.7109375" style="5" customWidth="1"/>
    <col min="5123" max="5123" width="5.7109375" style="5" customWidth="1"/>
    <col min="5124" max="5124" width="4.7109375" style="5" customWidth="1"/>
    <col min="5125" max="5125" width="13.7109375" style="5" customWidth="1"/>
    <col min="5126" max="5126" width="14.7109375" style="5" customWidth="1"/>
    <col min="5127" max="5127" width="11.42578125" style="5" bestFit="1" customWidth="1"/>
    <col min="5128" max="5376" width="9.140625" style="5"/>
    <col min="5377" max="5377" width="14.7109375" style="5" customWidth="1"/>
    <col min="5378" max="5378" width="43.7109375" style="5" customWidth="1"/>
    <col min="5379" max="5379" width="5.7109375" style="5" customWidth="1"/>
    <col min="5380" max="5380" width="4.7109375" style="5" customWidth="1"/>
    <col min="5381" max="5381" width="13.7109375" style="5" customWidth="1"/>
    <col min="5382" max="5382" width="14.7109375" style="5" customWidth="1"/>
    <col min="5383" max="5383" width="11.42578125" style="5" bestFit="1" customWidth="1"/>
    <col min="5384" max="5632" width="9.140625" style="5"/>
    <col min="5633" max="5633" width="14.7109375" style="5" customWidth="1"/>
    <col min="5634" max="5634" width="43.7109375" style="5" customWidth="1"/>
    <col min="5635" max="5635" width="5.7109375" style="5" customWidth="1"/>
    <col min="5636" max="5636" width="4.7109375" style="5" customWidth="1"/>
    <col min="5637" max="5637" width="13.7109375" style="5" customWidth="1"/>
    <col min="5638" max="5638" width="14.7109375" style="5" customWidth="1"/>
    <col min="5639" max="5639" width="11.42578125" style="5" bestFit="1" customWidth="1"/>
    <col min="5640" max="5888" width="9.140625" style="5"/>
    <col min="5889" max="5889" width="14.7109375" style="5" customWidth="1"/>
    <col min="5890" max="5890" width="43.7109375" style="5" customWidth="1"/>
    <col min="5891" max="5891" width="5.7109375" style="5" customWidth="1"/>
    <col min="5892" max="5892" width="4.7109375" style="5" customWidth="1"/>
    <col min="5893" max="5893" width="13.7109375" style="5" customWidth="1"/>
    <col min="5894" max="5894" width="14.7109375" style="5" customWidth="1"/>
    <col min="5895" max="5895" width="11.42578125" style="5" bestFit="1" customWidth="1"/>
    <col min="5896" max="6144" width="9.140625" style="5"/>
    <col min="6145" max="6145" width="14.7109375" style="5" customWidth="1"/>
    <col min="6146" max="6146" width="43.7109375" style="5" customWidth="1"/>
    <col min="6147" max="6147" width="5.7109375" style="5" customWidth="1"/>
    <col min="6148" max="6148" width="4.7109375" style="5" customWidth="1"/>
    <col min="6149" max="6149" width="13.7109375" style="5" customWidth="1"/>
    <col min="6150" max="6150" width="14.7109375" style="5" customWidth="1"/>
    <col min="6151" max="6151" width="11.42578125" style="5" bestFit="1" customWidth="1"/>
    <col min="6152" max="6400" width="9.140625" style="5"/>
    <col min="6401" max="6401" width="14.7109375" style="5" customWidth="1"/>
    <col min="6402" max="6402" width="43.7109375" style="5" customWidth="1"/>
    <col min="6403" max="6403" width="5.7109375" style="5" customWidth="1"/>
    <col min="6404" max="6404" width="4.7109375" style="5" customWidth="1"/>
    <col min="6405" max="6405" width="13.7109375" style="5" customWidth="1"/>
    <col min="6406" max="6406" width="14.7109375" style="5" customWidth="1"/>
    <col min="6407" max="6407" width="11.42578125" style="5" bestFit="1" customWidth="1"/>
    <col min="6408" max="6656" width="9.140625" style="5"/>
    <col min="6657" max="6657" width="14.7109375" style="5" customWidth="1"/>
    <col min="6658" max="6658" width="43.7109375" style="5" customWidth="1"/>
    <col min="6659" max="6659" width="5.7109375" style="5" customWidth="1"/>
    <col min="6660" max="6660" width="4.7109375" style="5" customWidth="1"/>
    <col min="6661" max="6661" width="13.7109375" style="5" customWidth="1"/>
    <col min="6662" max="6662" width="14.7109375" style="5" customWidth="1"/>
    <col min="6663" max="6663" width="11.42578125" style="5" bestFit="1" customWidth="1"/>
    <col min="6664" max="6912" width="9.140625" style="5"/>
    <col min="6913" max="6913" width="14.7109375" style="5" customWidth="1"/>
    <col min="6914" max="6914" width="43.7109375" style="5" customWidth="1"/>
    <col min="6915" max="6915" width="5.7109375" style="5" customWidth="1"/>
    <col min="6916" max="6916" width="4.7109375" style="5" customWidth="1"/>
    <col min="6917" max="6917" width="13.7109375" style="5" customWidth="1"/>
    <col min="6918" max="6918" width="14.7109375" style="5" customWidth="1"/>
    <col min="6919" max="6919" width="11.42578125" style="5" bestFit="1" customWidth="1"/>
    <col min="6920" max="7168" width="9.140625" style="5"/>
    <col min="7169" max="7169" width="14.7109375" style="5" customWidth="1"/>
    <col min="7170" max="7170" width="43.7109375" style="5" customWidth="1"/>
    <col min="7171" max="7171" width="5.7109375" style="5" customWidth="1"/>
    <col min="7172" max="7172" width="4.7109375" style="5" customWidth="1"/>
    <col min="7173" max="7173" width="13.7109375" style="5" customWidth="1"/>
    <col min="7174" max="7174" width="14.7109375" style="5" customWidth="1"/>
    <col min="7175" max="7175" width="11.42578125" style="5" bestFit="1" customWidth="1"/>
    <col min="7176" max="7424" width="9.140625" style="5"/>
    <col min="7425" max="7425" width="14.7109375" style="5" customWidth="1"/>
    <col min="7426" max="7426" width="43.7109375" style="5" customWidth="1"/>
    <col min="7427" max="7427" width="5.7109375" style="5" customWidth="1"/>
    <col min="7428" max="7428" width="4.7109375" style="5" customWidth="1"/>
    <col min="7429" max="7429" width="13.7109375" style="5" customWidth="1"/>
    <col min="7430" max="7430" width="14.7109375" style="5" customWidth="1"/>
    <col min="7431" max="7431" width="11.42578125" style="5" bestFit="1" customWidth="1"/>
    <col min="7432" max="7680" width="9.140625" style="5"/>
    <col min="7681" max="7681" width="14.7109375" style="5" customWidth="1"/>
    <col min="7682" max="7682" width="43.7109375" style="5" customWidth="1"/>
    <col min="7683" max="7683" width="5.7109375" style="5" customWidth="1"/>
    <col min="7684" max="7684" width="4.7109375" style="5" customWidth="1"/>
    <col min="7685" max="7685" width="13.7109375" style="5" customWidth="1"/>
    <col min="7686" max="7686" width="14.7109375" style="5" customWidth="1"/>
    <col min="7687" max="7687" width="11.42578125" style="5" bestFit="1" customWidth="1"/>
    <col min="7688" max="7936" width="9.140625" style="5"/>
    <col min="7937" max="7937" width="14.7109375" style="5" customWidth="1"/>
    <col min="7938" max="7938" width="43.7109375" style="5" customWidth="1"/>
    <col min="7939" max="7939" width="5.7109375" style="5" customWidth="1"/>
    <col min="7940" max="7940" width="4.7109375" style="5" customWidth="1"/>
    <col min="7941" max="7941" width="13.7109375" style="5" customWidth="1"/>
    <col min="7942" max="7942" width="14.7109375" style="5" customWidth="1"/>
    <col min="7943" max="7943" width="11.42578125" style="5" bestFit="1" customWidth="1"/>
    <col min="7944" max="8192" width="9.140625" style="5"/>
    <col min="8193" max="8193" width="14.7109375" style="5" customWidth="1"/>
    <col min="8194" max="8194" width="43.7109375" style="5" customWidth="1"/>
    <col min="8195" max="8195" width="5.7109375" style="5" customWidth="1"/>
    <col min="8196" max="8196" width="4.7109375" style="5" customWidth="1"/>
    <col min="8197" max="8197" width="13.7109375" style="5" customWidth="1"/>
    <col min="8198" max="8198" width="14.7109375" style="5" customWidth="1"/>
    <col min="8199" max="8199" width="11.42578125" style="5" bestFit="1" customWidth="1"/>
    <col min="8200" max="8448" width="9.140625" style="5"/>
    <col min="8449" max="8449" width="14.7109375" style="5" customWidth="1"/>
    <col min="8450" max="8450" width="43.7109375" style="5" customWidth="1"/>
    <col min="8451" max="8451" width="5.7109375" style="5" customWidth="1"/>
    <col min="8452" max="8452" width="4.7109375" style="5" customWidth="1"/>
    <col min="8453" max="8453" width="13.7109375" style="5" customWidth="1"/>
    <col min="8454" max="8454" width="14.7109375" style="5" customWidth="1"/>
    <col min="8455" max="8455" width="11.42578125" style="5" bestFit="1" customWidth="1"/>
    <col min="8456" max="8704" width="9.140625" style="5"/>
    <col min="8705" max="8705" width="14.7109375" style="5" customWidth="1"/>
    <col min="8706" max="8706" width="43.7109375" style="5" customWidth="1"/>
    <col min="8707" max="8707" width="5.7109375" style="5" customWidth="1"/>
    <col min="8708" max="8708" width="4.7109375" style="5" customWidth="1"/>
    <col min="8709" max="8709" width="13.7109375" style="5" customWidth="1"/>
    <col min="8710" max="8710" width="14.7109375" style="5" customWidth="1"/>
    <col min="8711" max="8711" width="11.42578125" style="5" bestFit="1" customWidth="1"/>
    <col min="8712" max="8960" width="9.140625" style="5"/>
    <col min="8961" max="8961" width="14.7109375" style="5" customWidth="1"/>
    <col min="8962" max="8962" width="43.7109375" style="5" customWidth="1"/>
    <col min="8963" max="8963" width="5.7109375" style="5" customWidth="1"/>
    <col min="8964" max="8964" width="4.7109375" style="5" customWidth="1"/>
    <col min="8965" max="8965" width="13.7109375" style="5" customWidth="1"/>
    <col min="8966" max="8966" width="14.7109375" style="5" customWidth="1"/>
    <col min="8967" max="8967" width="11.42578125" style="5" bestFit="1" customWidth="1"/>
    <col min="8968" max="9216" width="9.140625" style="5"/>
    <col min="9217" max="9217" width="14.7109375" style="5" customWidth="1"/>
    <col min="9218" max="9218" width="43.7109375" style="5" customWidth="1"/>
    <col min="9219" max="9219" width="5.7109375" style="5" customWidth="1"/>
    <col min="9220" max="9220" width="4.7109375" style="5" customWidth="1"/>
    <col min="9221" max="9221" width="13.7109375" style="5" customWidth="1"/>
    <col min="9222" max="9222" width="14.7109375" style="5" customWidth="1"/>
    <col min="9223" max="9223" width="11.42578125" style="5" bestFit="1" customWidth="1"/>
    <col min="9224" max="9472" width="9.140625" style="5"/>
    <col min="9473" max="9473" width="14.7109375" style="5" customWidth="1"/>
    <col min="9474" max="9474" width="43.7109375" style="5" customWidth="1"/>
    <col min="9475" max="9475" width="5.7109375" style="5" customWidth="1"/>
    <col min="9476" max="9476" width="4.7109375" style="5" customWidth="1"/>
    <col min="9477" max="9477" width="13.7109375" style="5" customWidth="1"/>
    <col min="9478" max="9478" width="14.7109375" style="5" customWidth="1"/>
    <col min="9479" max="9479" width="11.42578125" style="5" bestFit="1" customWidth="1"/>
    <col min="9480" max="9728" width="9.140625" style="5"/>
    <col min="9729" max="9729" width="14.7109375" style="5" customWidth="1"/>
    <col min="9730" max="9730" width="43.7109375" style="5" customWidth="1"/>
    <col min="9731" max="9731" width="5.7109375" style="5" customWidth="1"/>
    <col min="9732" max="9732" width="4.7109375" style="5" customWidth="1"/>
    <col min="9733" max="9733" width="13.7109375" style="5" customWidth="1"/>
    <col min="9734" max="9734" width="14.7109375" style="5" customWidth="1"/>
    <col min="9735" max="9735" width="11.42578125" style="5" bestFit="1" customWidth="1"/>
    <col min="9736" max="9984" width="9.140625" style="5"/>
    <col min="9985" max="9985" width="14.7109375" style="5" customWidth="1"/>
    <col min="9986" max="9986" width="43.7109375" style="5" customWidth="1"/>
    <col min="9987" max="9987" width="5.7109375" style="5" customWidth="1"/>
    <col min="9988" max="9988" width="4.7109375" style="5" customWidth="1"/>
    <col min="9989" max="9989" width="13.7109375" style="5" customWidth="1"/>
    <col min="9990" max="9990" width="14.7109375" style="5" customWidth="1"/>
    <col min="9991" max="9991" width="11.42578125" style="5" bestFit="1" customWidth="1"/>
    <col min="9992" max="10240" width="9.140625" style="5"/>
    <col min="10241" max="10241" width="14.7109375" style="5" customWidth="1"/>
    <col min="10242" max="10242" width="43.7109375" style="5" customWidth="1"/>
    <col min="10243" max="10243" width="5.7109375" style="5" customWidth="1"/>
    <col min="10244" max="10244" width="4.7109375" style="5" customWidth="1"/>
    <col min="10245" max="10245" width="13.7109375" style="5" customWidth="1"/>
    <col min="10246" max="10246" width="14.7109375" style="5" customWidth="1"/>
    <col min="10247" max="10247" width="11.42578125" style="5" bestFit="1" customWidth="1"/>
    <col min="10248" max="10496" width="9.140625" style="5"/>
    <col min="10497" max="10497" width="14.7109375" style="5" customWidth="1"/>
    <col min="10498" max="10498" width="43.7109375" style="5" customWidth="1"/>
    <col min="10499" max="10499" width="5.7109375" style="5" customWidth="1"/>
    <col min="10500" max="10500" width="4.7109375" style="5" customWidth="1"/>
    <col min="10501" max="10501" width="13.7109375" style="5" customWidth="1"/>
    <col min="10502" max="10502" width="14.7109375" style="5" customWidth="1"/>
    <col min="10503" max="10503" width="11.42578125" style="5" bestFit="1" customWidth="1"/>
    <col min="10504" max="10752" width="9.140625" style="5"/>
    <col min="10753" max="10753" width="14.7109375" style="5" customWidth="1"/>
    <col min="10754" max="10754" width="43.7109375" style="5" customWidth="1"/>
    <col min="10755" max="10755" width="5.7109375" style="5" customWidth="1"/>
    <col min="10756" max="10756" width="4.7109375" style="5" customWidth="1"/>
    <col min="10757" max="10757" width="13.7109375" style="5" customWidth="1"/>
    <col min="10758" max="10758" width="14.7109375" style="5" customWidth="1"/>
    <col min="10759" max="10759" width="11.42578125" style="5" bestFit="1" customWidth="1"/>
    <col min="10760" max="11008" width="9.140625" style="5"/>
    <col min="11009" max="11009" width="14.7109375" style="5" customWidth="1"/>
    <col min="11010" max="11010" width="43.7109375" style="5" customWidth="1"/>
    <col min="11011" max="11011" width="5.7109375" style="5" customWidth="1"/>
    <col min="11012" max="11012" width="4.7109375" style="5" customWidth="1"/>
    <col min="11013" max="11013" width="13.7109375" style="5" customWidth="1"/>
    <col min="11014" max="11014" width="14.7109375" style="5" customWidth="1"/>
    <col min="11015" max="11015" width="11.42578125" style="5" bestFit="1" customWidth="1"/>
    <col min="11016" max="11264" width="9.140625" style="5"/>
    <col min="11265" max="11265" width="14.7109375" style="5" customWidth="1"/>
    <col min="11266" max="11266" width="43.7109375" style="5" customWidth="1"/>
    <col min="11267" max="11267" width="5.7109375" style="5" customWidth="1"/>
    <col min="11268" max="11268" width="4.7109375" style="5" customWidth="1"/>
    <col min="11269" max="11269" width="13.7109375" style="5" customWidth="1"/>
    <col min="11270" max="11270" width="14.7109375" style="5" customWidth="1"/>
    <col min="11271" max="11271" width="11.42578125" style="5" bestFit="1" customWidth="1"/>
    <col min="11272" max="11520" width="9.140625" style="5"/>
    <col min="11521" max="11521" width="14.7109375" style="5" customWidth="1"/>
    <col min="11522" max="11522" width="43.7109375" style="5" customWidth="1"/>
    <col min="11523" max="11523" width="5.7109375" style="5" customWidth="1"/>
    <col min="11524" max="11524" width="4.7109375" style="5" customWidth="1"/>
    <col min="11525" max="11525" width="13.7109375" style="5" customWidth="1"/>
    <col min="11526" max="11526" width="14.7109375" style="5" customWidth="1"/>
    <col min="11527" max="11527" width="11.42578125" style="5" bestFit="1" customWidth="1"/>
    <col min="11528" max="11776" width="9.140625" style="5"/>
    <col min="11777" max="11777" width="14.7109375" style="5" customWidth="1"/>
    <col min="11778" max="11778" width="43.7109375" style="5" customWidth="1"/>
    <col min="11779" max="11779" width="5.7109375" style="5" customWidth="1"/>
    <col min="11780" max="11780" width="4.7109375" style="5" customWidth="1"/>
    <col min="11781" max="11781" width="13.7109375" style="5" customWidth="1"/>
    <col min="11782" max="11782" width="14.7109375" style="5" customWidth="1"/>
    <col min="11783" max="11783" width="11.42578125" style="5" bestFit="1" customWidth="1"/>
    <col min="11784" max="12032" width="9.140625" style="5"/>
    <col min="12033" max="12033" width="14.7109375" style="5" customWidth="1"/>
    <col min="12034" max="12034" width="43.7109375" style="5" customWidth="1"/>
    <col min="12035" max="12035" width="5.7109375" style="5" customWidth="1"/>
    <col min="12036" max="12036" width="4.7109375" style="5" customWidth="1"/>
    <col min="12037" max="12037" width="13.7109375" style="5" customWidth="1"/>
    <col min="12038" max="12038" width="14.7109375" style="5" customWidth="1"/>
    <col min="12039" max="12039" width="11.42578125" style="5" bestFit="1" customWidth="1"/>
    <col min="12040" max="12288" width="9.140625" style="5"/>
    <col min="12289" max="12289" width="14.7109375" style="5" customWidth="1"/>
    <col min="12290" max="12290" width="43.7109375" style="5" customWidth="1"/>
    <col min="12291" max="12291" width="5.7109375" style="5" customWidth="1"/>
    <col min="12292" max="12292" width="4.7109375" style="5" customWidth="1"/>
    <col min="12293" max="12293" width="13.7109375" style="5" customWidth="1"/>
    <col min="12294" max="12294" width="14.7109375" style="5" customWidth="1"/>
    <col min="12295" max="12295" width="11.42578125" style="5" bestFit="1" customWidth="1"/>
    <col min="12296" max="12544" width="9.140625" style="5"/>
    <col min="12545" max="12545" width="14.7109375" style="5" customWidth="1"/>
    <col min="12546" max="12546" width="43.7109375" style="5" customWidth="1"/>
    <col min="12547" max="12547" width="5.7109375" style="5" customWidth="1"/>
    <col min="12548" max="12548" width="4.7109375" style="5" customWidth="1"/>
    <col min="12549" max="12549" width="13.7109375" style="5" customWidth="1"/>
    <col min="12550" max="12550" width="14.7109375" style="5" customWidth="1"/>
    <col min="12551" max="12551" width="11.42578125" style="5" bestFit="1" customWidth="1"/>
    <col min="12552" max="12800" width="9.140625" style="5"/>
    <col min="12801" max="12801" width="14.7109375" style="5" customWidth="1"/>
    <col min="12802" max="12802" width="43.7109375" style="5" customWidth="1"/>
    <col min="12803" max="12803" width="5.7109375" style="5" customWidth="1"/>
    <col min="12804" max="12804" width="4.7109375" style="5" customWidth="1"/>
    <col min="12805" max="12805" width="13.7109375" style="5" customWidth="1"/>
    <col min="12806" max="12806" width="14.7109375" style="5" customWidth="1"/>
    <col min="12807" max="12807" width="11.42578125" style="5" bestFit="1" customWidth="1"/>
    <col min="12808" max="13056" width="9.140625" style="5"/>
    <col min="13057" max="13057" width="14.7109375" style="5" customWidth="1"/>
    <col min="13058" max="13058" width="43.7109375" style="5" customWidth="1"/>
    <col min="13059" max="13059" width="5.7109375" style="5" customWidth="1"/>
    <col min="13060" max="13060" width="4.7109375" style="5" customWidth="1"/>
    <col min="13061" max="13061" width="13.7109375" style="5" customWidth="1"/>
    <col min="13062" max="13062" width="14.7109375" style="5" customWidth="1"/>
    <col min="13063" max="13063" width="11.42578125" style="5" bestFit="1" customWidth="1"/>
    <col min="13064" max="13312" width="9.140625" style="5"/>
    <col min="13313" max="13313" width="14.7109375" style="5" customWidth="1"/>
    <col min="13314" max="13314" width="43.7109375" style="5" customWidth="1"/>
    <col min="13315" max="13315" width="5.7109375" style="5" customWidth="1"/>
    <col min="13316" max="13316" width="4.7109375" style="5" customWidth="1"/>
    <col min="13317" max="13317" width="13.7109375" style="5" customWidth="1"/>
    <col min="13318" max="13318" width="14.7109375" style="5" customWidth="1"/>
    <col min="13319" max="13319" width="11.42578125" style="5" bestFit="1" customWidth="1"/>
    <col min="13320" max="13568" width="9.140625" style="5"/>
    <col min="13569" max="13569" width="14.7109375" style="5" customWidth="1"/>
    <col min="13570" max="13570" width="43.7109375" style="5" customWidth="1"/>
    <col min="13571" max="13571" width="5.7109375" style="5" customWidth="1"/>
    <col min="13572" max="13572" width="4.7109375" style="5" customWidth="1"/>
    <col min="13573" max="13573" width="13.7109375" style="5" customWidth="1"/>
    <col min="13574" max="13574" width="14.7109375" style="5" customWidth="1"/>
    <col min="13575" max="13575" width="11.42578125" style="5" bestFit="1" customWidth="1"/>
    <col min="13576" max="13824" width="9.140625" style="5"/>
    <col min="13825" max="13825" width="14.7109375" style="5" customWidth="1"/>
    <col min="13826" max="13826" width="43.7109375" style="5" customWidth="1"/>
    <col min="13827" max="13827" width="5.7109375" style="5" customWidth="1"/>
    <col min="13828" max="13828" width="4.7109375" style="5" customWidth="1"/>
    <col min="13829" max="13829" width="13.7109375" style="5" customWidth="1"/>
    <col min="13830" max="13830" width="14.7109375" style="5" customWidth="1"/>
    <col min="13831" max="13831" width="11.42578125" style="5" bestFit="1" customWidth="1"/>
    <col min="13832" max="14080" width="9.140625" style="5"/>
    <col min="14081" max="14081" width="14.7109375" style="5" customWidth="1"/>
    <col min="14082" max="14082" width="43.7109375" style="5" customWidth="1"/>
    <col min="14083" max="14083" width="5.7109375" style="5" customWidth="1"/>
    <col min="14084" max="14084" width="4.7109375" style="5" customWidth="1"/>
    <col min="14085" max="14085" width="13.7109375" style="5" customWidth="1"/>
    <col min="14086" max="14086" width="14.7109375" style="5" customWidth="1"/>
    <col min="14087" max="14087" width="11.42578125" style="5" bestFit="1" customWidth="1"/>
    <col min="14088" max="14336" width="9.140625" style="5"/>
    <col min="14337" max="14337" width="14.7109375" style="5" customWidth="1"/>
    <col min="14338" max="14338" width="43.7109375" style="5" customWidth="1"/>
    <col min="14339" max="14339" width="5.7109375" style="5" customWidth="1"/>
    <col min="14340" max="14340" width="4.7109375" style="5" customWidth="1"/>
    <col min="14341" max="14341" width="13.7109375" style="5" customWidth="1"/>
    <col min="14342" max="14342" width="14.7109375" style="5" customWidth="1"/>
    <col min="14343" max="14343" width="11.42578125" style="5" bestFit="1" customWidth="1"/>
    <col min="14344" max="14592" width="9.140625" style="5"/>
    <col min="14593" max="14593" width="14.7109375" style="5" customWidth="1"/>
    <col min="14594" max="14594" width="43.7109375" style="5" customWidth="1"/>
    <col min="14595" max="14595" width="5.7109375" style="5" customWidth="1"/>
    <col min="14596" max="14596" width="4.7109375" style="5" customWidth="1"/>
    <col min="14597" max="14597" width="13.7109375" style="5" customWidth="1"/>
    <col min="14598" max="14598" width="14.7109375" style="5" customWidth="1"/>
    <col min="14599" max="14599" width="11.42578125" style="5" bestFit="1" customWidth="1"/>
    <col min="14600" max="14848" width="9.140625" style="5"/>
    <col min="14849" max="14849" width="14.7109375" style="5" customWidth="1"/>
    <col min="14850" max="14850" width="43.7109375" style="5" customWidth="1"/>
    <col min="14851" max="14851" width="5.7109375" style="5" customWidth="1"/>
    <col min="14852" max="14852" width="4.7109375" style="5" customWidth="1"/>
    <col min="14853" max="14853" width="13.7109375" style="5" customWidth="1"/>
    <col min="14854" max="14854" width="14.7109375" style="5" customWidth="1"/>
    <col min="14855" max="14855" width="11.42578125" style="5" bestFit="1" customWidth="1"/>
    <col min="14856" max="15104" width="9.140625" style="5"/>
    <col min="15105" max="15105" width="14.7109375" style="5" customWidth="1"/>
    <col min="15106" max="15106" width="43.7109375" style="5" customWidth="1"/>
    <col min="15107" max="15107" width="5.7109375" style="5" customWidth="1"/>
    <col min="15108" max="15108" width="4.7109375" style="5" customWidth="1"/>
    <col min="15109" max="15109" width="13.7109375" style="5" customWidth="1"/>
    <col min="15110" max="15110" width="14.7109375" style="5" customWidth="1"/>
    <col min="15111" max="15111" width="11.42578125" style="5" bestFit="1" customWidth="1"/>
    <col min="15112" max="15360" width="9.140625" style="5"/>
    <col min="15361" max="15361" width="14.7109375" style="5" customWidth="1"/>
    <col min="15362" max="15362" width="43.7109375" style="5" customWidth="1"/>
    <col min="15363" max="15363" width="5.7109375" style="5" customWidth="1"/>
    <col min="15364" max="15364" width="4.7109375" style="5" customWidth="1"/>
    <col min="15365" max="15365" width="13.7109375" style="5" customWidth="1"/>
    <col min="15366" max="15366" width="14.7109375" style="5" customWidth="1"/>
    <col min="15367" max="15367" width="11.42578125" style="5" bestFit="1" customWidth="1"/>
    <col min="15368" max="15616" width="9.140625" style="5"/>
    <col min="15617" max="15617" width="14.7109375" style="5" customWidth="1"/>
    <col min="15618" max="15618" width="43.7109375" style="5" customWidth="1"/>
    <col min="15619" max="15619" width="5.7109375" style="5" customWidth="1"/>
    <col min="15620" max="15620" width="4.7109375" style="5" customWidth="1"/>
    <col min="15621" max="15621" width="13.7109375" style="5" customWidth="1"/>
    <col min="15622" max="15622" width="14.7109375" style="5" customWidth="1"/>
    <col min="15623" max="15623" width="11.42578125" style="5" bestFit="1" customWidth="1"/>
    <col min="15624" max="15872" width="9.140625" style="5"/>
    <col min="15873" max="15873" width="14.7109375" style="5" customWidth="1"/>
    <col min="15874" max="15874" width="43.7109375" style="5" customWidth="1"/>
    <col min="15875" max="15875" width="5.7109375" style="5" customWidth="1"/>
    <col min="15876" max="15876" width="4.7109375" style="5" customWidth="1"/>
    <col min="15877" max="15877" width="13.7109375" style="5" customWidth="1"/>
    <col min="15878" max="15878" width="14.7109375" style="5" customWidth="1"/>
    <col min="15879" max="15879" width="11.42578125" style="5" bestFit="1" customWidth="1"/>
    <col min="15880" max="16128" width="9.140625" style="5"/>
    <col min="16129" max="16129" width="14.7109375" style="5" customWidth="1"/>
    <col min="16130" max="16130" width="43.7109375" style="5" customWidth="1"/>
    <col min="16131" max="16131" width="5.7109375" style="5" customWidth="1"/>
    <col min="16132" max="16132" width="4.7109375" style="5" customWidth="1"/>
    <col min="16133" max="16133" width="13.7109375" style="5" customWidth="1"/>
    <col min="16134" max="16134" width="14.7109375" style="5" customWidth="1"/>
    <col min="16135" max="16135" width="11.42578125" style="5" bestFit="1" customWidth="1"/>
    <col min="16136" max="16384" width="9.140625" style="5"/>
  </cols>
  <sheetData>
    <row r="1" spans="1:6" ht="15.75" x14ac:dyDescent="0.25">
      <c r="A1" s="1" t="s">
        <v>106</v>
      </c>
      <c r="B1" s="2"/>
      <c r="C1" s="3"/>
      <c r="D1" s="3"/>
      <c r="E1" s="3"/>
      <c r="F1" s="4" t="s">
        <v>107</v>
      </c>
    </row>
    <row r="2" spans="1:6" x14ac:dyDescent="0.25">
      <c r="A2" s="27"/>
      <c r="B2" s="28" t="s">
        <v>190</v>
      </c>
      <c r="C2" s="29"/>
      <c r="D2" s="29"/>
      <c r="E2" s="29"/>
      <c r="F2" s="29"/>
    </row>
    <row r="3" spans="1:6" x14ac:dyDescent="0.25">
      <c r="A3" s="30"/>
      <c r="B3" s="23" t="s">
        <v>191</v>
      </c>
      <c r="C3" s="31"/>
      <c r="D3" s="32"/>
      <c r="E3" s="33"/>
      <c r="F3" s="21">
        <f>F11+F19+F38+F60+F68+F76+F82+F88</f>
        <v>276549.89999999997</v>
      </c>
    </row>
    <row r="4" spans="1:6" x14ac:dyDescent="0.25">
      <c r="A4" s="22" t="s">
        <v>121</v>
      </c>
      <c r="B4" s="23" t="s">
        <v>122</v>
      </c>
      <c r="F4" s="26">
        <f>+F3*0.21</f>
        <v>58075.478999999992</v>
      </c>
    </row>
    <row r="5" spans="1:6" ht="15.75" x14ac:dyDescent="0.25">
      <c r="A5" s="6"/>
      <c r="B5" s="7" t="s">
        <v>108</v>
      </c>
      <c r="C5" s="8"/>
      <c r="D5" s="8"/>
      <c r="E5" s="8"/>
      <c r="F5" s="8"/>
    </row>
    <row r="6" spans="1:6" x14ac:dyDescent="0.25">
      <c r="A6" s="9" t="s">
        <v>109</v>
      </c>
      <c r="B6" s="10" t="s">
        <v>110</v>
      </c>
      <c r="C6" s="11" t="s">
        <v>111</v>
      </c>
      <c r="D6" s="11" t="s">
        <v>26</v>
      </c>
      <c r="E6" s="12" t="s">
        <v>112</v>
      </c>
      <c r="F6" s="12" t="s">
        <v>113</v>
      </c>
    </row>
    <row r="7" spans="1:6" ht="24.75" x14ac:dyDescent="0.25">
      <c r="A7" s="13" t="s">
        <v>114</v>
      </c>
      <c r="B7" s="14" t="s">
        <v>115</v>
      </c>
      <c r="C7" s="15">
        <v>6</v>
      </c>
      <c r="D7" s="16" t="s">
        <v>34</v>
      </c>
      <c r="E7" s="17">
        <v>0</v>
      </c>
      <c r="F7" s="17">
        <v>0</v>
      </c>
    </row>
    <row r="8" spans="1:6" ht="24.75" x14ac:dyDescent="0.25">
      <c r="A8" s="13" t="s">
        <v>116</v>
      </c>
      <c r="B8" s="14" t="s">
        <v>117</v>
      </c>
      <c r="C8" s="15">
        <v>6</v>
      </c>
      <c r="D8" s="16" t="s">
        <v>34</v>
      </c>
      <c r="E8" s="17">
        <v>0</v>
      </c>
      <c r="F8" s="17">
        <v>0</v>
      </c>
    </row>
    <row r="9" spans="1:6" x14ac:dyDescent="0.25">
      <c r="A9" s="13" t="s">
        <v>118</v>
      </c>
      <c r="B9" s="14" t="s">
        <v>119</v>
      </c>
      <c r="C9" s="15">
        <v>6</v>
      </c>
      <c r="D9" s="16" t="s">
        <v>34</v>
      </c>
      <c r="E9" s="17">
        <v>269.3</v>
      </c>
      <c r="F9" s="17">
        <v>1615.8</v>
      </c>
    </row>
    <row r="10" spans="1:6" x14ac:dyDescent="0.25">
      <c r="A10" s="13"/>
      <c r="B10" s="14" t="s">
        <v>120</v>
      </c>
      <c r="C10" s="15">
        <v>7</v>
      </c>
      <c r="D10" s="16" t="s">
        <v>34</v>
      </c>
      <c r="E10" s="17">
        <v>0</v>
      </c>
      <c r="F10" s="17">
        <v>0</v>
      </c>
    </row>
    <row r="11" spans="1:6" x14ac:dyDescent="0.25">
      <c r="A11" s="18"/>
      <c r="B11" s="19" t="s">
        <v>113</v>
      </c>
      <c r="C11" s="20"/>
      <c r="D11" s="20"/>
      <c r="E11" s="20"/>
      <c r="F11" s="21">
        <v>1615.8</v>
      </c>
    </row>
    <row r="12" spans="1:6" x14ac:dyDescent="0.25">
      <c r="A12" s="22" t="s">
        <v>121</v>
      </c>
      <c r="B12" s="23" t="s">
        <v>122</v>
      </c>
      <c r="C12" s="24"/>
      <c r="D12" s="24"/>
      <c r="E12" s="25"/>
      <c r="F12" s="26">
        <v>339.31800000000004</v>
      </c>
    </row>
    <row r="14" spans="1:6" ht="26.25" x14ac:dyDescent="0.25">
      <c r="A14" s="6"/>
      <c r="B14" s="7" t="s">
        <v>123</v>
      </c>
      <c r="C14" s="8"/>
      <c r="D14" s="8"/>
      <c r="E14" s="8"/>
      <c r="F14" s="8"/>
    </row>
    <row r="15" spans="1:6" x14ac:dyDescent="0.25">
      <c r="A15" s="9" t="s">
        <v>109</v>
      </c>
      <c r="B15" s="10" t="s">
        <v>110</v>
      </c>
      <c r="C15" s="11" t="s">
        <v>111</v>
      </c>
      <c r="D15" s="11" t="s">
        <v>26</v>
      </c>
      <c r="E15" s="12" t="s">
        <v>112</v>
      </c>
      <c r="F15" s="12" t="s">
        <v>113</v>
      </c>
    </row>
    <row r="16" spans="1:6" x14ac:dyDescent="0.25">
      <c r="A16" s="13" t="s">
        <v>124</v>
      </c>
      <c r="B16" s="14" t="s">
        <v>125</v>
      </c>
      <c r="C16" s="15">
        <v>300</v>
      </c>
      <c r="D16" s="16" t="s">
        <v>38</v>
      </c>
      <c r="E16" s="17">
        <v>9.1999999999999993</v>
      </c>
      <c r="F16" s="17">
        <v>2760</v>
      </c>
    </row>
    <row r="17" spans="1:6" ht="24.75" x14ac:dyDescent="0.25">
      <c r="A17" s="13" t="s">
        <v>126</v>
      </c>
      <c r="B17" s="14" t="s">
        <v>127</v>
      </c>
      <c r="C17" s="15">
        <v>12</v>
      </c>
      <c r="D17" s="16" t="s">
        <v>34</v>
      </c>
      <c r="E17" s="17">
        <v>4.2</v>
      </c>
      <c r="F17" s="17">
        <v>50.4</v>
      </c>
    </row>
    <row r="18" spans="1:6" x14ac:dyDescent="0.25">
      <c r="A18" s="13" t="s">
        <v>128</v>
      </c>
      <c r="B18" s="14" t="s">
        <v>129</v>
      </c>
      <c r="C18" s="15">
        <v>12</v>
      </c>
      <c r="D18" s="16" t="s">
        <v>34</v>
      </c>
      <c r="E18" s="17">
        <v>4.8</v>
      </c>
      <c r="F18" s="17">
        <v>57.6</v>
      </c>
    </row>
    <row r="19" spans="1:6" x14ac:dyDescent="0.25">
      <c r="A19" s="18"/>
      <c r="B19" s="19" t="s">
        <v>113</v>
      </c>
      <c r="C19" s="20"/>
      <c r="D19" s="20"/>
      <c r="E19" s="20"/>
      <c r="F19" s="21">
        <v>2868</v>
      </c>
    </row>
    <row r="20" spans="1:6" x14ac:dyDescent="0.25">
      <c r="A20" s="22" t="s">
        <v>121</v>
      </c>
      <c r="B20" s="23" t="s">
        <v>122</v>
      </c>
      <c r="C20" s="24"/>
      <c r="D20" s="24"/>
      <c r="E20" s="25"/>
      <c r="F20" s="26">
        <v>602.28</v>
      </c>
    </row>
    <row r="22" spans="1:6" ht="15.75" x14ac:dyDescent="0.25">
      <c r="A22" s="6"/>
      <c r="B22" s="7" t="s">
        <v>130</v>
      </c>
      <c r="C22" s="8"/>
      <c r="D22" s="8"/>
      <c r="E22" s="8"/>
      <c r="F22" s="8"/>
    </row>
    <row r="23" spans="1:6" x14ac:dyDescent="0.25">
      <c r="A23" s="9" t="s">
        <v>109</v>
      </c>
      <c r="B23" s="10" t="s">
        <v>110</v>
      </c>
      <c r="C23" s="11" t="s">
        <v>111</v>
      </c>
      <c r="D23" s="11" t="s">
        <v>26</v>
      </c>
      <c r="E23" s="12" t="s">
        <v>112</v>
      </c>
      <c r="F23" s="12" t="s">
        <v>113</v>
      </c>
    </row>
    <row r="24" spans="1:6" x14ac:dyDescent="0.25">
      <c r="A24" s="13"/>
      <c r="B24" s="14" t="s">
        <v>131</v>
      </c>
      <c r="C24" s="15"/>
      <c r="D24" s="16"/>
      <c r="E24" s="17"/>
      <c r="F24" s="17"/>
    </row>
    <row r="25" spans="1:6" ht="24.75" x14ac:dyDescent="0.25">
      <c r="A25" s="13" t="s">
        <v>114</v>
      </c>
      <c r="B25" s="14" t="s">
        <v>132</v>
      </c>
      <c r="C25" s="15">
        <v>6</v>
      </c>
      <c r="D25" s="16" t="s">
        <v>34</v>
      </c>
      <c r="E25" s="17">
        <v>21951</v>
      </c>
      <c r="F25" s="17">
        <v>131706</v>
      </c>
    </row>
    <row r="26" spans="1:6" x14ac:dyDescent="0.25">
      <c r="A26" s="13" t="s">
        <v>133</v>
      </c>
      <c r="B26" s="14" t="s">
        <v>134</v>
      </c>
      <c r="C26" s="15">
        <v>1</v>
      </c>
      <c r="D26" s="16" t="s">
        <v>34</v>
      </c>
      <c r="E26" s="17">
        <v>4456</v>
      </c>
      <c r="F26" s="17">
        <v>4456</v>
      </c>
    </row>
    <row r="27" spans="1:6" x14ac:dyDescent="0.25">
      <c r="A27" s="13" t="s">
        <v>116</v>
      </c>
      <c r="B27" s="14" t="s">
        <v>135</v>
      </c>
      <c r="C27" s="15">
        <v>5</v>
      </c>
      <c r="D27" s="16" t="s">
        <v>34</v>
      </c>
      <c r="E27" s="17">
        <v>3139</v>
      </c>
      <c r="F27" s="17">
        <v>15695</v>
      </c>
    </row>
    <row r="28" spans="1:6" x14ac:dyDescent="0.25">
      <c r="A28" s="13" t="s">
        <v>118</v>
      </c>
      <c r="B28" s="14" t="s">
        <v>119</v>
      </c>
      <c r="C28" s="15">
        <v>6</v>
      </c>
      <c r="D28" s="16" t="s">
        <v>34</v>
      </c>
      <c r="E28" s="17">
        <v>269.3</v>
      </c>
      <c r="F28" s="17">
        <v>1615.8</v>
      </c>
    </row>
    <row r="29" spans="1:6" x14ac:dyDescent="0.25">
      <c r="A29" s="13" t="s">
        <v>136</v>
      </c>
      <c r="B29" s="14" t="s">
        <v>137</v>
      </c>
      <c r="C29" s="15">
        <v>1</v>
      </c>
      <c r="D29" s="16" t="s">
        <v>34</v>
      </c>
      <c r="E29" s="17">
        <v>1231</v>
      </c>
      <c r="F29" s="17">
        <v>1231</v>
      </c>
    </row>
    <row r="30" spans="1:6" x14ac:dyDescent="0.25">
      <c r="A30" s="13"/>
      <c r="B30" s="14" t="s">
        <v>138</v>
      </c>
      <c r="C30" s="15"/>
      <c r="D30" s="16"/>
      <c r="E30" s="17"/>
      <c r="F30" s="17"/>
    </row>
    <row r="31" spans="1:6" x14ac:dyDescent="0.25">
      <c r="A31" s="13" t="s">
        <v>139</v>
      </c>
      <c r="B31" s="14" t="s">
        <v>140</v>
      </c>
      <c r="C31" s="15">
        <v>1</v>
      </c>
      <c r="D31" s="16" t="s">
        <v>34</v>
      </c>
      <c r="E31" s="17">
        <v>4942.5</v>
      </c>
      <c r="F31" s="17">
        <v>4942.5</v>
      </c>
    </row>
    <row r="32" spans="1:6" x14ac:dyDescent="0.25">
      <c r="A32" s="13" t="s">
        <v>141</v>
      </c>
      <c r="B32" s="14" t="s">
        <v>142</v>
      </c>
      <c r="C32" s="15">
        <v>1</v>
      </c>
      <c r="D32" s="16" t="s">
        <v>34</v>
      </c>
      <c r="E32" s="17">
        <v>5167</v>
      </c>
      <c r="F32" s="17">
        <v>5167</v>
      </c>
    </row>
    <row r="33" spans="1:6" x14ac:dyDescent="0.25">
      <c r="A33" s="13" t="s">
        <v>143</v>
      </c>
      <c r="B33" s="14" t="s">
        <v>144</v>
      </c>
      <c r="C33" s="15">
        <v>1</v>
      </c>
      <c r="D33" s="16" t="s">
        <v>34</v>
      </c>
      <c r="E33" s="17">
        <v>3006</v>
      </c>
      <c r="F33" s="17">
        <v>3006</v>
      </c>
    </row>
    <row r="34" spans="1:6" x14ac:dyDescent="0.25">
      <c r="A34" s="13"/>
      <c r="B34" s="14" t="s">
        <v>145</v>
      </c>
      <c r="C34" s="15"/>
      <c r="D34" s="16"/>
      <c r="E34" s="17"/>
      <c r="F34" s="17"/>
    </row>
    <row r="35" spans="1:6" x14ac:dyDescent="0.25">
      <c r="A35" s="13" t="s">
        <v>146</v>
      </c>
      <c r="B35" s="14" t="s">
        <v>147</v>
      </c>
      <c r="C35" s="15">
        <v>4</v>
      </c>
      <c r="D35" s="16" t="s">
        <v>34</v>
      </c>
      <c r="E35" s="17">
        <v>2705</v>
      </c>
      <c r="F35" s="17">
        <v>10820</v>
      </c>
    </row>
    <row r="36" spans="1:6" x14ac:dyDescent="0.25">
      <c r="A36" s="13" t="s">
        <v>148</v>
      </c>
      <c r="B36" s="14" t="s">
        <v>149</v>
      </c>
      <c r="C36" s="15">
        <v>4</v>
      </c>
      <c r="D36" s="16" t="s">
        <v>34</v>
      </c>
      <c r="E36" s="17">
        <v>347</v>
      </c>
      <c r="F36" s="17">
        <v>1388</v>
      </c>
    </row>
    <row r="37" spans="1:6" x14ac:dyDescent="0.25">
      <c r="A37" s="13"/>
      <c r="B37" s="14" t="s">
        <v>150</v>
      </c>
      <c r="C37" s="15">
        <v>1</v>
      </c>
      <c r="D37" s="16" t="s">
        <v>34</v>
      </c>
      <c r="E37" s="17">
        <v>0</v>
      </c>
      <c r="F37" s="17">
        <v>0</v>
      </c>
    </row>
    <row r="38" spans="1:6" x14ac:dyDescent="0.25">
      <c r="A38" s="18"/>
      <c r="B38" s="19" t="s">
        <v>113</v>
      </c>
      <c r="C38" s="20"/>
      <c r="D38" s="20"/>
      <c r="E38" s="20"/>
      <c r="F38" s="21">
        <v>180027.3</v>
      </c>
    </row>
    <row r="39" spans="1:6" x14ac:dyDescent="0.25">
      <c r="A39" s="22" t="s">
        <v>121</v>
      </c>
      <c r="B39" s="23" t="s">
        <v>122</v>
      </c>
      <c r="C39" s="24"/>
      <c r="D39" s="24"/>
      <c r="E39" s="25"/>
      <c r="F39" s="26">
        <v>37805.733</v>
      </c>
    </row>
    <row r="41" spans="1:6" ht="26.25" x14ac:dyDescent="0.25">
      <c r="A41" s="6"/>
      <c r="B41" s="7" t="s">
        <v>151</v>
      </c>
      <c r="C41" s="8"/>
      <c r="D41" s="8"/>
      <c r="E41" s="8"/>
      <c r="F41" s="8"/>
    </row>
    <row r="42" spans="1:6" x14ac:dyDescent="0.25">
      <c r="A42" s="9" t="s">
        <v>109</v>
      </c>
      <c r="B42" s="10" t="s">
        <v>110</v>
      </c>
      <c r="C42" s="11" t="s">
        <v>111</v>
      </c>
      <c r="D42" s="11" t="s">
        <v>26</v>
      </c>
      <c r="E42" s="12" t="s">
        <v>112</v>
      </c>
      <c r="F42" s="12" t="s">
        <v>113</v>
      </c>
    </row>
    <row r="43" spans="1:6" x14ac:dyDescent="0.25">
      <c r="A43" s="13"/>
      <c r="B43" s="14" t="s">
        <v>152</v>
      </c>
      <c r="C43" s="15"/>
      <c r="D43" s="16"/>
      <c r="E43" s="17"/>
      <c r="F43" s="17"/>
    </row>
    <row r="44" spans="1:6" x14ac:dyDescent="0.25">
      <c r="A44" s="13" t="s">
        <v>124</v>
      </c>
      <c r="B44" s="14" t="s">
        <v>125</v>
      </c>
      <c r="C44" s="15">
        <v>400</v>
      </c>
      <c r="D44" s="16" t="s">
        <v>38</v>
      </c>
      <c r="E44" s="17">
        <v>9.1999999999999993</v>
      </c>
      <c r="F44" s="17">
        <v>3680</v>
      </c>
    </row>
    <row r="45" spans="1:6" ht="24.75" x14ac:dyDescent="0.25">
      <c r="A45" s="13" t="s">
        <v>126</v>
      </c>
      <c r="B45" s="14" t="s">
        <v>127</v>
      </c>
      <c r="C45" s="15">
        <v>12</v>
      </c>
      <c r="D45" s="16" t="s">
        <v>34</v>
      </c>
      <c r="E45" s="17">
        <v>4.2</v>
      </c>
      <c r="F45" s="17">
        <v>50.4</v>
      </c>
    </row>
    <row r="46" spans="1:6" x14ac:dyDescent="0.25">
      <c r="A46" s="13" t="s">
        <v>128</v>
      </c>
      <c r="B46" s="14" t="s">
        <v>129</v>
      </c>
      <c r="C46" s="15">
        <v>12</v>
      </c>
      <c r="D46" s="16" t="s">
        <v>34</v>
      </c>
      <c r="E46" s="17">
        <v>4.8</v>
      </c>
      <c r="F46" s="17">
        <v>57.6</v>
      </c>
    </row>
    <row r="47" spans="1:6" x14ac:dyDescent="0.25">
      <c r="A47" s="13" t="s">
        <v>153</v>
      </c>
      <c r="B47" s="14" t="s">
        <v>154</v>
      </c>
      <c r="C47" s="15">
        <v>350</v>
      </c>
      <c r="D47" s="16" t="s">
        <v>38</v>
      </c>
      <c r="E47" s="17">
        <v>12</v>
      </c>
      <c r="F47" s="17">
        <v>4200</v>
      </c>
    </row>
    <row r="48" spans="1:6" x14ac:dyDescent="0.25">
      <c r="A48" s="13" t="s">
        <v>155</v>
      </c>
      <c r="B48" s="14" t="s">
        <v>156</v>
      </c>
      <c r="C48" s="15">
        <v>300</v>
      </c>
      <c r="D48" s="16" t="s">
        <v>38</v>
      </c>
      <c r="E48" s="17">
        <v>10</v>
      </c>
      <c r="F48" s="17">
        <v>3000</v>
      </c>
    </row>
    <row r="49" spans="1:6" x14ac:dyDescent="0.25">
      <c r="A49" s="13" t="s">
        <v>157</v>
      </c>
      <c r="B49" s="14" t="s">
        <v>158</v>
      </c>
      <c r="C49" s="15">
        <v>18</v>
      </c>
      <c r="D49" s="16" t="s">
        <v>34</v>
      </c>
      <c r="E49" s="17">
        <v>29</v>
      </c>
      <c r="F49" s="17">
        <v>522</v>
      </c>
    </row>
    <row r="50" spans="1:6" x14ac:dyDescent="0.25">
      <c r="A50" s="13" t="s">
        <v>159</v>
      </c>
      <c r="B50" s="14" t="s">
        <v>160</v>
      </c>
      <c r="C50" s="15">
        <v>9</v>
      </c>
      <c r="D50" s="16" t="s">
        <v>34</v>
      </c>
      <c r="E50" s="17">
        <v>16</v>
      </c>
      <c r="F50" s="17">
        <v>144</v>
      </c>
    </row>
    <row r="51" spans="1:6" x14ac:dyDescent="0.25">
      <c r="A51" s="13" t="s">
        <v>161</v>
      </c>
      <c r="B51" s="14" t="s">
        <v>162</v>
      </c>
      <c r="C51" s="15">
        <v>20</v>
      </c>
      <c r="D51" s="16" t="s">
        <v>38</v>
      </c>
      <c r="E51" s="17">
        <v>18.100000000000001</v>
      </c>
      <c r="F51" s="17">
        <v>362</v>
      </c>
    </row>
    <row r="52" spans="1:6" x14ac:dyDescent="0.25">
      <c r="A52" s="13" t="s">
        <v>163</v>
      </c>
      <c r="B52" s="14" t="s">
        <v>164</v>
      </c>
      <c r="C52" s="15">
        <v>1</v>
      </c>
      <c r="D52" s="16" t="s">
        <v>66</v>
      </c>
      <c r="E52" s="17">
        <v>500</v>
      </c>
      <c r="F52" s="17">
        <v>500</v>
      </c>
    </row>
    <row r="53" spans="1:6" x14ac:dyDescent="0.25">
      <c r="A53" s="13"/>
      <c r="B53" s="14" t="s">
        <v>165</v>
      </c>
      <c r="C53" s="15"/>
      <c r="D53" s="16"/>
      <c r="E53" s="17"/>
      <c r="F53" s="17"/>
    </row>
    <row r="54" spans="1:6" x14ac:dyDescent="0.25">
      <c r="A54" s="13" t="s">
        <v>166</v>
      </c>
      <c r="B54" s="14" t="s">
        <v>167</v>
      </c>
      <c r="C54" s="15">
        <v>130</v>
      </c>
      <c r="D54" s="16" t="s">
        <v>38</v>
      </c>
      <c r="E54" s="17">
        <v>6.9</v>
      </c>
      <c r="F54" s="17">
        <v>897</v>
      </c>
    </row>
    <row r="55" spans="1:6" x14ac:dyDescent="0.25">
      <c r="A55" s="13" t="s">
        <v>168</v>
      </c>
      <c r="B55" s="14" t="s">
        <v>169</v>
      </c>
      <c r="C55" s="15">
        <v>50</v>
      </c>
      <c r="D55" s="16" t="s">
        <v>38</v>
      </c>
      <c r="E55" s="17">
        <v>11.4</v>
      </c>
      <c r="F55" s="17">
        <v>570</v>
      </c>
    </row>
    <row r="56" spans="1:6" x14ac:dyDescent="0.25">
      <c r="A56" s="13"/>
      <c r="B56" s="14" t="s">
        <v>170</v>
      </c>
      <c r="C56" s="15"/>
      <c r="D56" s="16"/>
      <c r="E56" s="17"/>
      <c r="F56" s="17"/>
    </row>
    <row r="57" spans="1:6" x14ac:dyDescent="0.25">
      <c r="A57" s="13" t="s">
        <v>171</v>
      </c>
      <c r="B57" s="14" t="s">
        <v>172</v>
      </c>
      <c r="C57" s="15">
        <v>1</v>
      </c>
      <c r="D57" s="16" t="s">
        <v>34</v>
      </c>
      <c r="E57" s="17">
        <v>319</v>
      </c>
      <c r="F57" s="17">
        <v>319</v>
      </c>
    </row>
    <row r="58" spans="1:6" x14ac:dyDescent="0.25">
      <c r="A58" s="13">
        <v>3130979</v>
      </c>
      <c r="B58" s="14" t="s">
        <v>173</v>
      </c>
      <c r="C58" s="15">
        <v>2</v>
      </c>
      <c r="D58" s="16" t="s">
        <v>34</v>
      </c>
      <c r="E58" s="17">
        <v>7</v>
      </c>
      <c r="F58" s="17">
        <v>14</v>
      </c>
    </row>
    <row r="59" spans="1:6" x14ac:dyDescent="0.25">
      <c r="A59" s="13" t="s">
        <v>174</v>
      </c>
      <c r="B59" s="14" t="s">
        <v>175</v>
      </c>
      <c r="C59" s="15">
        <v>0.2</v>
      </c>
      <c r="D59" s="16" t="s">
        <v>176</v>
      </c>
      <c r="E59" s="17">
        <v>1014</v>
      </c>
      <c r="F59" s="17">
        <v>202.8</v>
      </c>
    </row>
    <row r="60" spans="1:6" x14ac:dyDescent="0.25">
      <c r="A60" s="18"/>
      <c r="B60" s="19" t="s">
        <v>113</v>
      </c>
      <c r="C60" s="20"/>
      <c r="D60" s="20"/>
      <c r="E60" s="20"/>
      <c r="F60" s="21">
        <v>14518.8</v>
      </c>
    </row>
    <row r="61" spans="1:6" x14ac:dyDescent="0.25">
      <c r="A61" s="22" t="s">
        <v>121</v>
      </c>
      <c r="B61" s="23" t="s">
        <v>122</v>
      </c>
      <c r="C61" s="24"/>
      <c r="D61" s="24"/>
      <c r="E61" s="25"/>
      <c r="F61" s="26">
        <v>3048.9479999999999</v>
      </c>
    </row>
    <row r="63" spans="1:6" ht="15.75" x14ac:dyDescent="0.25">
      <c r="A63" s="6"/>
      <c r="B63" s="7" t="s">
        <v>177</v>
      </c>
      <c r="C63" s="8"/>
      <c r="D63" s="8"/>
      <c r="E63" s="8"/>
      <c r="F63" s="8"/>
    </row>
    <row r="64" spans="1:6" x14ac:dyDescent="0.25">
      <c r="A64" s="9" t="s">
        <v>109</v>
      </c>
      <c r="B64" s="10" t="s">
        <v>110</v>
      </c>
      <c r="C64" s="11" t="s">
        <v>111</v>
      </c>
      <c r="D64" s="11" t="s">
        <v>26</v>
      </c>
      <c r="E64" s="12" t="s">
        <v>112</v>
      </c>
      <c r="F64" s="12" t="s">
        <v>113</v>
      </c>
    </row>
    <row r="65" spans="1:6" x14ac:dyDescent="0.25">
      <c r="A65" s="13" t="s">
        <v>178</v>
      </c>
      <c r="B65" s="14" t="s">
        <v>179</v>
      </c>
      <c r="C65" s="15">
        <v>8</v>
      </c>
      <c r="D65" s="16" t="s">
        <v>44</v>
      </c>
      <c r="E65" s="17">
        <v>252</v>
      </c>
      <c r="F65" s="17">
        <v>2016</v>
      </c>
    </row>
    <row r="66" spans="1:6" x14ac:dyDescent="0.25">
      <c r="A66" s="13" t="s">
        <v>180</v>
      </c>
      <c r="B66" s="14" t="s">
        <v>181</v>
      </c>
      <c r="C66" s="15">
        <v>32</v>
      </c>
      <c r="D66" s="16" t="s">
        <v>44</v>
      </c>
      <c r="E66" s="17">
        <v>378</v>
      </c>
      <c r="F66" s="17">
        <v>12096</v>
      </c>
    </row>
    <row r="67" spans="1:6" x14ac:dyDescent="0.25">
      <c r="A67" s="13" t="s">
        <v>182</v>
      </c>
      <c r="B67" s="14" t="s">
        <v>183</v>
      </c>
      <c r="C67" s="15">
        <v>8</v>
      </c>
      <c r="D67" s="16" t="s">
        <v>44</v>
      </c>
      <c r="E67" s="17">
        <v>908</v>
      </c>
      <c r="F67" s="17">
        <v>7264</v>
      </c>
    </row>
    <row r="68" spans="1:6" x14ac:dyDescent="0.25">
      <c r="A68" s="18"/>
      <c r="B68" s="19" t="s">
        <v>113</v>
      </c>
      <c r="C68" s="20"/>
      <c r="D68" s="20"/>
      <c r="E68" s="20"/>
      <c r="F68" s="21">
        <v>21376</v>
      </c>
    </row>
    <row r="69" spans="1:6" x14ac:dyDescent="0.25">
      <c r="A69" s="22" t="s">
        <v>121</v>
      </c>
      <c r="B69" s="23" t="s">
        <v>122</v>
      </c>
      <c r="C69" s="24"/>
      <c r="D69" s="24"/>
      <c r="E69" s="25"/>
      <c r="F69" s="26">
        <v>4488.96</v>
      </c>
    </row>
    <row r="71" spans="1:6" ht="15.75" x14ac:dyDescent="0.25">
      <c r="A71" s="6"/>
      <c r="B71" s="7" t="s">
        <v>184</v>
      </c>
      <c r="C71" s="8"/>
      <c r="D71" s="8"/>
      <c r="E71" s="8"/>
      <c r="F71" s="8"/>
    </row>
    <row r="72" spans="1:6" x14ac:dyDescent="0.25">
      <c r="A72" s="9" t="s">
        <v>109</v>
      </c>
      <c r="B72" s="10" t="s">
        <v>110</v>
      </c>
      <c r="C72" s="11" t="s">
        <v>111</v>
      </c>
      <c r="D72" s="11" t="s">
        <v>26</v>
      </c>
      <c r="E72" s="12" t="s">
        <v>112</v>
      </c>
      <c r="F72" s="12" t="s">
        <v>113</v>
      </c>
    </row>
    <row r="73" spans="1:6" x14ac:dyDescent="0.25">
      <c r="A73" s="13" t="s">
        <v>178</v>
      </c>
      <c r="B73" s="14" t="s">
        <v>179</v>
      </c>
      <c r="C73" s="15">
        <v>16</v>
      </c>
      <c r="D73" s="16" t="s">
        <v>44</v>
      </c>
      <c r="E73" s="17">
        <v>252</v>
      </c>
      <c r="F73" s="17">
        <v>4032</v>
      </c>
    </row>
    <row r="74" spans="1:6" x14ac:dyDescent="0.25">
      <c r="A74" s="13" t="s">
        <v>180</v>
      </c>
      <c r="B74" s="14" t="s">
        <v>181</v>
      </c>
      <c r="C74" s="15">
        <v>56</v>
      </c>
      <c r="D74" s="16" t="s">
        <v>44</v>
      </c>
      <c r="E74" s="17">
        <v>378</v>
      </c>
      <c r="F74" s="17">
        <v>21168</v>
      </c>
    </row>
    <row r="75" spans="1:6" x14ac:dyDescent="0.25">
      <c r="A75" s="13" t="s">
        <v>182</v>
      </c>
      <c r="B75" s="14" t="s">
        <v>183</v>
      </c>
      <c r="C75" s="15">
        <v>24</v>
      </c>
      <c r="D75" s="16" t="s">
        <v>44</v>
      </c>
      <c r="E75" s="17">
        <v>908</v>
      </c>
      <c r="F75" s="17">
        <v>21792</v>
      </c>
    </row>
    <row r="76" spans="1:6" x14ac:dyDescent="0.25">
      <c r="A76" s="18"/>
      <c r="B76" s="19" t="s">
        <v>113</v>
      </c>
      <c r="C76" s="20"/>
      <c r="D76" s="20"/>
      <c r="E76" s="20"/>
      <c r="F76" s="21">
        <v>46992</v>
      </c>
    </row>
    <row r="77" spans="1:6" x14ac:dyDescent="0.25">
      <c r="A77" s="22" t="s">
        <v>121</v>
      </c>
      <c r="B77" s="23" t="s">
        <v>122</v>
      </c>
      <c r="C77" s="24"/>
      <c r="D77" s="24"/>
      <c r="E77" s="25"/>
      <c r="F77" s="26">
        <v>9868.32</v>
      </c>
    </row>
    <row r="79" spans="1:6" ht="15.75" x14ac:dyDescent="0.25">
      <c r="A79" s="6"/>
      <c r="B79" s="7" t="s">
        <v>185</v>
      </c>
      <c r="C79" s="8"/>
      <c r="D79" s="8"/>
      <c r="E79" s="8"/>
      <c r="F79" s="8"/>
    </row>
    <row r="80" spans="1:6" x14ac:dyDescent="0.25">
      <c r="A80" s="9" t="s">
        <v>109</v>
      </c>
      <c r="B80" s="10" t="s">
        <v>110</v>
      </c>
      <c r="C80" s="11" t="s">
        <v>111</v>
      </c>
      <c r="D80" s="11" t="s">
        <v>26</v>
      </c>
      <c r="E80" s="12" t="s">
        <v>112</v>
      </c>
      <c r="F80" s="12" t="s">
        <v>113</v>
      </c>
    </row>
    <row r="81" spans="1:6" x14ac:dyDescent="0.25">
      <c r="A81" s="13" t="s">
        <v>180</v>
      </c>
      <c r="B81" s="14" t="s">
        <v>186</v>
      </c>
      <c r="C81" s="15">
        <v>8</v>
      </c>
      <c r="D81" s="16" t="s">
        <v>44</v>
      </c>
      <c r="E81" s="17">
        <v>378</v>
      </c>
      <c r="F81" s="17">
        <v>3024</v>
      </c>
    </row>
    <row r="82" spans="1:6" x14ac:dyDescent="0.25">
      <c r="A82" s="18"/>
      <c r="B82" s="19" t="s">
        <v>113</v>
      </c>
      <c r="C82" s="20"/>
      <c r="D82" s="20"/>
      <c r="E82" s="20"/>
      <c r="F82" s="21">
        <v>3024</v>
      </c>
    </row>
    <row r="83" spans="1:6" x14ac:dyDescent="0.25">
      <c r="A83" s="22" t="s">
        <v>121</v>
      </c>
      <c r="B83" s="23" t="s">
        <v>122</v>
      </c>
      <c r="C83" s="24"/>
      <c r="D83" s="24"/>
      <c r="E83" s="25"/>
      <c r="F83" s="26">
        <v>635.04</v>
      </c>
    </row>
    <row r="85" spans="1:6" ht="15.75" x14ac:dyDescent="0.25">
      <c r="A85" s="6"/>
      <c r="B85" s="7" t="s">
        <v>187</v>
      </c>
      <c r="C85" s="8"/>
      <c r="D85" s="8"/>
      <c r="E85" s="8"/>
      <c r="F85" s="8"/>
    </row>
    <row r="86" spans="1:6" x14ac:dyDescent="0.25">
      <c r="A86" s="9" t="s">
        <v>109</v>
      </c>
      <c r="B86" s="10" t="s">
        <v>110</v>
      </c>
      <c r="C86" s="11" t="s">
        <v>111</v>
      </c>
      <c r="D86" s="11" t="s">
        <v>26</v>
      </c>
      <c r="E86" s="12" t="s">
        <v>112</v>
      </c>
      <c r="F86" s="12" t="s">
        <v>113</v>
      </c>
    </row>
    <row r="87" spans="1:6" x14ac:dyDescent="0.25">
      <c r="A87" s="13" t="s">
        <v>188</v>
      </c>
      <c r="B87" s="14" t="s">
        <v>189</v>
      </c>
      <c r="C87" s="15">
        <v>16</v>
      </c>
      <c r="D87" s="16" t="s">
        <v>44</v>
      </c>
      <c r="E87" s="17">
        <v>383</v>
      </c>
      <c r="F87" s="17">
        <v>6128</v>
      </c>
    </row>
    <row r="88" spans="1:6" x14ac:dyDescent="0.25">
      <c r="A88" s="18"/>
      <c r="B88" s="19" t="s">
        <v>113</v>
      </c>
      <c r="C88" s="20"/>
      <c r="D88" s="20"/>
      <c r="E88" s="20"/>
      <c r="F88" s="21">
        <v>6128</v>
      </c>
    </row>
    <row r="89" spans="1:6" x14ac:dyDescent="0.25">
      <c r="A89" s="22" t="s">
        <v>121</v>
      </c>
      <c r="B89" s="23" t="s">
        <v>122</v>
      </c>
      <c r="C89" s="24"/>
      <c r="D89" s="24"/>
      <c r="E89" s="25"/>
      <c r="F89" s="26">
        <v>1286.8800000000001</v>
      </c>
    </row>
  </sheetData>
  <sheetProtection password="CC06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KMX BT Praha</vt:lpstr>
      <vt:lpstr>SECURITY TECHNOLOGIES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Matějka</dc:creator>
  <cp:lastModifiedBy>TŠ</cp:lastModifiedBy>
  <dcterms:created xsi:type="dcterms:W3CDTF">2014-04-29T13:17:40Z</dcterms:created>
  <dcterms:modified xsi:type="dcterms:W3CDTF">2014-05-13T14:41:15Z</dcterms:modified>
</cp:coreProperties>
</file>