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30" yWindow="450" windowWidth="19800" windowHeight="7095" activeTab="2"/>
  </bookViews>
  <sheets>
    <sheet name="Rekapitulace stavby" sheetId="1" r:id="rId1"/>
    <sheet name="D.1.1 - Stavebně konstruk..." sheetId="2" r:id="rId2"/>
    <sheet name="D.1.4 - Fotovoltaika" sheetId="3" r:id="rId3"/>
    <sheet name="VRN - Vedlejší rozpočtové..." sheetId="4" r:id="rId4"/>
  </sheets>
  <definedNames>
    <definedName name="_xlnm._FilterDatabase" localSheetId="1" hidden="1">'D.1.1 - Stavebně konstruk...'!$C$94:$K$672</definedName>
    <definedName name="_xlnm._FilterDatabase" localSheetId="2" hidden="1">'D.1.4 - Fotovoltaika'!$C$82:$K$155</definedName>
    <definedName name="_xlnm._FilterDatabase" localSheetId="3" hidden="1">'VRN - Vedlejší rozpočtové...'!$C$82:$K$117</definedName>
    <definedName name="_xlnm.Print_Area" localSheetId="1">'D.1.1 - Stavebně konstruk...'!$C$45:$J$76,'D.1.1 - Stavebně konstruk...'!$C$82:$K$672</definedName>
    <definedName name="_xlnm.Print_Area" localSheetId="2">'D.1.4 - Fotovoltaika'!$C$45:$J$64,'D.1.4 - Fotovoltaika'!$C$70:$K$155</definedName>
    <definedName name="_xlnm.Print_Area" localSheetId="0">'Rekapitulace stavby'!$D$4:$AO$36,'Rekapitulace stavby'!$C$42:$AQ$58</definedName>
    <definedName name="_xlnm.Print_Area" localSheetId="3">'VRN - Vedlejší rozpočtové...'!$C$45:$J$64,'VRN - Vedlejší rozpočtové...'!$C$70:$K$117</definedName>
    <definedName name="_xlnm.Print_Titles" localSheetId="0">'Rekapitulace stavby'!$52:$52</definedName>
    <definedName name="_xlnm.Print_Titles" localSheetId="1">'D.1.1 - Stavebně konstruk...'!$94:$94</definedName>
    <definedName name="_xlnm.Print_Titles" localSheetId="2">'D.1.4 - Fotovoltaika'!$82:$82</definedName>
    <definedName name="_xlnm.Print_Titles" localSheetId="3">'VRN - Vedlejší rozpočtové...'!$82:$82</definedName>
  </definedNames>
  <calcPr calcId="145621"/>
</workbook>
</file>

<file path=xl/sharedStrings.xml><?xml version="1.0" encoding="utf-8"?>
<sst xmlns="http://schemas.openxmlformats.org/spreadsheetml/2006/main" count="6793" uniqueCount="1085">
  <si>
    <t>Export Komplet</t>
  </si>
  <si>
    <t>VZ</t>
  </si>
  <si>
    <t>2.0</t>
  </si>
  <si>
    <t>ZAMOK</t>
  </si>
  <si>
    <t>False</t>
  </si>
  <si>
    <t>{7b35149c-2c14-462a-9942-a959ba38ac08}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</si>
  <si>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</si>
  <si>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</si>
  <si>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</si>
  <si>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</si>
  <si>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</si>
  <si>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</si>
  <si>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</si>
  <si>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</si>
  <si>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20_09_07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</si>
  <si>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</si>
  <si>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</si>
  <si>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střechy a instalace FV panelů na budově pobočky ČNB v HK</t>
  </si>
  <si>
    <t>KSO:</t>
  </si>
  <si>
    <t>801 62 39</t>
  </si>
  <si>
    <t>CC-CZ:</t>
  </si>
  <si>
    <t>12201</t>
  </si>
  <si>
    <t>Místo:</t>
  </si>
  <si>
    <t>Hořická ul. 1652, 502 00 HK</t>
  </si>
  <si>
    <t>Datum:</t>
  </si>
  <si>
    <t>7. 9. 2020</t>
  </si>
  <si>
    <t>Zadavatel:</t>
  </si>
  <si>
    <t>IČ:</t>
  </si>
  <si>
    <t>48136450</t>
  </si>
  <si>
    <t xml:space="preserve">ČNB </t>
  </si>
  <si>
    <t>DIČ:</t>
  </si>
  <si>
    <t>CZ48136450</t>
  </si>
  <si>
    <t>Uchazeč:</t>
  </si>
  <si>
    <t>Vyplň údaj</t>
  </si>
  <si>
    <t>Projektant:</t>
  </si>
  <si>
    <t>47469218</t>
  </si>
  <si>
    <t>ATELIÉR ZÍDKA, arch. kancelář, spol. s r.o.</t>
  </si>
  <si>
    <t>CZ47469218</t>
  </si>
  <si>
    <t>True</t>
  </si>
  <si>
    <t>Zpracovatel:</t>
  </si>
  <si>
    <t>Ing. Jiří Milička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</si>
  <si>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</si>
  <si>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Zhotovitel vyplňuje pouze barevně vyznačená pole.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</si>
  <si>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</si>
  <si>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</si>
  <si>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</si>
  <si>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</si>
  <si>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</si>
  <si>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</si>
  <si>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</si>
  <si>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</si>
  <si>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</si>
  <si>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</si>
  <si>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</si>
  <si>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</si>
  <si>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</si>
  <si>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</si>
  <si>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</si>
  <si>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</si>
  <si>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</si>
  <si>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</si>
  <si>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</si>
  <si>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</si>
  <si>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</si>
  <si>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</si>
  <si>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</si>
  <si>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</si>
  <si>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</si>
  <si>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</si>
  <si>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</si>
  <si>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</si>
  <si>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</si>
  <si>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</si>
  <si>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</si>
  <si>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</si>
  <si>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</si>
  <si>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</si>
  <si>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</si>
  <si>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</si>
  <si>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</si>
  <si>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</si>
  <si>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</si>
  <si>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</si>
  <si>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D.1.1</t>
  </si>
  <si>
    <t>Stavebně konstrukční řešení</t>
  </si>
  <si>
    <t>STA</t>
  </si>
  <si>
    <t>1</t>
  </si>
  <si>
    <t>{98a84c3a-c529-4b67-a090-88641bc613f0}</t>
  </si>
  <si>
    <t>2</t>
  </si>
  <si>
    <t>D.1.4</t>
  </si>
  <si>
    <t>Fotovoltaika</t>
  </si>
  <si>
    <t>{0d734a3a-ebae-46d0-95c8-1e1b32bc3e21}</t>
  </si>
  <si>
    <t>VRN</t>
  </si>
  <si>
    <t>Vedlejší rozpočtové náklady</t>
  </si>
  <si>
    <t>{019c10d3-c64d-42dd-ad23-f41120d3b383}</t>
  </si>
  <si>
    <t>KRYCÍ LIST SOUPISU PRACÍ</t>
  </si>
  <si>
    <t>Objekt:</t>
  </si>
  <si>
    <t>D.1.1 - Stavebně konstrukční řešení</t>
  </si>
  <si>
    <t>Zhotovitel vyplňuje pouze barevně vyznačená pole.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</si>
  <si>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</si>
  <si>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</si>
  <si>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</si>
  <si>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</si>
  <si>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</si>
  <si>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</si>
  <si>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</si>
  <si>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</si>
  <si>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</si>
  <si>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</si>
  <si>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</si>
  <si>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</si>
  <si>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</si>
  <si>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</si>
  <si>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</si>
  <si>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</si>
  <si>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</si>
  <si>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</si>
  <si>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</si>
  <si>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</si>
  <si>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</si>
  <si>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</si>
  <si>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</si>
  <si>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</si>
  <si>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</si>
  <si>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</si>
  <si>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</si>
  <si>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</si>
  <si>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</si>
  <si>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</si>
  <si>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</si>
  <si>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</si>
  <si>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</si>
  <si>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</si>
  <si>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</si>
  <si>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</si>
  <si>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</si>
  <si>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</si>
  <si>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</si>
  <si>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632683111</t>
  </si>
  <si>
    <t>Sešívání trhlin v betonových podlahách ocelovými sponkami  ve  vzdálenosti do 10 cm</t>
  </si>
  <si>
    <t>m</t>
  </si>
  <si>
    <t>CS ÚRS 2018 02</t>
  </si>
  <si>
    <t>4</t>
  </si>
  <si>
    <t>-208498268</t>
  </si>
  <si>
    <t>PP</t>
  </si>
  <si>
    <t>Sešívání trhlin v betonových podlahách ocelovými sponkami se zálivkou pryskyřicí vzdálenosti sponek do 10 cm</t>
  </si>
  <si>
    <t>VV</t>
  </si>
  <si>
    <t>oprava podkladního betonu S1 a S2</t>
  </si>
  <si>
    <t>předpoklad 20 m</t>
  </si>
  <si>
    <t>20,0</t>
  </si>
  <si>
    <t>Součet</t>
  </si>
  <si>
    <t>9</t>
  </si>
  <si>
    <t>Ostatní konstrukce a práce, bourání</t>
  </si>
  <si>
    <t>941111122</t>
  </si>
  <si>
    <t>Montáž lešení řadového trubkového lehkého s podlahami zatížení do 200 kg/m2 š do 1,2 m v do 25 m</t>
  </si>
  <si>
    <t>m2</t>
  </si>
  <si>
    <t>-423020794</t>
  </si>
  <si>
    <t>Montáž lešení řadového trubkového lehkého pracovního s podlahami s provozním zatížením tř. 3 do 200 kg/m2 šířky tř. W09 přes 0,9 do 1,2 m, výšky přes 10 do 25 m</t>
  </si>
  <si>
    <t>lešení z terénu dle POV</t>
  </si>
  <si>
    <t>5,0*9,0</t>
  </si>
  <si>
    <t>5,0*3,0</t>
  </si>
  <si>
    <t>lešení z terasy na střechu</t>
  </si>
  <si>
    <t>7,0*11,0</t>
  </si>
  <si>
    <t>3</t>
  </si>
  <si>
    <t>941111222</t>
  </si>
  <si>
    <t>Příplatek k lešení řadovému trubkovému lehkému s podlahami š 1,2 m v 25 m za první a ZKD den použití</t>
  </si>
  <si>
    <t>-309418228</t>
  </si>
  <si>
    <t>Montáž lešení řadového trubkového lehkého pracovního s podlahami s provozním zatížením tř. 3 do 200 kg/m2 Příplatek za první a každý další den použití lešení k ceně -1122</t>
  </si>
  <si>
    <t>137*60 'Přepočtené koeficientem množství</t>
  </si>
  <si>
    <t>941111822</t>
  </si>
  <si>
    <t>Demontáž lešení řadového trubkového lehkého s podlahami zatížení do 200 kg/m2 š do 1,2 m v do 25 m</t>
  </si>
  <si>
    <t>1424848419</t>
  </si>
  <si>
    <t>Demontáž lešení řadového trubkového lehkého pracovního s podlahami s provozním zatížením tř. 3 do 200 kg/m2 šířky tř. W09 přes 0,9 do 1,2 m, výšky přes 10 do 25 m</t>
  </si>
  <si>
    <t>5</t>
  </si>
  <si>
    <t>941990-R1</t>
  </si>
  <si>
    <t>Roznášecí a podkladní konstrukce pro lešení na terénu</t>
  </si>
  <si>
    <t>kpl</t>
  </si>
  <si>
    <t>228941752</t>
  </si>
  <si>
    <t>941990-R2</t>
  </si>
  <si>
    <t>Roznášecí a podkladní konstrukce pro lešení na terase se suchou dlažbou na podložkách</t>
  </si>
  <si>
    <t>-1689669118</t>
  </si>
  <si>
    <t>7</t>
  </si>
  <si>
    <t>944711114</t>
  </si>
  <si>
    <t>Montáž záchytné stříšky š přes 2,5 m</t>
  </si>
  <si>
    <t>318010157</t>
  </si>
  <si>
    <t>Montáž záchytné stříšky zřizované současně s lehkým nebo těžkým lešením, šířky přes 2,5 m</t>
  </si>
  <si>
    <t>ochrana hlavního vstupu</t>
  </si>
  <si>
    <t>5,0</t>
  </si>
  <si>
    <t>8</t>
  </si>
  <si>
    <t>944711214</t>
  </si>
  <si>
    <t>Příplatek k záchytné stříšce š přes 2,5 m za první a ZKD den použití</t>
  </si>
  <si>
    <t>1987752709</t>
  </si>
  <si>
    <t>Montáž záchytné stříšky Příplatek za první a každý další den použití záchytné stříšky k ceně -1114</t>
  </si>
  <si>
    <t>5*60 'Přepočtené koeficientem množství</t>
  </si>
  <si>
    <t>944711814</t>
  </si>
  <si>
    <t>Demontáž záchytné stříšky š přes 2,5 m</t>
  </si>
  <si>
    <t>293592864</t>
  </si>
  <si>
    <t>Demontáž záchytné stříšky zřizované současně s lehkým nebo těžkým lešením, šířky přes 2,5 m</t>
  </si>
  <si>
    <t>10</t>
  </si>
  <si>
    <t>949101112</t>
  </si>
  <si>
    <t>Lešení pomocné pro objekty pozemních staveb s lešeňovou podlahou v do 3,5 m zatížení do 150 kg/m2</t>
  </si>
  <si>
    <t>-1725163788</t>
  </si>
  <si>
    <t>Lešení pomocné pracovní pro objekty pozemních staveb pro zatížení do 150 kg/m2, o výšce lešeňové podlahy přes 1,9 do 3,5 m</t>
  </si>
  <si>
    <t>pro demontáž a montáž podhledu jídelny</t>
  </si>
  <si>
    <t>2*4,0</t>
  </si>
  <si>
    <t>11</t>
  </si>
  <si>
    <t>952901111</t>
  </si>
  <si>
    <t>Vyčištění budov bytové a občanské výstavby při výšce podlaží do 4 m</t>
  </si>
  <si>
    <t>457148506</t>
  </si>
  <si>
    <t>Vyčištění budov nebo objektů před předáním do užívání budov bytové nebo občanské výstavby, světlé výšky podlaží do 4 m</t>
  </si>
  <si>
    <t>archiv</t>
  </si>
  <si>
    <t>26,0*4,0</t>
  </si>
  <si>
    <t>chodba a rozvodna suterén</t>
  </si>
  <si>
    <t>35,0*2,1</t>
  </si>
  <si>
    <t>šachta</t>
  </si>
  <si>
    <t>6,0</t>
  </si>
  <si>
    <t>Mezisoučet</t>
  </si>
  <si>
    <t>12</t>
  </si>
  <si>
    <t>965042121-R1</t>
  </si>
  <si>
    <t>Bourání podkladů mazanin betonových tl do 100 mm pl do 1 m2 včetně vybourání střešní vpustě a obnažení připojovacího potrubí</t>
  </si>
  <si>
    <t>m3</t>
  </si>
  <si>
    <t>523004628</t>
  </si>
  <si>
    <t>vodorovná vpusť</t>
  </si>
  <si>
    <t>0,3*0,5*0,8*3</t>
  </si>
  <si>
    <t>svislá vpusť</t>
  </si>
  <si>
    <t>0,5*0,5*0,5*4</t>
  </si>
  <si>
    <t>13</t>
  </si>
  <si>
    <t>985112131</t>
  </si>
  <si>
    <t>Odsekání degradovaného betonu rubu kleneb a podlah tl do 10 mm</t>
  </si>
  <si>
    <t>2140576722</t>
  </si>
  <si>
    <t>Odsekání degradovaného betonu rubu kleneb a podlah, tloušťky do 10 mm</t>
  </si>
  <si>
    <t>Úprava poškozeného podkladního betonu S1 a S2</t>
  </si>
  <si>
    <t>předpoklad 5% plochy</t>
  </si>
  <si>
    <t>575,0*0,05</t>
  </si>
  <si>
    <t>14</t>
  </si>
  <si>
    <t>985131111</t>
  </si>
  <si>
    <t>Očištění ploch stěn, rubu kleneb a podlah tlakovou vodou</t>
  </si>
  <si>
    <t>532146455</t>
  </si>
  <si>
    <t>čištění střechy 4A</t>
  </si>
  <si>
    <t>122,0+63,0</t>
  </si>
  <si>
    <t>64,0*1,0</t>
  </si>
  <si>
    <t>čištění střechy 4B</t>
  </si>
  <si>
    <t>115,0</t>
  </si>
  <si>
    <t>985131311</t>
  </si>
  <si>
    <t>Ruční dočištění ploch stěn, rubu kleneb a podlah ocelových kartáči</t>
  </si>
  <si>
    <t>-355744351</t>
  </si>
  <si>
    <t>Očištění ploch stěn, rubu kleneb a podlah ruční dočištění ocelovými kartáči</t>
  </si>
  <si>
    <t>16</t>
  </si>
  <si>
    <t>985311311</t>
  </si>
  <si>
    <t>Reprofilace rubu kleneb a podlah cementovými sanačními maltami tl 10 mm</t>
  </si>
  <si>
    <t>-1820798764</t>
  </si>
  <si>
    <t>Reprofilace betonu sanačními maltami na cementové bázi ručně rubu kleneb a podlah, tloušťky do 10 mm</t>
  </si>
  <si>
    <t>17</t>
  </si>
  <si>
    <t>985323111</t>
  </si>
  <si>
    <t>Spojovací můstek reprofilovaného betonu na cementové bázi tl 1 mm</t>
  </si>
  <si>
    <t>-360226922</t>
  </si>
  <si>
    <t>Spojovací můstek reprofilovaného betonu na cementové bázi, tloušťky 1 mm</t>
  </si>
  <si>
    <t>997</t>
  </si>
  <si>
    <t>Přesun sutě</t>
  </si>
  <si>
    <t>18</t>
  </si>
  <si>
    <t>997013114</t>
  </si>
  <si>
    <t>Vnitrostaveništní doprava suti a vybouraných hmot pro budovy v do 15 m s použitím mechanizace</t>
  </si>
  <si>
    <t>t</t>
  </si>
  <si>
    <t>-874928915</t>
  </si>
  <si>
    <t>Vnitrostaveništní doprava suti a vybouraných hmot vodorovně do 50 m svisle s použitím mechanizace pro budovy a haly výšky přes 12 do 15 m</t>
  </si>
  <si>
    <t>19</t>
  </si>
  <si>
    <t>997013501</t>
  </si>
  <si>
    <t>Odvoz suti a vybouraných hmot na skládku nebo meziskládku do 1 km se složením</t>
  </si>
  <si>
    <t>-1092629027</t>
  </si>
  <si>
    <t>Odvoz suti a vybouraných hmot na skládku nebo meziskládku se složením, na vzdálenost do 1 km</t>
  </si>
  <si>
    <t>20</t>
  </si>
  <si>
    <t>997013509</t>
  </si>
  <si>
    <t>Příplatek k odvozu suti a vybouraných hmot na skládku ZKD 1 km přes 1 km</t>
  </si>
  <si>
    <t>96428757</t>
  </si>
  <si>
    <t>Odvoz suti a vybouraných hmot na skládku nebo meziskládku se složením, na vzdálenost Příplatek k ceně za každý další i započatý 1 km přes 1 km</t>
  </si>
  <si>
    <t>5,203*20 'Přepočtené koeficientem množství</t>
  </si>
  <si>
    <t>997013814</t>
  </si>
  <si>
    <t>Poplatek za uložení na skládce (skládkovné) stavebního odpadu izolací kód odpadu 170 604</t>
  </si>
  <si>
    <t>-955395764</t>
  </si>
  <si>
    <t>Poplatek za uložení stavebního odpadu na skládce (skládkovné) z izolačních materiálů zatříděného do Katalogu odpadů pod kódem 170 604</t>
  </si>
  <si>
    <t>998</t>
  </si>
  <si>
    <t>Přesun hmot</t>
  </si>
  <si>
    <t>22</t>
  </si>
  <si>
    <t>998011003</t>
  </si>
  <si>
    <t>Přesun hmot pro budovy zděné v do 24 m</t>
  </si>
  <si>
    <t>532958976</t>
  </si>
  <si>
    <t>Přesun hmot pro budovy občanské výstavby, bydlení, výrobu a služby s nosnou svislou konstrukcí zděnou z cihel, tvárnic nebo kamene vodorovná dopravní vzdálenost do 100 m pro budovy výšky přes 12 do 24 m</t>
  </si>
  <si>
    <t>PSV</t>
  </si>
  <si>
    <t>Práce a dodávky PSV</t>
  </si>
  <si>
    <t>712</t>
  </si>
  <si>
    <t>Povlakové krytiny</t>
  </si>
  <si>
    <t>23</t>
  </si>
  <si>
    <t>712311101</t>
  </si>
  <si>
    <t>Provedení povlakové krytiny střech do 10° za studena lakem penetračním nebo asfaltovým</t>
  </si>
  <si>
    <t>-1950617831</t>
  </si>
  <si>
    <t>Provedení povlakové krytiny střech plochých do 10° natěradly a tmely za studena nátěrem lakem penetračním nebo asfaltovým</t>
  </si>
  <si>
    <t>parotěsnící a pojistná vrstva S1-S2</t>
  </si>
  <si>
    <t>575,0</t>
  </si>
  <si>
    <t>24</t>
  </si>
  <si>
    <t>M</t>
  </si>
  <si>
    <t>11163150</t>
  </si>
  <si>
    <t>lak asfaltový penetrační</t>
  </si>
  <si>
    <t>32</t>
  </si>
  <si>
    <t>331470906</t>
  </si>
  <si>
    <t>575*0,0003 'Přepočtené koeficientem množství</t>
  </si>
  <si>
    <t>25</t>
  </si>
  <si>
    <t>712341559</t>
  </si>
  <si>
    <t>Provedení povlakové krytiny střech do 10° pásy NAIP přitavením v plné ploše</t>
  </si>
  <si>
    <t>-1314025603</t>
  </si>
  <si>
    <t>Provedení povlakové krytiny střech plochých do 10° pásy přitavením NAIP v plné ploše</t>
  </si>
  <si>
    <t>26</t>
  </si>
  <si>
    <t>62852254-R11</t>
  </si>
  <si>
    <t>pásy s modifikovaným asfaltem tl. 4,0 mm vložka ze skelné tkaniny minerální jemnozrnný posyp</t>
  </si>
  <si>
    <t>1328815416</t>
  </si>
  <si>
    <t>575*1,15 'Přepočtené koeficientem množství</t>
  </si>
  <si>
    <t>27</t>
  </si>
  <si>
    <t>712361701-R1</t>
  </si>
  <si>
    <t>Provedení povlakové krytiny střech plochých do 10° fólií  položenou volně s přetavením spojů</t>
  </si>
  <si>
    <t>-559993431</t>
  </si>
  <si>
    <t>Provedení povlakové krytiny střech plochých do 10° fólií položenou volně s přetavením spojů</t>
  </si>
  <si>
    <t>plochy střech - skladba S4</t>
  </si>
  <si>
    <t>dle tabulky - půdorys střechy</t>
  </si>
  <si>
    <t>75,0+130,0</t>
  </si>
  <si>
    <t>svislé obvody střech -  4B</t>
  </si>
  <si>
    <t>49,0*0,3</t>
  </si>
  <si>
    <t>28</t>
  </si>
  <si>
    <t>28322056-R1</t>
  </si>
  <si>
    <t>fólie hydroizolační střešní PVC-P k přitížení 1,5 mm, odstín světle šedý</t>
  </si>
  <si>
    <t>1651344088</t>
  </si>
  <si>
    <t>fólie hydroizolační střešní PVC-P k přitížení 1,5 mm na bázi měkčeného PVC s nosnou vrstvou tvořenou skelným rounem, fólie bude obsahovat stabilizátory, které umožňují odolávat nízkým a vysokým teplotám, UV záření a mikrobům, odstín světle šedý</t>
  </si>
  <si>
    <t>219,7*1,15 'Přepočtené koeficientem množství</t>
  </si>
  <si>
    <t>29</t>
  </si>
  <si>
    <t>712363210</t>
  </si>
  <si>
    <t>Provedení povlakové krytiny střech do 10° montáž pochozí střešní fólie horkovzdušným svarem</t>
  </si>
  <si>
    <t>-915628330</t>
  </si>
  <si>
    <t>Provedení povlakové krytiny střech plochých do 10° fólií ostatní činnosti při pokládání hydroizolačních fólií (materiál ve specifikaci) přivaření pochozí střešní fólie horkovzdušným svarem</t>
  </si>
  <si>
    <t>Pochozí chodníky - pruh š= 0,5 m + 20%</t>
  </si>
  <si>
    <t>střecha 1A</t>
  </si>
  <si>
    <t>(6,0+4*3,5+5,4+2*1,8+5,6)*0,5*1,2</t>
  </si>
  <si>
    <t>střecha 2</t>
  </si>
  <si>
    <t>(7,9+9,0+1,2+4,4+7,2)*0,5*1,2</t>
  </si>
  <si>
    <t>(7,5+9,2+13,0+2,4+3,5)*0,5*1,2</t>
  </si>
  <si>
    <t>(11,4+11,0+9,3+7,6+11,0+5,9+4,2+4,2+11,4)*0,5*1,2</t>
  </si>
  <si>
    <t>30</t>
  </si>
  <si>
    <t>28342980</t>
  </si>
  <si>
    <t>fólie pochozí ochranná pro údržbu střech PVC protiskluzná tl 2mm</t>
  </si>
  <si>
    <t>1572009350</t>
  </si>
  <si>
    <t>105,54*1,15 'Přepočtené koeficientem množství</t>
  </si>
  <si>
    <t>31</t>
  </si>
  <si>
    <t>71236344-R1</t>
  </si>
  <si>
    <t>Provedení povlak krytiny mechanicky kotvenou do betonu TI tl do 140 mm, budova v do 18m</t>
  </si>
  <si>
    <t>1665065497</t>
  </si>
  <si>
    <t>Provedení povlakové krytiny střech plochých do 10° s mechanicky kotvenou izolací včetně položení fólie a horkovzdušného svaření tl. tepelné izolace přes 100 do 140 mm budovy výšky do 18 m, kotvené do betonu</t>
  </si>
  <si>
    <t>plochy střech - skladba S1-S3</t>
  </si>
  <si>
    <t>89,0+86,0+372,0+66,0+68,0+145,0</t>
  </si>
  <si>
    <t>svislé obvody střech - 1A, 1B, 2, 3A, 3B, 4A, 4B</t>
  </si>
  <si>
    <t>(39,4+40,9+91,3+38,6+33,7)*0,3</t>
  </si>
  <si>
    <t>64,7*1,0</t>
  </si>
  <si>
    <t>boky úpravy VZT- střecha 1A, 1B, 2</t>
  </si>
  <si>
    <t>(1,0+1,07)*2*0,5</t>
  </si>
  <si>
    <t>(1,0+4,2)*2*0,5</t>
  </si>
  <si>
    <t>(1,0+2,85)*2*0,5</t>
  </si>
  <si>
    <t>1,7*4*0,5</t>
  </si>
  <si>
    <t>boky střešní okno</t>
  </si>
  <si>
    <t>2,0*4*0,6</t>
  </si>
  <si>
    <t>plochy výtahových šachet</t>
  </si>
  <si>
    <t>(1,8+0,78+0,78+1,0+1,0+1,2+1,2+1,2)*1,5*2</t>
  </si>
  <si>
    <t>1,4*2,5*2*2</t>
  </si>
  <si>
    <t>28342411-R1</t>
  </si>
  <si>
    <t>fólie hydroizolační střešní PVC-P pro mechanické kotvení tl 1,5 mm, odstín světle šedý</t>
  </si>
  <si>
    <t>-1176387627</t>
  </si>
  <si>
    <t>fólie hydroizolační střešní mPVC-P pro mechanické kotvení tl 1,5 mm, na bázi měkčeného PVC s nosnou vrstvou tvořenou polyesterovou mříží, bude obsahovat stabilizátory, které odolávají nízkým a vysokým teplotám, UV záření, zabraňující hoření čímž jejich obsah činí fólii samozhášivou, pevnost v tahu ≥1050, odstín světle šedý</t>
  </si>
  <si>
    <t>1024,07*1,15 'Přepočtené koeficientem množství</t>
  </si>
  <si>
    <t>33</t>
  </si>
  <si>
    <t>712363671</t>
  </si>
  <si>
    <t>Provedení povlakové krytiny mechanicky kotvené profily do ocelového plechu</t>
  </si>
  <si>
    <t>-1633244996</t>
  </si>
  <si>
    <t>Provedení povlakové krytiny střech plochých do 10° s mechanicky kotvenou izolací ostatní práce mechanické kotvení plechových lišt do rš 200 mm do podkladu z ocelového plechu</t>
  </si>
  <si>
    <t>K.01 - opechování atiky kámen - 1A, 1B, 2, 3A, 3B</t>
  </si>
  <si>
    <t>6,05+4,65</t>
  </si>
  <si>
    <t>2,0+0,2</t>
  </si>
  <si>
    <t>7,1+8,05+5,0+3,2+5,8+19,1+14,8+4,1</t>
  </si>
  <si>
    <t>6,25+4,2+1,5</t>
  </si>
  <si>
    <t>5,6+2,0</t>
  </si>
  <si>
    <t>0,4</t>
  </si>
  <si>
    <t>K.02 - opechování atiky zateplení - 1A, 1B, 2, 3A, 3B, 4B</t>
  </si>
  <si>
    <t>5,8</t>
  </si>
  <si>
    <t>16,7+9,75</t>
  </si>
  <si>
    <t>7,8</t>
  </si>
  <si>
    <t>2,45+0,2</t>
  </si>
  <si>
    <t>5,5+1,45</t>
  </si>
  <si>
    <t>7,3+17,1+7,3</t>
  </si>
  <si>
    <t>0,65</t>
  </si>
  <si>
    <t>K.03 - opechování atiky plechový obklad - 4A</t>
  </si>
  <si>
    <t>18,5+21,5</t>
  </si>
  <si>
    <t>K.04 - rohová lišta výztužná vnější 90° - 1A, 1B, 2, 4A</t>
  </si>
  <si>
    <t>VZT a výtahová šachta</t>
  </si>
  <si>
    <t>2,0+2,0+10,0*2+2,0+2,0</t>
  </si>
  <si>
    <t>18,5+21,5+27,0</t>
  </si>
  <si>
    <t>K.05 - rohová lišta výztužná vnitřní 90° - 1A, 1B, 2, 3A, 3B, 4A, 4B</t>
  </si>
  <si>
    <t>40,0+41,0+91,0+39,0+34,0+65,0+49,0</t>
  </si>
  <si>
    <t>VZT, výtahové šachty a střešní okno</t>
  </si>
  <si>
    <t>6,0+11,0+8,0+2*10,0+8,0+7,0</t>
  </si>
  <si>
    <t>K.06 - rohová lišta výztužná vnější 135° - 1A, 1B, 2, 3A, 3B, 4A, 4B</t>
  </si>
  <si>
    <t>40,0+41,0+91,0+39,0+34,0+49,0</t>
  </si>
  <si>
    <t>výtahová šachta</t>
  </si>
  <si>
    <t>2*11,0</t>
  </si>
  <si>
    <t>K.07 - rohová lišta výztužná vnitřní 135° - 4B</t>
  </si>
  <si>
    <t>19,0</t>
  </si>
  <si>
    <t>K.08 - ukončující lišta přímá - 1A, 1B, 2, 3B</t>
  </si>
  <si>
    <t>6,0+13,0+8,0+9,0+9,0</t>
  </si>
  <si>
    <t>0,5*4*7</t>
  </si>
  <si>
    <t>(1,1+0,9)*2</t>
  </si>
  <si>
    <t>K.09 - ukončující lišta tmelící - 3B</t>
  </si>
  <si>
    <t>odkouření dieselagregátu</t>
  </si>
  <si>
    <t>2,0</t>
  </si>
  <si>
    <t>K.10 - oplechování ke stěně - 1A, 1B, 3A, 3B</t>
  </si>
  <si>
    <t>15,0+15,0+13,0+13,0</t>
  </si>
  <si>
    <t>K.11 - závětrný plech - 1B</t>
  </si>
  <si>
    <t>K.12 - krycí lišta - 1b, 2</t>
  </si>
  <si>
    <t>2,0+1,0+2,0</t>
  </si>
  <si>
    <t>34</t>
  </si>
  <si>
    <t>553440-R01</t>
  </si>
  <si>
    <t>K.01 - oplechování atiky střechy - kámen, okapnice z poplastovaného plechu tl. 0,6 mm délky 2000 mm, rozvinuté šířky 250 mm, odstín světle šedý, specifikace viz výpis výrobků PSV</t>
  </si>
  <si>
    <t>-1769233073</t>
  </si>
  <si>
    <t>100*1,1 'Přepočtené koeficientem množství</t>
  </si>
  <si>
    <t>35</t>
  </si>
  <si>
    <t>553440-R02</t>
  </si>
  <si>
    <t>K.02 - oplechování atiky střechy - zateplení, okapnice z poplastovaného plechu tl. 0,6 mm délky 2000 mm, rozvinuté šířky 250 mm, odstín světle šedý, specifikace viz výpis výrobků PSV</t>
  </si>
  <si>
    <t>796689769</t>
  </si>
  <si>
    <t>82*1,12195 'Přepočtené koeficientem množství</t>
  </si>
  <si>
    <t>36</t>
  </si>
  <si>
    <t>553440-R03</t>
  </si>
  <si>
    <t>K.03 - oplechování atiky střechy - plechový obklad, oplechování z poplastovaného plechu tl. 0,6 mm délky 2000 mm, rozvinuté šířky 250 mm, odstín světle šedý, specifikace viz výpis výrobků PSV</t>
  </si>
  <si>
    <t>455199996</t>
  </si>
  <si>
    <t>40*1,1 'Přepočtené koeficientem množství</t>
  </si>
  <si>
    <t>37</t>
  </si>
  <si>
    <t>553440-R04</t>
  </si>
  <si>
    <t>K.04 - rohová lišta - výztužná vnější 90°, oplechování z poplastovaného plechu tl. 0,6 mm délky 2000 mm, rozvinuté šířky 100 mm, odstín světle šedý, specifikace viz výpis výrobků PSV</t>
  </si>
  <si>
    <t>-325038491</t>
  </si>
  <si>
    <t>95*1,11579 'Přepočtené koeficientem množství</t>
  </si>
  <si>
    <t>38</t>
  </si>
  <si>
    <t>553440-R05</t>
  </si>
  <si>
    <t>K.05 - rohová lišta - výztužná vnitřní 90°, oplechování z poplastovaného plechu tl. 0,6 mm délky 2000 mm, rozvinuté šířky 100 mm, odstín světle šedý, specifikace viz výpis výrobků PSV</t>
  </si>
  <si>
    <t>-343715896</t>
  </si>
  <si>
    <t>419*1,09786 'Přepočtené koeficientem množství</t>
  </si>
  <si>
    <t>39</t>
  </si>
  <si>
    <t>553440-R06</t>
  </si>
  <si>
    <t>K.06 - rohová lišta - výztužná vnější 135°, oplechování z poplastovaného plechu tl. 0,6 mm délky 2000 mm, rozvinuté šířky 100 mm, odstín světle šedý, specifikace viz výpis výrobků PSV</t>
  </si>
  <si>
    <t>530650573</t>
  </si>
  <si>
    <t>316*1,10126 'Přepočtené koeficientem množství</t>
  </si>
  <si>
    <t>40</t>
  </si>
  <si>
    <t>553440-R07</t>
  </si>
  <si>
    <t>K.07 - rohová lišta - výztužná vnitřní 135°, oplechování z poplastovaného plechu tl. 0,6 mm délky 2000 mm, rozvinuté šířky 100 mm, odstín světle šedý, specifikace viz výpis výrobků PSV</t>
  </si>
  <si>
    <t>2078595495</t>
  </si>
  <si>
    <t>20*1,1 'Přepočtené koeficientem množství</t>
  </si>
  <si>
    <t>41</t>
  </si>
  <si>
    <t>553440-R08</t>
  </si>
  <si>
    <t>K.08 - ukončující lišta přímá, oplechování z poplastovaného plechu tl. 0,6 mm délky 2000 mm, rozvinuté šířky 100 mm, odstín světle šedý, specifikace viz výpis výrobků PSV</t>
  </si>
  <si>
    <t>725092447</t>
  </si>
  <si>
    <t>63*1,11111 'Přepočtené koeficientem množství</t>
  </si>
  <si>
    <t>42</t>
  </si>
  <si>
    <t>553440-R09</t>
  </si>
  <si>
    <t>K.09 - ukončující lišta tmelící, oplechování z poplastovaného plechu tl. 0,6 mm délky 2000 mm, rozvinuté šířky 100 mm, odstín světle šedý, specifikace viz výpis výrobků PSV</t>
  </si>
  <si>
    <t>-225274405</t>
  </si>
  <si>
    <t>2*2 'Přepočtené koeficientem množství</t>
  </si>
  <si>
    <t>43</t>
  </si>
  <si>
    <t>553440-R10</t>
  </si>
  <si>
    <t>K.10 - oplechování ke stěně, oplechování z poplastovaného plechu tl. 0,6 mm délky 2000 mm, rozvinuté šířky 100 mm, odstín světle šedý, specifikace viz výpis výrobků PSV</t>
  </si>
  <si>
    <t>-876923350</t>
  </si>
  <si>
    <t>56*1,10714 'Přepočtené koeficientem množství</t>
  </si>
  <si>
    <t>44</t>
  </si>
  <si>
    <t>553440-R11</t>
  </si>
  <si>
    <t>K.11 - závětrnný plech, oplechování z poplastovaného plechu tl. 0,6 mm délky 2000 mm, rozvinuté šířky 200 mm, odstín světle šedý, specifikace viz výpis výrobků PSV</t>
  </si>
  <si>
    <t>1545946900</t>
  </si>
  <si>
    <t>45</t>
  </si>
  <si>
    <t>553440-R12</t>
  </si>
  <si>
    <t>K.12 - krycí lišta, oplechování z poplastovaného plechu tl. 0,6 mm délky 2000 mm, rozvinuté šířky 100 mm, odstín světle šedý, specifikace viz výpis výrobků PSV</t>
  </si>
  <si>
    <t>-372505787</t>
  </si>
  <si>
    <t>5*1,2 'Přepočtené koeficientem množství</t>
  </si>
  <si>
    <t>46</t>
  </si>
  <si>
    <t>712391171</t>
  </si>
  <si>
    <t>Provedení povlakové krytiny střech do 10° podkladní textilní vrstvy</t>
  </si>
  <si>
    <t>198200151</t>
  </si>
  <si>
    <t>Provedení povlakové krytiny střech plochých do 10° -ostatní práce provedení vrstvy textilní podkladní</t>
  </si>
  <si>
    <t>separace pod vaničky FV panelů</t>
  </si>
  <si>
    <t>1,7*1,0*49</t>
  </si>
  <si>
    <t>separační vrstva kačírku skladba S4</t>
  </si>
  <si>
    <t>63,0+115,0</t>
  </si>
  <si>
    <t>47</t>
  </si>
  <si>
    <t>69311082</t>
  </si>
  <si>
    <t>geotextilie netkaná PP 500g/m2</t>
  </si>
  <si>
    <t>-805523896</t>
  </si>
  <si>
    <t>261,3*1,15 'Přepočtené koeficientem množství</t>
  </si>
  <si>
    <t>48</t>
  </si>
  <si>
    <t>712391171-R1</t>
  </si>
  <si>
    <t>Provedení povlakové krytiny střech do 10° podkladní vrstvy ze skelné rohože</t>
  </si>
  <si>
    <t>-396951000</t>
  </si>
  <si>
    <t>Provedení povlakové krytiny střech plochých do 10° -ostatní práce provedení podkladní vrstvy skelné rohože</t>
  </si>
  <si>
    <t>plochy střech - skladba S1-S4</t>
  </si>
  <si>
    <t>89,0+86,0+372,0+66,0+68,0+145,0+75,0+130,0</t>
  </si>
  <si>
    <t>(39,4+40,9+91,3+38,6+33,7+49,0)*0,3</t>
  </si>
  <si>
    <t>49</t>
  </si>
  <si>
    <t>28343122</t>
  </si>
  <si>
    <t>rohož separační ze skelných vláken 120g/m2 pod hydroizolační fólie</t>
  </si>
  <si>
    <t>1784988826</t>
  </si>
  <si>
    <t>1243,77*1,15 'Přepočtené koeficientem množství</t>
  </si>
  <si>
    <t>50</t>
  </si>
  <si>
    <t>712391382</t>
  </si>
  <si>
    <t>Provedení povlakové krytiny střech do 10° násypem z hrubého kameniva tl 50 mm</t>
  </si>
  <si>
    <t>866803567</t>
  </si>
  <si>
    <t>Provedení povlakové krytiny střech plochých do 10° -ostatní práce dokončení izolace násypem z hrubého kameniva frakce 16 - 22, tl. 50 mm</t>
  </si>
  <si>
    <t>doplnění střechy 4A</t>
  </si>
  <si>
    <t>21,7*0,4</t>
  </si>
  <si>
    <t>51</t>
  </si>
  <si>
    <t>58337403</t>
  </si>
  <si>
    <t>kamenivo dekorační (kačírek) frakce 16/32</t>
  </si>
  <si>
    <t>1693877654</t>
  </si>
  <si>
    <t>21,7*0,4*0,05</t>
  </si>
  <si>
    <t>0,434*1,2 'Přepočtené koeficientem množství</t>
  </si>
  <si>
    <t>52</t>
  </si>
  <si>
    <t>712990-R1</t>
  </si>
  <si>
    <t>Úprava původního osazení jednotky VZT na stěně včetně dodávky poplastovaných lišt, specifikace viz TZ bod N3 - střecha 1A a 1B</t>
  </si>
  <si>
    <t>1900220395</t>
  </si>
  <si>
    <t>53</t>
  </si>
  <si>
    <t>712990-R2</t>
  </si>
  <si>
    <t>Úprava nadstřešního ventilátoru VZT, specifikace viz TZ bod N6 - střecha 1B, 2, 3A a 3B</t>
  </si>
  <si>
    <t>ks</t>
  </si>
  <si>
    <t>-739479596</t>
  </si>
  <si>
    <t>54</t>
  </si>
  <si>
    <t>712990-R3</t>
  </si>
  <si>
    <t>Úprava nadstřešního větracího kastlíku VZT, specifikace viz TZ bod N7 - střecha 3A</t>
  </si>
  <si>
    <t>-1809155623</t>
  </si>
  <si>
    <t>55</t>
  </si>
  <si>
    <t>712990-R4</t>
  </si>
  <si>
    <t>Protažení izolovaného potrubí chladiva systémovou prostupkou pro kabely do pr. 125 mm, specifikace viz TZ bod N8</t>
  </si>
  <si>
    <t>-316916581</t>
  </si>
  <si>
    <t>56</t>
  </si>
  <si>
    <t>712990-R5</t>
  </si>
  <si>
    <t>Demontáž stávajícího vedení bleskosvodu včetně odstranění úchytek ze stávajícího oplechování, montáž vedení bleskosvodu do nových podpěr vedení (podpěry viz samostatný výrobek), specifikace viz TZ bod N9</t>
  </si>
  <si>
    <t>1645327096</t>
  </si>
  <si>
    <t>57</t>
  </si>
  <si>
    <t>712990-R6</t>
  </si>
  <si>
    <t>Provedení střešní krytiny a opracování detailů v místě odkouření od dieselagregátu na střeše 3B, včetně demontáže stávající tepelné izolace kryté nadstřešní části odkouření (nové izolační pouzdro viz samostatný výrobek), specifikace viz TZ bod N10</t>
  </si>
  <si>
    <t>-1423898056</t>
  </si>
  <si>
    <t>58</t>
  </si>
  <si>
    <t>712990-R7</t>
  </si>
  <si>
    <t>Demontáž stávajícího doplňkového oplechování oken u parapetních plechů a montáž nového oplechování se zatažením a tmelením pod stávající okno, specifikace viz TZ bod N13</t>
  </si>
  <si>
    <t>-1210625427</t>
  </si>
  <si>
    <t>59</t>
  </si>
  <si>
    <t>712999-R14</t>
  </si>
  <si>
    <t>K.14 - větrací komínek, systémový větrací komínek DN 100, s manžetou PVC-P, specifikace viz výpis výrobků PSV a TZ bod N15, odstín světle šedý</t>
  </si>
  <si>
    <t>-62968540</t>
  </si>
  <si>
    <t>60</t>
  </si>
  <si>
    <t>712999-R15</t>
  </si>
  <si>
    <t>K.15 - systémová kruhová tvarovka z fólie PVC-P, do pr. 200 mm, specifikace viz výpis výrobků PSV a TZ bod N1</t>
  </si>
  <si>
    <t>1491522453</t>
  </si>
  <si>
    <t>61</t>
  </si>
  <si>
    <t>712999-R16</t>
  </si>
  <si>
    <t>K.16 - systémová kruhová tvarovka z fólie PVC-P, do pr. 250 mm, specifikace viz výpis výrobků PSV a TZ bod N1</t>
  </si>
  <si>
    <t>-1808819709</t>
  </si>
  <si>
    <t>62</t>
  </si>
  <si>
    <t>712999-R17</t>
  </si>
  <si>
    <t>K.17 - systémová kruhová tvarovka z fólie PVC-P, do pr. 400 mm, specifikace viz výpis výrobků PSV a TZ bod N1</t>
  </si>
  <si>
    <t>-2119663705</t>
  </si>
  <si>
    <t>63</t>
  </si>
  <si>
    <t>712999-R18</t>
  </si>
  <si>
    <t>K.18 - systémová kruhová tvarovka z fólie PVC-P, do pr. 110 mm, specifikace viz výpis výrobků PSV a TZ bod N1</t>
  </si>
  <si>
    <t>1250587896</t>
  </si>
  <si>
    <t>64</t>
  </si>
  <si>
    <t>712999-R19</t>
  </si>
  <si>
    <t>K.19 - dvoustupňová střešní vpusť - vodorovná, DN 100 mm, specifikace viz výpis výrobků PSV a TZ bod N4</t>
  </si>
  <si>
    <t>-777407986</t>
  </si>
  <si>
    <t>65</t>
  </si>
  <si>
    <t>712999-R20</t>
  </si>
  <si>
    <t>K.20 - jednostupňová střešní vpusť - vodorovná, DN 100 mm, specifikace viz výpis výrobků PSV a TZ bod N4</t>
  </si>
  <si>
    <t>1525847961</t>
  </si>
  <si>
    <t>66</t>
  </si>
  <si>
    <t>712999-R21</t>
  </si>
  <si>
    <t>K.21 - dvoustupňová střešní vpusť - svislá, DN 100 mm, specifikace viz výpis výrobků PSV a TZ bod N5</t>
  </si>
  <si>
    <t>-186765963</t>
  </si>
  <si>
    <t>67</t>
  </si>
  <si>
    <t>712999-R22</t>
  </si>
  <si>
    <t>K.22 - jednostupňová střešní vpusť - svislá, DN 100 mm, specifikace viz výpis výrobků PSV a TZ bod N5</t>
  </si>
  <si>
    <t>-2127565509</t>
  </si>
  <si>
    <t>68</t>
  </si>
  <si>
    <t>712999-R23</t>
  </si>
  <si>
    <t>K.23 - systémová tvarovka - prostup potrubí, do pr. 100 mm, specifikace viz výpis výrobků PSV a TZ bod N8</t>
  </si>
  <si>
    <t>-652212847</t>
  </si>
  <si>
    <t>69</t>
  </si>
  <si>
    <t>712999-R24</t>
  </si>
  <si>
    <t>K.24 - systémová tvarovka - prostup pro kabely, do pr. 125 mm, specifikace viz výpis výrobků PSV a TZ bod N8</t>
  </si>
  <si>
    <t>297814655</t>
  </si>
  <si>
    <t>70</t>
  </si>
  <si>
    <t>712999-R25</t>
  </si>
  <si>
    <t>K.25 - systémová tvarovka - pro jekly, do rozměru 100x100 mm, specifikace viz výpis výrobků PSV a TZ bod N8</t>
  </si>
  <si>
    <t>-74275034</t>
  </si>
  <si>
    <t>71</t>
  </si>
  <si>
    <t>712999-R26</t>
  </si>
  <si>
    <t>K.26 - systémová kačírková lišta, z poplastovaného plechu tl. 0,6 mm dl. 2000 mm, pro zásyp tl. 50 mm, specifikace viz výpis výrobků PSV a TZ bod N11</t>
  </si>
  <si>
    <t>-1380101190</t>
  </si>
  <si>
    <t>72</t>
  </si>
  <si>
    <t>712999-R27</t>
  </si>
  <si>
    <t>K.27 - větrací komínek, DN 50 mm, specifikace viz výpis výrobků PSV a TZ bod N16</t>
  </si>
  <si>
    <t>2490998</t>
  </si>
  <si>
    <t>73</t>
  </si>
  <si>
    <t>712999-R28</t>
  </si>
  <si>
    <t>Odstranění betonové dlažby ze střechy 4A do rozměru 400x400x50 mm</t>
  </si>
  <si>
    <t>-856741409</t>
  </si>
  <si>
    <t xml:space="preserve">stávající lemující chodník střechy 4A + nad žlabem </t>
  </si>
  <si>
    <t>0,4*0,4*21,7*1,2</t>
  </si>
  <si>
    <t>0,4*0,8*2,4*2</t>
  </si>
  <si>
    <t>74</t>
  </si>
  <si>
    <t>712999-R31</t>
  </si>
  <si>
    <t>O.01 - systémová ventilační hlavice na trubku, na trubku DN 50 mm, specifikace viz výpis výrobků PSV</t>
  </si>
  <si>
    <t>-543326076</t>
  </si>
  <si>
    <t>75</t>
  </si>
  <si>
    <t>712999-R32</t>
  </si>
  <si>
    <t>O.02 - těsnící komprimační páska šíře 40 mm pro spáru 10-20 mm, specifikace viz výpis výrobků PSV</t>
  </si>
  <si>
    <t>1456193156</t>
  </si>
  <si>
    <t>76</t>
  </si>
  <si>
    <t>712999-R33</t>
  </si>
  <si>
    <t>O.03 - podpěra vedení bleskosvodu se zatížením, specifikace viz výpis výrobků PSV a TZ bod N9</t>
  </si>
  <si>
    <t>770954371</t>
  </si>
  <si>
    <t>77</t>
  </si>
  <si>
    <t>712999-R34</t>
  </si>
  <si>
    <t>O.04 - betonová dlažba - do žlabu, rozměr 800x600x80 mm, specifikace viz výpis výrobků PSV a TZ bod N11</t>
  </si>
  <si>
    <t>1970329048</t>
  </si>
  <si>
    <t>78</t>
  </si>
  <si>
    <t>712999-R35</t>
  </si>
  <si>
    <t>O.05 - betonová dlažba - podkladní patka pro chráničku panelů FV, rozměr 200x200x80 mm, specifikace viz výpis výrobků PSV a TZ bod N2</t>
  </si>
  <si>
    <t>940023326</t>
  </si>
  <si>
    <t>79</t>
  </si>
  <si>
    <t>998712103</t>
  </si>
  <si>
    <t>Přesun hmot tonážní tonážní pro krytiny povlakové v objektech v do 24 m</t>
  </si>
  <si>
    <t>219973086</t>
  </si>
  <si>
    <t>Přesun hmot pro povlakové krytiny stanovený z hmotnosti přesunovaného materiálu vodorovná dopravní vzdálenost do 50 m v objektech výšky přes 12 do 24 m</t>
  </si>
  <si>
    <t>713</t>
  </si>
  <si>
    <t>Izolace tepelné</t>
  </si>
  <si>
    <t>80</t>
  </si>
  <si>
    <t>713141135</t>
  </si>
  <si>
    <t>Montáž izolace tepelné střech plochých lepené za studena bodově 1 vrstva rohoží, pásů, dílců, desek</t>
  </si>
  <si>
    <t>1952853167</t>
  </si>
  <si>
    <t>Montáž tepelné izolace střech plochých rohožemi, pásy, deskami, dílci, bloky (izolační materiál ve specifikaci) přilepenými za studena bodově, jednovrstvá</t>
  </si>
  <si>
    <t>střechy 1A, 1B, 2, 3A a 3B - skaldba S1 a S2</t>
  </si>
  <si>
    <t>575,0*2</t>
  </si>
  <si>
    <t>81</t>
  </si>
  <si>
    <t>28376526</t>
  </si>
  <si>
    <t>deska izolační s oboustranným rounem s rastrem PIR 1250 x 625 x 60mm</t>
  </si>
  <si>
    <t>-1017134425</t>
  </si>
  <si>
    <t>doplnění obvodu pod oplechováním - v= 0,3 m - tl. 60 mm</t>
  </si>
  <si>
    <t>1223,17*1,02 'Přepočtené koeficientem množství</t>
  </si>
  <si>
    <t>82</t>
  </si>
  <si>
    <t>713141136</t>
  </si>
  <si>
    <t>Montáž izolace tepelné střech plochých lepené za studena nízkoexpanzní (PUR) pěnou 1 vrstva desek</t>
  </si>
  <si>
    <t>-1167754368</t>
  </si>
  <si>
    <t>Montáž tepelné izolace střech plochých rohožemi, pásy, deskami, dílci, bloky (izolační materiál ve specifikaci) přilepenými za studena nízkoexpanzní (PUR) pěnou</t>
  </si>
  <si>
    <t>střecha 1A, 1B, 2, 3A, 3B - S1 a S2</t>
  </si>
  <si>
    <t xml:space="preserve">střecha 4A a 4B - S3 a S4 </t>
  </si>
  <si>
    <t>předpoklad 30 a 20 % tl. 120 mm</t>
  </si>
  <si>
    <t>(122,0+63,0)*0,3</t>
  </si>
  <si>
    <t>115,0*0,2</t>
  </si>
  <si>
    <t>83</t>
  </si>
  <si>
    <t>283765-R1</t>
  </si>
  <si>
    <t>deska izolační s oboustranným rounem s rastrem PIR 1250 x 625 x 120mm</t>
  </si>
  <si>
    <t>-875685747</t>
  </si>
  <si>
    <t>78,5*1,02 'Přepočtené koeficientem množství</t>
  </si>
  <si>
    <t>84</t>
  </si>
  <si>
    <t>7131-R1</t>
  </si>
  <si>
    <t>Odstranění stávající PUR izolace tl. 120 mm plochých střech spádu od 3% do 10% a u detailů střechy, nařezání vrstvy na menší plochy, včetně oškrábání a očištění povrchu podkladního betonu</t>
  </si>
  <si>
    <t>-427300157</t>
  </si>
  <si>
    <t>plochy střech bez oplechování - 1A, 1B, 2, 3A, 3B</t>
  </si>
  <si>
    <t xml:space="preserve">skladba S1 a S2 </t>
  </si>
  <si>
    <t>77,0+74,0+333,0+55,0+57,0</t>
  </si>
  <si>
    <t>odpočet ponechání u VZT, výtahů apod.</t>
  </si>
  <si>
    <t>(6,0+6,0+3,0+3,0+3,0)*-1</t>
  </si>
  <si>
    <t>85</t>
  </si>
  <si>
    <t>7131-R2</t>
  </si>
  <si>
    <t>Lokální vyřezání a odstranění stávající PUR izolace tl. 120 mm plochých střech spádu od 3% do 10% a u detailů střechy, nařezání vrstvy na menší plochy, včetně oškrábání a očištění povrchu podkladního betonu nebo plechového záklopu</t>
  </si>
  <si>
    <t>-471229667</t>
  </si>
  <si>
    <t>Střechy 4A a 4B (30% a 20%)</t>
  </si>
  <si>
    <t>skladba S3 a S4</t>
  </si>
  <si>
    <t>86</t>
  </si>
  <si>
    <t>7131-R3</t>
  </si>
  <si>
    <t>Úprava a doplnění izolace PUR, dotmelení spáry střešního okna, specifikace viz TZ 2.2 bod 1, 3, 4 dle nákresu detailů viz příloha 7</t>
  </si>
  <si>
    <t>567420017</t>
  </si>
  <si>
    <t>Úprava a doplnění izolace PUR, dotmelení spáry střešního okna, specifikace viz TZ 2.2 bod 1, 3, 4 dle nákresu detailů viz příloha 7:
1 - odříznutí vrchní části PU izolace, očištění stávajícího ocelového profilu
3 - dotmelení připojovací spáry TPT odolným proti UV záření se separačním provazcem
4 - vyplnění vnitřní dutiny svařence nízkoexpanzní PU pěnou</t>
  </si>
  <si>
    <t>87</t>
  </si>
  <si>
    <t>713463214</t>
  </si>
  <si>
    <t>Montáž izolace tepelné potrubí potrubními pouzdry s Al fólií staženými Al páskou 1x D přes 150 mm</t>
  </si>
  <si>
    <t>1487265670</t>
  </si>
  <si>
    <t>Montáž izolace tepelné potrubí a ohybů tvarovkami nebo deskami potrubními pouzdry s povrchovou úpravou hliníkovou fólií (izolační materiál ve specifikaci) přelepenými samolepící hliníkovou páskou potrubí jednovrstvá D přes 150 mm</t>
  </si>
  <si>
    <t>izolace potrubí odkouření dieselagregátu</t>
  </si>
  <si>
    <t>2*2,5</t>
  </si>
  <si>
    <t>88</t>
  </si>
  <si>
    <t>63154038</t>
  </si>
  <si>
    <t>pouzdro izolační potrubní s jednostrannou Al fólií max. 250/100 °C 159/60 mm</t>
  </si>
  <si>
    <t>-212879</t>
  </si>
  <si>
    <t>89</t>
  </si>
  <si>
    <t>998713103</t>
  </si>
  <si>
    <t>Přesun hmot tonážní pro izolace tepelné v objektech v do 24 m</t>
  </si>
  <si>
    <t>1856052757</t>
  </si>
  <si>
    <t>Přesun hmot pro izolace tepelné stanovený z hmotnosti přesunovaného materiálu vodorovná dopravní vzdálenost do 50 m v objektech výšky přes 12 m do 24 m</t>
  </si>
  <si>
    <t>721</t>
  </si>
  <si>
    <t>Zdravotechnika - vnitřní kanalizace</t>
  </si>
  <si>
    <t>90</t>
  </si>
  <si>
    <t>721210822</t>
  </si>
  <si>
    <t>Demontáž vpustí střešních DN 100</t>
  </si>
  <si>
    <t>kus</t>
  </si>
  <si>
    <t>1149525229</t>
  </si>
  <si>
    <t>Demontáž kanalizačního příslušenství střešních vtoků DN 100</t>
  </si>
  <si>
    <t>vpustě střecha 4A</t>
  </si>
  <si>
    <t>ostatní střechy</t>
  </si>
  <si>
    <t>751</t>
  </si>
  <si>
    <t>Vzduchotechnika</t>
  </si>
  <si>
    <t>91</t>
  </si>
  <si>
    <t>7517911-R1</t>
  </si>
  <si>
    <t>Prodloužení potrubí chladiva dl. 1,0 m, včetně dodávky systémového izolovaného potrubí dle stávajícího, napojení potrubí chladiva na jednotku VZT, napuštění chladiva, odvzdušnění a kontrola těsnosti, specifikace viz TZ bod 1A.3, 1B.2, 2.4, 2.5</t>
  </si>
  <si>
    <t>1783351708</t>
  </si>
  <si>
    <t>92</t>
  </si>
  <si>
    <t>7517918-R1</t>
  </si>
  <si>
    <t>Vypuštění chladiva a odpojení dvojice potrubí chladiva od jednotky VZT, specifikace viz TZ bod 1A.3, 1B.2, 2.4, 2.5 - bod 1</t>
  </si>
  <si>
    <t>-892950277</t>
  </si>
  <si>
    <t>VZT - 1A.3</t>
  </si>
  <si>
    <t>VZT - 1B.2</t>
  </si>
  <si>
    <t>VZT - 2.4</t>
  </si>
  <si>
    <t>VZT - 2.5</t>
  </si>
  <si>
    <t>93</t>
  </si>
  <si>
    <t>998751102</t>
  </si>
  <si>
    <t>Přesun hmot tonážní pro vzduchotechniku v objektech v do 24 m</t>
  </si>
  <si>
    <t>-484392663</t>
  </si>
  <si>
    <t>Přesun hmot pro vzduchotechniku stanovený z hmotnosti přesunovaného materiálu vodorovná dopravní vzdálenost do 100 m v objektech výšky přes 12 do 24 m</t>
  </si>
  <si>
    <t>762</t>
  </si>
  <si>
    <t>Konstrukce tesařské</t>
  </si>
  <si>
    <t>94</t>
  </si>
  <si>
    <t>762123110</t>
  </si>
  <si>
    <t>Montáž tesařských stěn vázaných z hraněného řeziva průřezové plochy do 100 cm2</t>
  </si>
  <si>
    <t>-679677455</t>
  </si>
  <si>
    <t>Montáž konstrukce stěn a příček vázaných z fošen, hranolů, hranolků, průřezové plochy do 100 cm2</t>
  </si>
  <si>
    <t>opláštění výtahové šachty - specifikace viz detaily příloha 8</t>
  </si>
  <si>
    <t>hranol KVH 100x100, 60x60 mm</t>
  </si>
  <si>
    <t>3,0*3*2</t>
  </si>
  <si>
    <t>1,8*9*2</t>
  </si>
  <si>
    <t>1,2*9*2</t>
  </si>
  <si>
    <t>95</t>
  </si>
  <si>
    <t>61223110-R1</t>
  </si>
  <si>
    <t>hranol vrstvený lepený nepohledový - KVH C24</t>
  </si>
  <si>
    <t>2005668891</t>
  </si>
  <si>
    <t>0,1*0,1*3,0*3*2</t>
  </si>
  <si>
    <t>0,1*0,1*1,8*9*2</t>
  </si>
  <si>
    <t>0,06*0,06*1,2*9*2</t>
  </si>
  <si>
    <t>96</t>
  </si>
  <si>
    <t>762195000</t>
  </si>
  <si>
    <t>Spojovací prostředky pro montáž stěn, příček, bednění stěn</t>
  </si>
  <si>
    <t>-1137920640</t>
  </si>
  <si>
    <t>Spojovací prostředky stěn a příček hřebíky, svory, fixační prkna</t>
  </si>
  <si>
    <t>97</t>
  </si>
  <si>
    <t>762341285</t>
  </si>
  <si>
    <t>Montáž bednění střech rovných a šikmých sklonu do 60° z desek cementotřískových na pero a drážku</t>
  </si>
  <si>
    <t>1482546572</t>
  </si>
  <si>
    <t>Bednění a laťování montáž bednění střech rovných a šikmých sklonu do 60° s vyřezáním otvorů z desek cementotřískových nebo cementových na pero a drážku</t>
  </si>
  <si>
    <t>výtahová šachta - specifikace viz detaily příloha 8</t>
  </si>
  <si>
    <t>1,5*2,5*6,5*2</t>
  </si>
  <si>
    <t>98</t>
  </si>
  <si>
    <t>6062349-R1</t>
  </si>
  <si>
    <t>překližka vodovzdorná rozměru 1500x2500x18 mm</t>
  </si>
  <si>
    <t>-1153845033</t>
  </si>
  <si>
    <t>99</t>
  </si>
  <si>
    <t>762395000</t>
  </si>
  <si>
    <t>Spojovací prostředky pro montáž krovu, bednění, laťování, světlíky, klíny</t>
  </si>
  <si>
    <t>529653342</t>
  </si>
  <si>
    <t>Spojovací prostředky krovů, bednění a laťování, nadstřešních konstrukcí svory, prkna, hřebíky, pásová ocel, vruty</t>
  </si>
  <si>
    <t>100</t>
  </si>
  <si>
    <t>998762103</t>
  </si>
  <si>
    <t>Přesun hmot tonážní pro kce tesařské v objektech v do 24 m</t>
  </si>
  <si>
    <t>-1154702322</t>
  </si>
  <si>
    <t>Přesun hmot pro konstrukce tesařské stanovený z hmotnosti přesunovaného materiálu vodorovná dopravní vzdálenost do 50 m v objektech výšky přes 12 do 24 m</t>
  </si>
  <si>
    <t>763</t>
  </si>
  <si>
    <t>Konstrukce suché výstavby</t>
  </si>
  <si>
    <t>101</t>
  </si>
  <si>
    <t>763132112</t>
  </si>
  <si>
    <t>SDK podhled samostatný požární předěl desky 1xDF15 TI60 mm EI Z/S 30/40 dvouvrstvá spodní kce CD+UD</t>
  </si>
  <si>
    <t>-1431656797</t>
  </si>
  <si>
    <t>Podhled ze sádrokartonových desek – samostatný požární předěl dvouvrstvá nosná konstrukce z ocelových profilů CD, UD CD profily vyplněny TI z minerálních vláken objemové hmotnosti 40 kg/m3 jednoduše opláštěná deskou protipožární DF tl. 15 mm, TI tl. 60 mm, EI Z/S 30/40</t>
  </si>
  <si>
    <t>kastlík 300x200 mm pro vedení kabelů FV panelů uvnitř objektu</t>
  </si>
  <si>
    <t>instalační šachta a suterén</t>
  </si>
  <si>
    <t>(0,3+0,2)*15,0</t>
  </si>
  <si>
    <t>(0,3+0,2)*30,0</t>
  </si>
  <si>
    <t>102</t>
  </si>
  <si>
    <t>763431001</t>
  </si>
  <si>
    <t>Montáž minerálního podhledu s vyjímatelnými panely vel. do 0,36 m2 na zavěšený viditelný rošt</t>
  </si>
  <si>
    <t>200574681</t>
  </si>
  <si>
    <t>Montáž podhledu minerálního včetně zavěšeného roštu viditelného s panely vyjímatelnými, velikosti panelů do 0,36 m2</t>
  </si>
  <si>
    <t>103</t>
  </si>
  <si>
    <t>763431801</t>
  </si>
  <si>
    <t>Demontáž minerálního podhledu zavěšeného na viditelném roštu</t>
  </si>
  <si>
    <t>-173174282</t>
  </si>
  <si>
    <t>Demontáž podhledu minerálního na zavěšeném na roštu viditelném</t>
  </si>
  <si>
    <t>rozebrání v jídelně pro demontáž vpustí</t>
  </si>
  <si>
    <t>2,0*2,0*2</t>
  </si>
  <si>
    <t>104</t>
  </si>
  <si>
    <t>998763303</t>
  </si>
  <si>
    <t>Přesun hmot tonážní pro sádrokartonové konstrukce v objektech v do 24 m</t>
  </si>
  <si>
    <t>1966987908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</si>
  <si>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</si>
  <si>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764</t>
  </si>
  <si>
    <t>Konstrukce klempířské</t>
  </si>
  <si>
    <t>105</t>
  </si>
  <si>
    <t>76400-R1</t>
  </si>
  <si>
    <t>Odříznutí vnitřní části stávajícího oplechování do suti</t>
  </si>
  <si>
    <t>-84111925</t>
  </si>
  <si>
    <t>střecha 4A - N12</t>
  </si>
  <si>
    <t>20,35+17,3+26,9</t>
  </si>
  <si>
    <t>střecha 4B - N14</t>
  </si>
  <si>
    <t>18,8</t>
  </si>
  <si>
    <t>106</t>
  </si>
  <si>
    <t>7643116-R13</t>
  </si>
  <si>
    <t>K.13 - krycí ukončující lišta, oplechování z pozinkovaného plechu s povrchovou úpravou, rš 250 mm, odstín světle šedý, specifikace viz výpis výrobků PSV</t>
  </si>
  <si>
    <t>1714133552</t>
  </si>
  <si>
    <t>18,8*1,06382 'Přepočtené koeficientem množství</t>
  </si>
  <si>
    <t>107</t>
  </si>
  <si>
    <t>998764103</t>
  </si>
  <si>
    <t>Přesun hmot tonážní pro konstrukce klempířské v objektech v do 24 m</t>
  </si>
  <si>
    <t>1236513140</t>
  </si>
  <si>
    <t>Přesun hmot pro konstrukce klempířské stanovený z hmotnosti přesunovaného materiálu vodorovná dopravní vzdálenost do 50 m v objektech výšky přes 12 do 24 m</t>
  </si>
  <si>
    <t>767</t>
  </si>
  <si>
    <t>Konstrukce zámečnické</t>
  </si>
  <si>
    <t>108</t>
  </si>
  <si>
    <t>767995113</t>
  </si>
  <si>
    <t>Montáž atypických zámečnických konstrukcí hmotnosti do 20 kg</t>
  </si>
  <si>
    <t>kg</t>
  </si>
  <si>
    <t>-977239862</t>
  </si>
  <si>
    <t>Montáž ostatních atypických zámečnických konstrukcí hmotnosti přes 10 do 20 kg</t>
  </si>
  <si>
    <t>specifikace zámečnických výrobků - dle katalogu detailů</t>
  </si>
  <si>
    <t xml:space="preserve">provádění prací viz TZ bod 1A.3, 1B.2, 2.4, 2.5, 2.2, 2.3 </t>
  </si>
  <si>
    <t>Z.1A.3 - kastlík VZT</t>
  </si>
  <si>
    <t>129,0</t>
  </si>
  <si>
    <t>Z.1B.2 - kastlík VZT</t>
  </si>
  <si>
    <t>289,0</t>
  </si>
  <si>
    <t>Z.2.2 - svařenec střešní okno</t>
  </si>
  <si>
    <t>233,0</t>
  </si>
  <si>
    <t>Z.2.3 - kotvy oplástění výtahu</t>
  </si>
  <si>
    <t>72,0*2</t>
  </si>
  <si>
    <t>Z.2.4 - kastlík VZT</t>
  </si>
  <si>
    <t>202,0</t>
  </si>
  <si>
    <t>Z.2.5 - kastlík VZT</t>
  </si>
  <si>
    <t>197,0</t>
  </si>
  <si>
    <t>Z.4B.1 - pásovina 120/6 mm dl. 19,0 m + kotva do zdiva 32 ks</t>
  </si>
  <si>
    <t>5,65*19,0+1,0*32</t>
  </si>
  <si>
    <t>Z.N11 - obvodový rám nad střešní vpustí s odnímatelným zákrytem, žárově pozinkovaný, specifikace viz TZ bod N11</t>
  </si>
  <si>
    <t>50,0*2</t>
  </si>
  <si>
    <t>109</t>
  </si>
  <si>
    <t>136990-R01</t>
  </si>
  <si>
    <t>Z.1A.3 - ocelový kastlík, žárově pozinkovaný, specifikace viz detaily příloha 3 a TZ bod 1A.3</t>
  </si>
  <si>
    <t>-468529762</t>
  </si>
  <si>
    <t>129*1,2 'Přepočtené koeficientem množství</t>
  </si>
  <si>
    <t>110</t>
  </si>
  <si>
    <t>136990-R02</t>
  </si>
  <si>
    <t>Z.1B.2 - ocelový kastlík, žárově pozinkovaný, specifikace viz detaily příloha 6 a TZ bod 1B.2</t>
  </si>
  <si>
    <t>1072455407</t>
  </si>
  <si>
    <t>289*1,2 'Přepočtené koeficientem množství</t>
  </si>
  <si>
    <t>111</t>
  </si>
  <si>
    <t>136990-R03</t>
  </si>
  <si>
    <t>Z.2.2 - ocelový svařenec střešního okna, žárově pozinkovaný, specifikace viz detaily příloha 7 a TZ bod 2.2</t>
  </si>
  <si>
    <t>-1640189626</t>
  </si>
  <si>
    <t>233*1,3 'Přepočtené koeficientem množství</t>
  </si>
  <si>
    <t>112</t>
  </si>
  <si>
    <t>136990-R04</t>
  </si>
  <si>
    <t>Z.2.3 - ocelový kotvy opláštění výtahové šachty, žárově pozinkovaný, hmotnost 80,0 kg, specifikace viz detaily příloha 8 a TZ bod 2.3</t>
  </si>
  <si>
    <t>-1124934326</t>
  </si>
  <si>
    <t>113</t>
  </si>
  <si>
    <t>136990-R05</t>
  </si>
  <si>
    <t>Z.2.4 - ocelový kastlík, žárově pozinkovaný, specifikace viz detaily příloha 9 a TZ bod 2.4</t>
  </si>
  <si>
    <t>-288344857</t>
  </si>
  <si>
    <t>202*1,2 'Přepočtené koeficientem množství</t>
  </si>
  <si>
    <t>114</t>
  </si>
  <si>
    <t>136990-R06</t>
  </si>
  <si>
    <t>Z.2.5 - ocelový kastlík, žárově pozinkovaný, specifikace viz detaily příloha 10 a TZ bod 2.5</t>
  </si>
  <si>
    <t>-1812215202</t>
  </si>
  <si>
    <t>197*1,2 'Přepočtené koeficientem množství</t>
  </si>
  <si>
    <t>115</t>
  </si>
  <si>
    <t>136990-R07</t>
  </si>
  <si>
    <t>Z.4B.1 - pásovina 120/6 mm dl. 19,0 m + kotva do zdiva 32 ks po 0,6 m, žárově pozinkovaný, specifikace viz detaily příloha 11</t>
  </si>
  <si>
    <t>-1479583056</t>
  </si>
  <si>
    <t>139,35*1,05 'Přepočtené koeficientem množství</t>
  </si>
  <si>
    <t>116</t>
  </si>
  <si>
    <t>136990-R08</t>
  </si>
  <si>
    <t>Z.N11 - obvodový rám nad střešní vpustí s odnímatelným zákrytem, žárově pozinkovaný, hmotnost 50,0 kg, specifikace viz TZ bod N11</t>
  </si>
  <si>
    <t>-454607457</t>
  </si>
  <si>
    <t>117</t>
  </si>
  <si>
    <t>767999-R1</t>
  </si>
  <si>
    <t>Práce spojené s úpravou jednotky VZT (1ks) dle popisu TZ 1A.3 bod 2, 3, 4, 10, 11 a nákresu detailů viz příloha 3</t>
  </si>
  <si>
    <t>1016970300</t>
  </si>
  <si>
    <t>Práce spojené s úpravou jednotky VZT (1ks) dle popisu TZ 1A.3 bod 2, 3, 4, 10, 11 a nákresu detailů viz příloha 3:
2 - uvolnění a demontáž navazujících ocelových konstrukcí tras chladiva apod., úprava těchto kcí
3 - uvolnění montážních šroubů jednotek VZT od ocelového rámu
4 - vyzvednutí jednotek VZT pro zatažení vodorovných plechů vč. pomocné kce
10- zpětné kotvení jednotky VZT přes tmel
11- ukotvení konstrukcí tras chladiva</t>
  </si>
  <si>
    <t>118</t>
  </si>
  <si>
    <t>767999-R2</t>
  </si>
  <si>
    <t>Práce spojené s úpravou jednotek VZT (3ks) dle popisu TZ 1B.2 bod 2, 3, 4, 12, 13 a nákresu detailů viz příloha 6</t>
  </si>
  <si>
    <t>-310584820</t>
  </si>
  <si>
    <t>Práce spojené s úpravou jednotek VZT (3ks) dle popisu TZ 1B.2 bod 2, 3, 4, 12, 13 a nákresu detailů viz příloha 6:
2 - uvolnění a demontáž navazujících ocelových konstrukcí tras chladiva apod., úprava těchto kcí
3 - uvolnění montážních šroubů jednotek VZT od ocelového rámu
4 - vyzvednutí jednotek VZT pro zatažení vodorovných plechů vč. pomocné kce
12- zpětné kotvení jednotky VZT přes tmel
13- ukotvení konstrukcí tras chladiva</t>
  </si>
  <si>
    <t>119</t>
  </si>
  <si>
    <t>767999-R3</t>
  </si>
  <si>
    <t xml:space="preserve">Práce spojené s úpravou jednotek VZT (2ks) dle popisu TZ 2.4 bod 2, 3, 4, 12, 13 a nákresu detailů viz příloha </t>
  </si>
  <si>
    <t>-1064968380</t>
  </si>
  <si>
    <t>Práce spojené s úpravou jednotek VZT (2ks) dle popisu TZ 2.4 bod 2, 3, 4, 12, 13 a nákresu detailů viz příloha 9:
2 - uvolnění a demontáž navazujících ocelových konstrukcí tras chladiva apod., úprava těchto kcí
3 - uvolnění montážních šroubů jednotek VZT od ocelového rámu
4 - vyzvednutí jednotek VZT pro zatažení vodorovných plechů vč. pomocné kce
12- zpětné kotvení jednotky VZT přes tmel
13- ukotvení konstrukcí tras chladiva</t>
  </si>
  <si>
    <t>120</t>
  </si>
  <si>
    <t>767999-R4</t>
  </si>
  <si>
    <t>Práce spojené s úpravou jednotek VZT (3ks) a ocelového stožáru dle popisu TZ 2.5 bod 2, 3, 11, 12 a nákresu detailů viz příloha 10</t>
  </si>
  <si>
    <t>2082695451</t>
  </si>
  <si>
    <t>Práce spojené s úpravou jednotek VZT (3ks) a ocelového stožáru dle popisu TZ 2.5 bod 2, 3, 11, 12 a nákresu detailů viz příloha 10:
2 - demontáž jednotek VZT s podkladními lištami
3 - demontáž kotevní konstrukce se stožárem
11- zpětné kotvení ocelové konstrukce stožáru přes tmel
12- zpětná montáž jednotek VZT s lištami přes tmel</t>
  </si>
  <si>
    <t>121</t>
  </si>
  <si>
    <t>998767103</t>
  </si>
  <si>
    <t>Přesun hmot tonážní pro zámečnické konstrukce v objektech v do 24 m</t>
  </si>
  <si>
    <t>-224269791</t>
  </si>
  <si>
    <t>Přesun hmot pro zámečnické konstrukce stanovený z hmotnosti přesunovaného materiálu vodorovná dopravní vzdálenost do 50 m v objektech výšky přes 12 do 24 m</t>
  </si>
  <si>
    <t>783</t>
  </si>
  <si>
    <t>Dokončovací práce - nátěry</t>
  </si>
  <si>
    <t>122</t>
  </si>
  <si>
    <t>783823151</t>
  </si>
  <si>
    <t>Penetrační akrylátový nátěr hrubých betonových povrchů a hrubých, rýhovaných a škrábaných omítek</t>
  </si>
  <si>
    <t>-39211492</t>
  </si>
  <si>
    <t>Penetrační nátěr omítek hrubých betonových povrchů nebo omítek hrubých, rýhovaných tenkovrstvých nebo škrábaných (břízolitových) akrylátový</t>
  </si>
  <si>
    <t>Penetrace podkladního betonu</t>
  </si>
  <si>
    <t>skladba S1-S4</t>
  </si>
  <si>
    <t>575,0+78,5</t>
  </si>
  <si>
    <t>HZS</t>
  </si>
  <si>
    <t>Hodinové zúčtovací sazby</t>
  </si>
  <si>
    <t>123</t>
  </si>
  <si>
    <t>HZS1292-R1</t>
  </si>
  <si>
    <t>Hodinová zúčtovací sazba stavební dělník - vodorovný přesun stávajícího kačírku do 20 m + proplach a odstranění mechu + zpětný přesun</t>
  </si>
  <si>
    <t>hod</t>
  </si>
  <si>
    <t>512</t>
  </si>
  <si>
    <t>-2092351489</t>
  </si>
  <si>
    <t>střecha 4A - protipožární pás 60,0 m2 tl. 50 mm</t>
  </si>
  <si>
    <t>25,0</t>
  </si>
  <si>
    <t>124</t>
  </si>
  <si>
    <t>HZS1292-R2</t>
  </si>
  <si>
    <t>Hodinová zúčtovací sazba stavební dělník - vodorovný přesun stávajícího kačírku do 20 m, svislý do 3 m + proplach a odstranění mechu + zpětný přesun</t>
  </si>
  <si>
    <t>1077308156</t>
  </si>
  <si>
    <t>střecha 4B - celoplošný zásyp 115,0 m2 tl. 50 mm</t>
  </si>
  <si>
    <t>48,0</t>
  </si>
  <si>
    <t>D.1.4 - Fotovoltaika</t>
  </si>
  <si>
    <t>ČNB</t>
  </si>
  <si>
    <t>28505727</t>
  </si>
  <si>
    <t>DOMOV Gold Power s.r.o.</t>
  </si>
  <si>
    <t>CZ28505727</t>
  </si>
  <si>
    <t>Ing. Vítězslav Stejskal</t>
  </si>
  <si>
    <t>D1 - A – Rozvaděč RF 1, RF 2,  elektroinstalační materiál</t>
  </si>
  <si>
    <t>D2 - B – Prvky fotovoltaické elektrárny</t>
  </si>
  <si>
    <t>D3 - C – Přesun hmot a suti</t>
  </si>
  <si>
    <t>D4 - D – Ostatní náklady</t>
  </si>
  <si>
    <t>D1</t>
  </si>
  <si>
    <t>A – Rozvaděč RF 1, RF 2,  elektroinstalační materiál</t>
  </si>
  <si>
    <t>Pol1</t>
  </si>
  <si>
    <t>Plastová rozvodnice 48 modulů</t>
  </si>
  <si>
    <t>Pol2</t>
  </si>
  <si>
    <t>Plastová rozvodnice 24 modulů, min. krytí IP 65</t>
  </si>
  <si>
    <t>Pol3</t>
  </si>
  <si>
    <t>Pojistkový odpojovač DC 2p</t>
  </si>
  <si>
    <t>Pol4</t>
  </si>
  <si>
    <t>Přepěťová ochrana DC</t>
  </si>
  <si>
    <t>Pol5</t>
  </si>
  <si>
    <t>Přepěťová ochrana AC</t>
  </si>
  <si>
    <t>Pol6</t>
  </si>
  <si>
    <t>Jistič FVE 3x32A</t>
  </si>
  <si>
    <t>Pol7</t>
  </si>
  <si>
    <t>Jistič 1x6A</t>
  </si>
  <si>
    <t>Pol8</t>
  </si>
  <si>
    <t>Jistič HDO 6A</t>
  </si>
  <si>
    <t>Pol9</t>
  </si>
  <si>
    <t>Relé HDO</t>
  </si>
  <si>
    <t>Pol10</t>
  </si>
  <si>
    <t>Stykač HDO 3NC</t>
  </si>
  <si>
    <t>Pol11</t>
  </si>
  <si>
    <t>Kabel CYA 6mm</t>
  </si>
  <si>
    <t>Pol12</t>
  </si>
  <si>
    <t>Kabel CYA 6mm zžl.</t>
  </si>
  <si>
    <t>Pol13</t>
  </si>
  <si>
    <t>Kabel CYKY J 5x 16mm</t>
  </si>
  <si>
    <t>Pol14</t>
  </si>
  <si>
    <t>Chránička ohebná UV stabilní</t>
  </si>
  <si>
    <t>Pol15</t>
  </si>
  <si>
    <t>Chránička - plastové kabelové koryto</t>
  </si>
  <si>
    <t>Pol16</t>
  </si>
  <si>
    <t>podružná kabeláž pro ovládání HDO, monitoring FVE</t>
  </si>
  <si>
    <t>Pol17</t>
  </si>
  <si>
    <t>drobný spojovací a elektro materiál</t>
  </si>
  <si>
    <t>D2</t>
  </si>
  <si>
    <t>B – Prvky fotovoltaické elektrárny</t>
  </si>
  <si>
    <t>Pol18</t>
  </si>
  <si>
    <t>Fotovoltaické panely o celkovém výkonu min. 19,4                max. 20kWp- počet potřebných FV panelů dle zvolené technologie a výrobce fotovoltaických panelů (max. 59ks panelů)</t>
  </si>
  <si>
    <t>Fotovoltaické panely o celkovém výkonu min. 19,4 max. 20kWp- počet potřebných FV panelů dle zvolené technologie a výrobce fotovoltaických panelů (max. 59ks panelů)</t>
  </si>
  <si>
    <t>Pol19</t>
  </si>
  <si>
    <t>Konstrukce kotvení FV panelů pomocí přitíženého konstrukčního systému, plastové vany se zátěži k nímž je kotvena hliníková podkladová konstrukce pro přichycení FV panelů</t>
  </si>
  <si>
    <t>Pol20</t>
  </si>
  <si>
    <t>Zatížení plastových van kačírkem frakce 16/32 mm dle statického výpočtu zatížení, dle PBŘ min tl. 40 mm</t>
  </si>
  <si>
    <t>Pol21</t>
  </si>
  <si>
    <t>CNV1 - Měnič (příp. měniče) optimalizovaný pro FV systém o výkonu 20kWp a nesmí být nižší než 17kW AC, provoz měniče plně automatický, všechna nastavení a data musí zůstat uložena, střídač musí umožnit dálkový přenos dat</t>
  </si>
  <si>
    <t>Pol22</t>
  </si>
  <si>
    <t>Elektroinstlační práce, vyřízení a splnění podmínek ČEZ Distribuce (výměna elektroměru)</t>
  </si>
  <si>
    <t>Pol23</t>
  </si>
  <si>
    <t>Připojení pro dálkový monitoring výroby prostřednictvím WLAN</t>
  </si>
  <si>
    <t>Pol24</t>
  </si>
  <si>
    <t>Přípomocné stavební práce (průrazy včetně zapravení, požární ucpávky s PO EI 45 DP1)</t>
  </si>
  <si>
    <t>Pol25</t>
  </si>
  <si>
    <t>Pozinkovaný ocelový žlab s víkem rozměru 100x150 mm kotvený do podkladních betonových dlaždic (dlaždice viz stavební část)</t>
  </si>
  <si>
    <t>Pol34</t>
  </si>
  <si>
    <t>Pozinkovaný ocelový kabelový žlab s víkem rozměru 50x60 mm uchycený k panelům fotovoltaiky</t>
  </si>
  <si>
    <t>-1367190959</t>
  </si>
  <si>
    <t>D3</t>
  </si>
  <si>
    <t>C – Přesun hmot a suti</t>
  </si>
  <si>
    <t>Pol26</t>
  </si>
  <si>
    <t>Vnitrostaveništní doprava a přesun hmot</t>
  </si>
  <si>
    <t>Pol27</t>
  </si>
  <si>
    <t>Ekologická likvidace odpadů a suti</t>
  </si>
  <si>
    <t>D4</t>
  </si>
  <si>
    <t>D – Ostatní náklady</t>
  </si>
  <si>
    <t>Pol28</t>
  </si>
  <si>
    <t>Ostatní náklady jinde neuvedené</t>
  </si>
  <si>
    <t>Pol29</t>
  </si>
  <si>
    <t>Projekční práce – výrobní dokumentace technologie fotovoltaické elektrárny</t>
  </si>
  <si>
    <t>Pol30</t>
  </si>
  <si>
    <t>Projekční práce - statické posouzení zátěže pro jednotlivé plastové vany FVE vzhledem k zatížení větrem</t>
  </si>
  <si>
    <t>Pol31</t>
  </si>
  <si>
    <t>Projekční práce – dokumentace skutečného provedení</t>
  </si>
  <si>
    <t>Pol32</t>
  </si>
  <si>
    <t>Provedení výchozí revize</t>
  </si>
  <si>
    <t>Pol33</t>
  </si>
  <si>
    <t>Informační výstražné značení rozvaděčů a informační tabule na vstupu do budovy "FOTOVOLTAIKA NA STŘEŠE"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</si>
  <si>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</si>
  <si>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</si>
  <si>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</si>
  <si>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</si>
  <si>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</si>
  <si>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</si>
  <si>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011002000-R1</t>
  </si>
  <si>
    <t>Průzkumné práce - zaměření střešních vpustí a prověření možnosti demontáže a napojení vpustí nově navržených</t>
  </si>
  <si>
    <t>1024</t>
  </si>
  <si>
    <t>764727310</t>
  </si>
  <si>
    <t>011002000-R2</t>
  </si>
  <si>
    <t>Průzkumné práce - doměření všech stávajících výrobků PSV, výtahových šachet, jednotek VZT a zjištění ostatních údajů potřebných pro navržené úpravy střechy a výrobků PSV</t>
  </si>
  <si>
    <t>-901782353</t>
  </si>
  <si>
    <t>013002000-R1</t>
  </si>
  <si>
    <t>Projekční práce - provedení dokumentace skutečného provedení stavby - stavební část</t>
  </si>
  <si>
    <t>918938998</t>
  </si>
  <si>
    <t>013002000-R2</t>
  </si>
  <si>
    <t>Projekční práce - výrobní dokumentace výrobků PSV stavby, kladečské plány izolací a kotvení střešní krytiny</t>
  </si>
  <si>
    <t>-1604188984</t>
  </si>
  <si>
    <t>VRN3</t>
  </si>
  <si>
    <t>Zařízení staveniště</t>
  </si>
  <si>
    <t>031002000-R1</t>
  </si>
  <si>
    <t>Bezpečnostní ohrazení ploch veřejného prostranství dle vyznačené situace včetně výstražného značení</t>
  </si>
  <si>
    <t>738904927</t>
  </si>
  <si>
    <t>031002000-R2</t>
  </si>
  <si>
    <t>Související práce pro zařízení staveniště (úprava staveniště a zřízení objektu ZS)</t>
  </si>
  <si>
    <t>1592576046</t>
  </si>
  <si>
    <t>032002000-R1</t>
  </si>
  <si>
    <t>staveništní výtah - doprava, montáž, pronájem, demontáž</t>
  </si>
  <si>
    <t>-1742091079</t>
  </si>
  <si>
    <t>033002000-R1</t>
  </si>
  <si>
    <t>Staveništní rozvaděč elektro a měření</t>
  </si>
  <si>
    <t>-517929208</t>
  </si>
  <si>
    <t>033002000-R2</t>
  </si>
  <si>
    <t>Staveništní vodovod včetně uzávěrů a  měření</t>
  </si>
  <si>
    <t>-1737952071</t>
  </si>
  <si>
    <t>Staveništní vodovod včetně uzávěrů a měření</t>
  </si>
  <si>
    <t>034002000-R3</t>
  </si>
  <si>
    <t>Dopravní značení</t>
  </si>
  <si>
    <t>-2073464225</t>
  </si>
  <si>
    <t>034002000-R5</t>
  </si>
  <si>
    <t>Zabezpečení střech proti zatečení v závislosti na zvolených pracovních úsecích včetně posouzení stability a odolnosti proti povětrnosti</t>
  </si>
  <si>
    <t>357617641</t>
  </si>
  <si>
    <t>034002000-R7</t>
  </si>
  <si>
    <t>Zajištění bezpečnosti práce osob ve výškách a zajištění materiálu proti pádu</t>
  </si>
  <si>
    <t>-623217959</t>
  </si>
  <si>
    <t>039002000-R1</t>
  </si>
  <si>
    <t>Zrušení zařízení staveniště (demontáž ZS a uvedení ploch do předchozího stavu)</t>
  </si>
  <si>
    <t>973328157</t>
  </si>
  <si>
    <t>VRN4</t>
  </si>
  <si>
    <t>Inženýrská činnost</t>
  </si>
  <si>
    <t>043002000-R1</t>
  </si>
  <si>
    <t>Zátopová zkouška střech včetně prací potřebných pro realizaci zkoušky (spotřeba vody viz samostatná položka)</t>
  </si>
  <si>
    <t>1586848263</t>
  </si>
  <si>
    <t>043002000-R2</t>
  </si>
  <si>
    <t>Zaškolení a seznámení s obsluhou a údržbou</t>
  </si>
  <si>
    <t>-2078965069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</si>
</sst>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workbookViewId="0" topLeftCell="A27">
      <selection activeCell="AG55" sqref="AG55:AM5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55" t="s">
        <v>14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3"/>
      <c r="AQ5" s="23"/>
      <c r="AR5" s="21"/>
      <c r="BE5" s="252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57" t="s">
        <v>17</v>
      </c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3"/>
      <c r="AQ6" s="23"/>
      <c r="AR6" s="21"/>
      <c r="BE6" s="253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253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253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53"/>
      <c r="BS9" s="18" t="s">
        <v>6</v>
      </c>
    </row>
    <row r="10" spans="2:71" s="1" customFormat="1" ht="12" customHeight="1">
      <c r="B10" s="22"/>
      <c r="C10" s="23"/>
      <c r="D10" s="30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253"/>
      <c r="BS10" s="18" t="s">
        <v>6</v>
      </c>
    </row>
    <row r="11" spans="2:71" s="1" customFormat="1" ht="18.4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30</v>
      </c>
      <c r="AL11" s="23"/>
      <c r="AM11" s="23"/>
      <c r="AN11" s="28" t="s">
        <v>31</v>
      </c>
      <c r="AO11" s="23"/>
      <c r="AP11" s="23"/>
      <c r="AQ11" s="23"/>
      <c r="AR11" s="21"/>
      <c r="BE11" s="253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53"/>
      <c r="BS12" s="18" t="s">
        <v>6</v>
      </c>
    </row>
    <row r="13" spans="2:71" s="1" customFormat="1" ht="12" customHeight="1">
      <c r="B13" s="22"/>
      <c r="C13" s="23"/>
      <c r="D13" s="30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27</v>
      </c>
      <c r="AL13" s="23"/>
      <c r="AM13" s="23"/>
      <c r="AN13" s="32" t="s">
        <v>33</v>
      </c>
      <c r="AO13" s="23"/>
      <c r="AP13" s="23"/>
      <c r="AQ13" s="23"/>
      <c r="AR13" s="21"/>
      <c r="BE13" s="253"/>
      <c r="BS13" s="18" t="s">
        <v>6</v>
      </c>
    </row>
    <row r="14" spans="2:71" ht="12.75">
      <c r="B14" s="22"/>
      <c r="C14" s="23"/>
      <c r="D14" s="23"/>
      <c r="E14" s="258" t="s">
        <v>33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30" t="s">
        <v>30</v>
      </c>
      <c r="AL14" s="23"/>
      <c r="AM14" s="23"/>
      <c r="AN14" s="32" t="s">
        <v>33</v>
      </c>
      <c r="AO14" s="23"/>
      <c r="AP14" s="23"/>
      <c r="AQ14" s="23"/>
      <c r="AR14" s="21"/>
      <c r="BE14" s="253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53"/>
      <c r="BS15" s="18" t="s">
        <v>4</v>
      </c>
    </row>
    <row r="16" spans="2:71" s="1" customFormat="1" ht="12" customHeight="1">
      <c r="B16" s="22"/>
      <c r="C16" s="23"/>
      <c r="D16" s="30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27</v>
      </c>
      <c r="AL16" s="23"/>
      <c r="AM16" s="23"/>
      <c r="AN16" s="28" t="s">
        <v>35</v>
      </c>
      <c r="AO16" s="23"/>
      <c r="AP16" s="23"/>
      <c r="AQ16" s="23"/>
      <c r="AR16" s="21"/>
      <c r="BE16" s="253"/>
      <c r="BS16" s="18" t="s">
        <v>4</v>
      </c>
    </row>
    <row r="17" spans="2:71" s="1" customFormat="1" ht="18.4" customHeight="1">
      <c r="B17" s="22"/>
      <c r="C17" s="23"/>
      <c r="D17" s="23"/>
      <c r="E17" s="28" t="s">
        <v>36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30</v>
      </c>
      <c r="AL17" s="23"/>
      <c r="AM17" s="23"/>
      <c r="AN17" s="28" t="s">
        <v>37</v>
      </c>
      <c r="AO17" s="23"/>
      <c r="AP17" s="23"/>
      <c r="AQ17" s="23"/>
      <c r="AR17" s="21"/>
      <c r="BE17" s="253"/>
      <c r="BS17" s="18" t="s">
        <v>38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53"/>
      <c r="BS18" s="18" t="s">
        <v>6</v>
      </c>
    </row>
    <row r="19" spans="2:71" s="1" customFormat="1" ht="12" customHeight="1">
      <c r="B19" s="22"/>
      <c r="C19" s="23"/>
      <c r="D19" s="30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27</v>
      </c>
      <c r="AL19" s="23"/>
      <c r="AM19" s="23"/>
      <c r="AN19" s="28" t="s">
        <v>35</v>
      </c>
      <c r="AO19" s="23"/>
      <c r="AP19" s="23"/>
      <c r="AQ19" s="23"/>
      <c r="AR19" s="21"/>
      <c r="BE19" s="253"/>
      <c r="BS19" s="18" t="s">
        <v>6</v>
      </c>
    </row>
    <row r="20" spans="2:71" s="1" customFormat="1" ht="18.4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30</v>
      </c>
      <c r="AL20" s="23"/>
      <c r="AM20" s="23"/>
      <c r="AN20" s="28" t="s">
        <v>37</v>
      </c>
      <c r="AO20" s="23"/>
      <c r="AP20" s="23"/>
      <c r="AQ20" s="23"/>
      <c r="AR20" s="21"/>
      <c r="BE20" s="253"/>
      <c r="BS20" s="18" t="s">
        <v>38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53"/>
    </row>
    <row r="22" spans="2:57" s="1" customFormat="1" ht="12" customHeight="1">
      <c r="B22" s="22"/>
      <c r="C22" s="23"/>
      <c r="D22" s="30" t="s">
        <v>41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53"/>
    </row>
    <row r="23" spans="2:57" s="1" customFormat="1" ht="59.25" customHeight="1">
      <c r="B23" s="22"/>
      <c r="C23" s="23"/>
      <c r="D23" s="23"/>
      <c r="E23" s="260" t="s">
        <v>42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3"/>
      <c r="AP23" s="23"/>
      <c r="AQ23" s="23"/>
      <c r="AR23" s="21"/>
      <c r="BE23" s="253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53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53"/>
    </row>
    <row r="26" spans="1:57" s="2" customFormat="1" ht="25.9" customHeight="1">
      <c r="A26" s="35"/>
      <c r="B26" s="36"/>
      <c r="C26" s="37"/>
      <c r="D26" s="38" t="s">
        <v>43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61">
        <f>ROUND(AG54,2)</f>
        <v>0</v>
      </c>
      <c r="AL26" s="262"/>
      <c r="AM26" s="262"/>
      <c r="AN26" s="262"/>
      <c r="AO26" s="262"/>
      <c r="AP26" s="37"/>
      <c r="AQ26" s="37"/>
      <c r="AR26" s="40"/>
      <c r="BE26" s="253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53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63" t="s">
        <v>44</v>
      </c>
      <c r="M28" s="263"/>
      <c r="N28" s="263"/>
      <c r="O28" s="263"/>
      <c r="P28" s="263"/>
      <c r="Q28" s="37"/>
      <c r="R28" s="37"/>
      <c r="S28" s="37"/>
      <c r="T28" s="37"/>
      <c r="U28" s="37"/>
      <c r="V28" s="37"/>
      <c r="W28" s="263" t="s">
        <v>45</v>
      </c>
      <c r="X28" s="263"/>
      <c r="Y28" s="263"/>
      <c r="Z28" s="263"/>
      <c r="AA28" s="263"/>
      <c r="AB28" s="263"/>
      <c r="AC28" s="263"/>
      <c r="AD28" s="263"/>
      <c r="AE28" s="263"/>
      <c r="AF28" s="37"/>
      <c r="AG28" s="37"/>
      <c r="AH28" s="37"/>
      <c r="AI28" s="37"/>
      <c r="AJ28" s="37"/>
      <c r="AK28" s="263" t="s">
        <v>46</v>
      </c>
      <c r="AL28" s="263"/>
      <c r="AM28" s="263"/>
      <c r="AN28" s="263"/>
      <c r="AO28" s="263"/>
      <c r="AP28" s="37"/>
      <c r="AQ28" s="37"/>
      <c r="AR28" s="40"/>
      <c r="BE28" s="253"/>
    </row>
    <row r="29" spans="2:57" s="3" customFormat="1" ht="14.45" customHeight="1">
      <c r="B29" s="41"/>
      <c r="C29" s="42"/>
      <c r="D29" s="30" t="s">
        <v>47</v>
      </c>
      <c r="E29" s="42"/>
      <c r="F29" s="30" t="s">
        <v>48</v>
      </c>
      <c r="G29" s="42"/>
      <c r="H29" s="42"/>
      <c r="I29" s="42"/>
      <c r="J29" s="42"/>
      <c r="K29" s="42"/>
      <c r="L29" s="266">
        <v>0.21</v>
      </c>
      <c r="M29" s="265"/>
      <c r="N29" s="265"/>
      <c r="O29" s="265"/>
      <c r="P29" s="265"/>
      <c r="Q29" s="42"/>
      <c r="R29" s="42"/>
      <c r="S29" s="42"/>
      <c r="T29" s="42"/>
      <c r="U29" s="42"/>
      <c r="V29" s="42"/>
      <c r="W29" s="264">
        <f>ROUND(AZ54,2)</f>
        <v>0</v>
      </c>
      <c r="X29" s="265"/>
      <c r="Y29" s="265"/>
      <c r="Z29" s="265"/>
      <c r="AA29" s="265"/>
      <c r="AB29" s="265"/>
      <c r="AC29" s="265"/>
      <c r="AD29" s="265"/>
      <c r="AE29" s="265"/>
      <c r="AF29" s="42"/>
      <c r="AG29" s="42"/>
      <c r="AH29" s="42"/>
      <c r="AI29" s="42"/>
      <c r="AJ29" s="42"/>
      <c r="AK29" s="264">
        <f>ROUND(AV54,2)</f>
        <v>0</v>
      </c>
      <c r="AL29" s="265"/>
      <c r="AM29" s="265"/>
      <c r="AN29" s="265"/>
      <c r="AO29" s="265"/>
      <c r="AP29" s="42"/>
      <c r="AQ29" s="42"/>
      <c r="AR29" s="43"/>
      <c r="BE29" s="254"/>
    </row>
    <row r="30" spans="2:57" s="3" customFormat="1" ht="14.45" customHeight="1">
      <c r="B30" s="41"/>
      <c r="C30" s="42"/>
      <c r="D30" s="42"/>
      <c r="E30" s="42"/>
      <c r="F30" s="30" t="s">
        <v>49</v>
      </c>
      <c r="G30" s="42"/>
      <c r="H30" s="42"/>
      <c r="I30" s="42"/>
      <c r="J30" s="42"/>
      <c r="K30" s="42"/>
      <c r="L30" s="266">
        <v>0.15</v>
      </c>
      <c r="M30" s="265"/>
      <c r="N30" s="265"/>
      <c r="O30" s="265"/>
      <c r="P30" s="265"/>
      <c r="Q30" s="42"/>
      <c r="R30" s="42"/>
      <c r="S30" s="42"/>
      <c r="T30" s="42"/>
      <c r="U30" s="42"/>
      <c r="V30" s="42"/>
      <c r="W30" s="264">
        <f>ROUND(BA54,2)</f>
        <v>0</v>
      </c>
      <c r="X30" s="265"/>
      <c r="Y30" s="265"/>
      <c r="Z30" s="265"/>
      <c r="AA30" s="265"/>
      <c r="AB30" s="265"/>
      <c r="AC30" s="265"/>
      <c r="AD30" s="265"/>
      <c r="AE30" s="265"/>
      <c r="AF30" s="42"/>
      <c r="AG30" s="42"/>
      <c r="AH30" s="42"/>
      <c r="AI30" s="42"/>
      <c r="AJ30" s="42"/>
      <c r="AK30" s="264">
        <f>ROUND(AW54,2)</f>
        <v>0</v>
      </c>
      <c r="AL30" s="265"/>
      <c r="AM30" s="265"/>
      <c r="AN30" s="265"/>
      <c r="AO30" s="265"/>
      <c r="AP30" s="42"/>
      <c r="AQ30" s="42"/>
      <c r="AR30" s="43"/>
      <c r="BE30" s="254"/>
    </row>
    <row r="31" spans="2:57" s="3" customFormat="1" ht="14.45" customHeight="1" hidden="1">
      <c r="B31" s="41"/>
      <c r="C31" s="42"/>
      <c r="D31" s="42"/>
      <c r="E31" s="42"/>
      <c r="F31" s="30" t="s">
        <v>50</v>
      </c>
      <c r="G31" s="42"/>
      <c r="H31" s="42"/>
      <c r="I31" s="42"/>
      <c r="J31" s="42"/>
      <c r="K31" s="42"/>
      <c r="L31" s="266">
        <v>0.21</v>
      </c>
      <c r="M31" s="265"/>
      <c r="N31" s="265"/>
      <c r="O31" s="265"/>
      <c r="P31" s="265"/>
      <c r="Q31" s="42"/>
      <c r="R31" s="42"/>
      <c r="S31" s="42"/>
      <c r="T31" s="42"/>
      <c r="U31" s="42"/>
      <c r="V31" s="42"/>
      <c r="W31" s="264">
        <f>ROUND(BB54,2)</f>
        <v>0</v>
      </c>
      <c r="X31" s="265"/>
      <c r="Y31" s="265"/>
      <c r="Z31" s="265"/>
      <c r="AA31" s="265"/>
      <c r="AB31" s="265"/>
      <c r="AC31" s="265"/>
      <c r="AD31" s="265"/>
      <c r="AE31" s="265"/>
      <c r="AF31" s="42"/>
      <c r="AG31" s="42"/>
      <c r="AH31" s="42"/>
      <c r="AI31" s="42"/>
      <c r="AJ31" s="42"/>
      <c r="AK31" s="264">
        <v>0</v>
      </c>
      <c r="AL31" s="265"/>
      <c r="AM31" s="265"/>
      <c r="AN31" s="265"/>
      <c r="AO31" s="265"/>
      <c r="AP31" s="42"/>
      <c r="AQ31" s="42"/>
      <c r="AR31" s="43"/>
      <c r="BE31" s="254"/>
    </row>
    <row r="32" spans="2:57" s="3" customFormat="1" ht="14.45" customHeight="1" hidden="1">
      <c r="B32" s="41"/>
      <c r="C32" s="42"/>
      <c r="D32" s="42"/>
      <c r="E32" s="42"/>
      <c r="F32" s="30" t="s">
        <v>51</v>
      </c>
      <c r="G32" s="42"/>
      <c r="H32" s="42"/>
      <c r="I32" s="42"/>
      <c r="J32" s="42"/>
      <c r="K32" s="42"/>
      <c r="L32" s="266">
        <v>0.15</v>
      </c>
      <c r="M32" s="265"/>
      <c r="N32" s="265"/>
      <c r="O32" s="265"/>
      <c r="P32" s="265"/>
      <c r="Q32" s="42"/>
      <c r="R32" s="42"/>
      <c r="S32" s="42"/>
      <c r="T32" s="42"/>
      <c r="U32" s="42"/>
      <c r="V32" s="42"/>
      <c r="W32" s="264">
        <f>ROUND(BC54,2)</f>
        <v>0</v>
      </c>
      <c r="X32" s="265"/>
      <c r="Y32" s="265"/>
      <c r="Z32" s="265"/>
      <c r="AA32" s="265"/>
      <c r="AB32" s="265"/>
      <c r="AC32" s="265"/>
      <c r="AD32" s="265"/>
      <c r="AE32" s="265"/>
      <c r="AF32" s="42"/>
      <c r="AG32" s="42"/>
      <c r="AH32" s="42"/>
      <c r="AI32" s="42"/>
      <c r="AJ32" s="42"/>
      <c r="AK32" s="264">
        <v>0</v>
      </c>
      <c r="AL32" s="265"/>
      <c r="AM32" s="265"/>
      <c r="AN32" s="265"/>
      <c r="AO32" s="265"/>
      <c r="AP32" s="42"/>
      <c r="AQ32" s="42"/>
      <c r="AR32" s="43"/>
      <c r="BE32" s="254"/>
    </row>
    <row r="33" spans="2:44" s="3" customFormat="1" ht="14.45" customHeight="1" hidden="1">
      <c r="B33" s="41"/>
      <c r="C33" s="42"/>
      <c r="D33" s="42"/>
      <c r="E33" s="42"/>
      <c r="F33" s="30" t="s">
        <v>52</v>
      </c>
      <c r="G33" s="42"/>
      <c r="H33" s="42"/>
      <c r="I33" s="42"/>
      <c r="J33" s="42"/>
      <c r="K33" s="42"/>
      <c r="L33" s="266">
        <v>0</v>
      </c>
      <c r="M33" s="265"/>
      <c r="N33" s="265"/>
      <c r="O33" s="265"/>
      <c r="P33" s="265"/>
      <c r="Q33" s="42"/>
      <c r="R33" s="42"/>
      <c r="S33" s="42"/>
      <c r="T33" s="42"/>
      <c r="U33" s="42"/>
      <c r="V33" s="42"/>
      <c r="W33" s="264">
        <f>ROUND(BD54,2)</f>
        <v>0</v>
      </c>
      <c r="X33" s="265"/>
      <c r="Y33" s="265"/>
      <c r="Z33" s="265"/>
      <c r="AA33" s="265"/>
      <c r="AB33" s="265"/>
      <c r="AC33" s="265"/>
      <c r="AD33" s="265"/>
      <c r="AE33" s="265"/>
      <c r="AF33" s="42"/>
      <c r="AG33" s="42"/>
      <c r="AH33" s="42"/>
      <c r="AI33" s="42"/>
      <c r="AJ33" s="42"/>
      <c r="AK33" s="264">
        <v>0</v>
      </c>
      <c r="AL33" s="265"/>
      <c r="AM33" s="265"/>
      <c r="AN33" s="265"/>
      <c r="AO33" s="265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54</v>
      </c>
      <c r="U35" s="46"/>
      <c r="V35" s="46"/>
      <c r="W35" s="46"/>
      <c r="X35" s="267" t="s">
        <v>55</v>
      </c>
      <c r="Y35" s="268"/>
      <c r="Z35" s="268"/>
      <c r="AA35" s="268"/>
      <c r="AB35" s="268"/>
      <c r="AC35" s="46"/>
      <c r="AD35" s="46"/>
      <c r="AE35" s="46"/>
      <c r="AF35" s="46"/>
      <c r="AG35" s="46"/>
      <c r="AH35" s="46"/>
      <c r="AI35" s="46"/>
      <c r="AJ35" s="46"/>
      <c r="AK35" s="269">
        <f>SUM(AK26:AK33)</f>
        <v>0</v>
      </c>
      <c r="AL35" s="268"/>
      <c r="AM35" s="268"/>
      <c r="AN35" s="268"/>
      <c r="AO35" s="27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56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20_09_07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71" t="str">
        <f>K6</f>
        <v>Oprava střechy a instalace FV panelů na budově pobočky ČNB v HK</v>
      </c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Hořická ul. 1652, 502 00 HK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24</v>
      </c>
      <c r="AJ47" s="37"/>
      <c r="AK47" s="37"/>
      <c r="AL47" s="37"/>
      <c r="AM47" s="273" t="str">
        <f>IF(AN8="","",AN8)</f>
        <v>7. 9. 2020</v>
      </c>
      <c r="AN47" s="273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25.7" customHeight="1">
      <c r="A49" s="35"/>
      <c r="B49" s="36"/>
      <c r="C49" s="30" t="s">
        <v>26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 xml:space="preserve">ČNB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34</v>
      </c>
      <c r="AJ49" s="37"/>
      <c r="AK49" s="37"/>
      <c r="AL49" s="37"/>
      <c r="AM49" s="274" t="str">
        <f>IF(E17="","",E17)</f>
        <v>ATELIÉR ZÍDKA, arch. kancelář, spol. s r.o.</v>
      </c>
      <c r="AN49" s="275"/>
      <c r="AO49" s="275"/>
      <c r="AP49" s="275"/>
      <c r="AQ49" s="37"/>
      <c r="AR49" s="40"/>
      <c r="AS49" s="276" t="s">
        <v>57</v>
      </c>
      <c r="AT49" s="277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32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39</v>
      </c>
      <c r="AJ50" s="37"/>
      <c r="AK50" s="37"/>
      <c r="AL50" s="37"/>
      <c r="AM50" s="274" t="str">
        <f>IF(E20="","",E20)</f>
        <v>Ing. Jiří Milička</v>
      </c>
      <c r="AN50" s="275"/>
      <c r="AO50" s="275"/>
      <c r="AP50" s="275"/>
      <c r="AQ50" s="37"/>
      <c r="AR50" s="40"/>
      <c r="AS50" s="278"/>
      <c r="AT50" s="279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280"/>
      <c r="AT51" s="281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282" t="s">
        <v>58</v>
      </c>
      <c r="D52" s="283"/>
      <c r="E52" s="283"/>
      <c r="F52" s="283"/>
      <c r="G52" s="283"/>
      <c r="H52" s="67"/>
      <c r="I52" s="284" t="s">
        <v>59</v>
      </c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5" t="s">
        <v>60</v>
      </c>
      <c r="AH52" s="283"/>
      <c r="AI52" s="283"/>
      <c r="AJ52" s="283"/>
      <c r="AK52" s="283"/>
      <c r="AL52" s="283"/>
      <c r="AM52" s="283"/>
      <c r="AN52" s="284" t="s">
        <v>61</v>
      </c>
      <c r="AO52" s="283"/>
      <c r="AP52" s="283"/>
      <c r="AQ52" s="68" t="s">
        <v>62</v>
      </c>
      <c r="AR52" s="40"/>
      <c r="AS52" s="69" t="s">
        <v>63</v>
      </c>
      <c r="AT52" s="70" t="s">
        <v>64</v>
      </c>
      <c r="AU52" s="70" t="s">
        <v>65</v>
      </c>
      <c r="AV52" s="70" t="s">
        <v>66</v>
      </c>
      <c r="AW52" s="70" t="s">
        <v>67</v>
      </c>
      <c r="AX52" s="70" t="s">
        <v>68</v>
      </c>
      <c r="AY52" s="70" t="s">
        <v>69</v>
      </c>
      <c r="AZ52" s="70" t="s">
        <v>70</v>
      </c>
      <c r="BA52" s="70" t="s">
        <v>71</v>
      </c>
      <c r="BB52" s="70" t="s">
        <v>72</v>
      </c>
      <c r="BC52" s="70" t="s">
        <v>73</v>
      </c>
      <c r="BD52" s="71" t="s">
        <v>74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75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89">
        <f>ROUND(SUM(AG55:AG57),2)</f>
        <v>0</v>
      </c>
      <c r="AH54" s="289"/>
      <c r="AI54" s="289"/>
      <c r="AJ54" s="289"/>
      <c r="AK54" s="289"/>
      <c r="AL54" s="289"/>
      <c r="AM54" s="289"/>
      <c r="AN54" s="290">
        <f>SUM(AG54,AT54)</f>
        <v>0</v>
      </c>
      <c r="AO54" s="290"/>
      <c r="AP54" s="290"/>
      <c r="AQ54" s="79" t="s">
        <v>76</v>
      </c>
      <c r="AR54" s="80"/>
      <c r="AS54" s="81">
        <f>ROUND(SUM(AS55:AS57),2)</f>
        <v>0</v>
      </c>
      <c r="AT54" s="82">
        <f>ROUND(SUM(AV54:AW54),2)</f>
        <v>0</v>
      </c>
      <c r="AU54" s="83">
        <f>ROUND(SUM(AU55:AU57),5)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ROUND(SUM(AZ55:AZ57),2)</f>
        <v>0</v>
      </c>
      <c r="BA54" s="82">
        <f>ROUND(SUM(BA55:BA57),2)</f>
        <v>0</v>
      </c>
      <c r="BB54" s="82">
        <f>ROUND(SUM(BB55:BB57),2)</f>
        <v>0</v>
      </c>
      <c r="BC54" s="82">
        <f>ROUND(SUM(BC55:BC57),2)</f>
        <v>0</v>
      </c>
      <c r="BD54" s="84">
        <f>ROUND(SUM(BD55:BD57),2)</f>
        <v>0</v>
      </c>
      <c r="BS54" s="85" t="s">
        <v>77</v>
      </c>
      <c r="BT54" s="85" t="s">
        <v>78</v>
      </c>
      <c r="BU54" s="86" t="s">
        <v>79</v>
      </c>
      <c r="BV54" s="85" t="s">
        <v>80</v>
      </c>
      <c r="BW54" s="85" t="s">
        <v>5</v>
      </c>
      <c r="BX54" s="85" t="s">
        <v>81</v>
      </c>
      <c r="CL54" s="85" t="s">
        <v>19</v>
      </c>
    </row>
    <row r="55" spans="1:91" s="7" customFormat="1" ht="16.5" customHeight="1">
      <c r="A55" s="87" t="s">
        <v>82</v>
      </c>
      <c r="B55" s="88"/>
      <c r="C55" s="89"/>
      <c r="D55" s="288" t="s">
        <v>83</v>
      </c>
      <c r="E55" s="288"/>
      <c r="F55" s="288"/>
      <c r="G55" s="288"/>
      <c r="H55" s="288"/>
      <c r="I55" s="90"/>
      <c r="J55" s="288" t="s">
        <v>84</v>
      </c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6">
        <f>'D.1.1 - Stavebně konstruk...'!J30</f>
        <v>0</v>
      </c>
      <c r="AH55" s="287"/>
      <c r="AI55" s="287"/>
      <c r="AJ55" s="287"/>
      <c r="AK55" s="287"/>
      <c r="AL55" s="287"/>
      <c r="AM55" s="287"/>
      <c r="AN55" s="286">
        <f>SUM(AG55,AT55)</f>
        <v>0</v>
      </c>
      <c r="AO55" s="287"/>
      <c r="AP55" s="287"/>
      <c r="AQ55" s="91" t="s">
        <v>85</v>
      </c>
      <c r="AR55" s="92"/>
      <c r="AS55" s="93">
        <v>0</v>
      </c>
      <c r="AT55" s="94">
        <f>ROUND(SUM(AV55:AW55),2)</f>
        <v>0</v>
      </c>
      <c r="AU55" s="95">
        <f>'D.1.1 - Stavebně konstruk...'!P95</f>
        <v>0</v>
      </c>
      <c r="AV55" s="94">
        <f>'D.1.1 - Stavebně konstruk...'!J33</f>
        <v>0</v>
      </c>
      <c r="AW55" s="94">
        <f>'D.1.1 - Stavebně konstruk...'!J34</f>
        <v>0</v>
      </c>
      <c r="AX55" s="94">
        <f>'D.1.1 - Stavebně konstruk...'!J35</f>
        <v>0</v>
      </c>
      <c r="AY55" s="94">
        <f>'D.1.1 - Stavebně konstruk...'!J36</f>
        <v>0</v>
      </c>
      <c r="AZ55" s="94">
        <f>'D.1.1 - Stavebně konstruk...'!F33</f>
        <v>0</v>
      </c>
      <c r="BA55" s="94">
        <f>'D.1.1 - Stavebně konstruk...'!F34</f>
        <v>0</v>
      </c>
      <c r="BB55" s="94">
        <f>'D.1.1 - Stavebně konstruk...'!F35</f>
        <v>0</v>
      </c>
      <c r="BC55" s="94">
        <f>'D.1.1 - Stavebně konstruk...'!F36</f>
        <v>0</v>
      </c>
      <c r="BD55" s="96">
        <f>'D.1.1 - Stavebně konstruk...'!F37</f>
        <v>0</v>
      </c>
      <c r="BT55" s="97" t="s">
        <v>86</v>
      </c>
      <c r="BV55" s="97" t="s">
        <v>80</v>
      </c>
      <c r="BW55" s="97" t="s">
        <v>87</v>
      </c>
      <c r="BX55" s="97" t="s">
        <v>5</v>
      </c>
      <c r="CL55" s="97" t="s">
        <v>19</v>
      </c>
      <c r="CM55" s="97" t="s">
        <v>88</v>
      </c>
    </row>
    <row r="56" spans="1:91" s="7" customFormat="1" ht="16.5" customHeight="1">
      <c r="A56" s="87" t="s">
        <v>82</v>
      </c>
      <c r="B56" s="88"/>
      <c r="C56" s="89"/>
      <c r="D56" s="288" t="s">
        <v>89</v>
      </c>
      <c r="E56" s="288"/>
      <c r="F56" s="288"/>
      <c r="G56" s="288"/>
      <c r="H56" s="288"/>
      <c r="I56" s="90"/>
      <c r="J56" s="288" t="s">
        <v>90</v>
      </c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6">
        <f>'D.1.4 - Fotovoltaika'!J30</f>
        <v>0</v>
      </c>
      <c r="AH56" s="287"/>
      <c r="AI56" s="287"/>
      <c r="AJ56" s="287"/>
      <c r="AK56" s="287"/>
      <c r="AL56" s="287"/>
      <c r="AM56" s="287"/>
      <c r="AN56" s="286">
        <f>SUM(AG56,AT56)</f>
        <v>0</v>
      </c>
      <c r="AO56" s="287"/>
      <c r="AP56" s="287"/>
      <c r="AQ56" s="91" t="s">
        <v>85</v>
      </c>
      <c r="AR56" s="92"/>
      <c r="AS56" s="93">
        <v>0</v>
      </c>
      <c r="AT56" s="94">
        <f>ROUND(SUM(AV56:AW56),2)</f>
        <v>0</v>
      </c>
      <c r="AU56" s="95">
        <f>'D.1.4 - Fotovoltaika'!P83</f>
        <v>0</v>
      </c>
      <c r="AV56" s="94">
        <f>'D.1.4 - Fotovoltaika'!J33</f>
        <v>0</v>
      </c>
      <c r="AW56" s="94">
        <f>'D.1.4 - Fotovoltaika'!J34</f>
        <v>0</v>
      </c>
      <c r="AX56" s="94">
        <f>'D.1.4 - Fotovoltaika'!J35</f>
        <v>0</v>
      </c>
      <c r="AY56" s="94">
        <f>'D.1.4 - Fotovoltaika'!J36</f>
        <v>0</v>
      </c>
      <c r="AZ56" s="94">
        <f>'D.1.4 - Fotovoltaika'!F33</f>
        <v>0</v>
      </c>
      <c r="BA56" s="94">
        <f>'D.1.4 - Fotovoltaika'!F34</f>
        <v>0</v>
      </c>
      <c r="BB56" s="94">
        <f>'D.1.4 - Fotovoltaika'!F35</f>
        <v>0</v>
      </c>
      <c r="BC56" s="94">
        <f>'D.1.4 - Fotovoltaika'!F36</f>
        <v>0</v>
      </c>
      <c r="BD56" s="96">
        <f>'D.1.4 - Fotovoltaika'!F37</f>
        <v>0</v>
      </c>
      <c r="BT56" s="97" t="s">
        <v>86</v>
      </c>
      <c r="BV56" s="97" t="s">
        <v>80</v>
      </c>
      <c r="BW56" s="97" t="s">
        <v>91</v>
      </c>
      <c r="BX56" s="97" t="s">
        <v>5</v>
      </c>
      <c r="CL56" s="97" t="s">
        <v>76</v>
      </c>
      <c r="CM56" s="97" t="s">
        <v>88</v>
      </c>
    </row>
    <row r="57" spans="1:91" s="7" customFormat="1" ht="16.5" customHeight="1">
      <c r="A57" s="87" t="s">
        <v>82</v>
      </c>
      <c r="B57" s="88"/>
      <c r="C57" s="89"/>
      <c r="D57" s="288" t="s">
        <v>92</v>
      </c>
      <c r="E57" s="288"/>
      <c r="F57" s="288"/>
      <c r="G57" s="288"/>
      <c r="H57" s="288"/>
      <c r="I57" s="90"/>
      <c r="J57" s="288" t="s">
        <v>93</v>
      </c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6">
        <f>'VRN - Vedlejší rozpočtové...'!J30</f>
        <v>0</v>
      </c>
      <c r="AH57" s="287"/>
      <c r="AI57" s="287"/>
      <c r="AJ57" s="287"/>
      <c r="AK57" s="287"/>
      <c r="AL57" s="287"/>
      <c r="AM57" s="287"/>
      <c r="AN57" s="286">
        <f>SUM(AG57,AT57)</f>
        <v>0</v>
      </c>
      <c r="AO57" s="287"/>
      <c r="AP57" s="287"/>
      <c r="AQ57" s="91" t="s">
        <v>85</v>
      </c>
      <c r="AR57" s="92"/>
      <c r="AS57" s="98">
        <v>0</v>
      </c>
      <c r="AT57" s="99">
        <f>ROUND(SUM(AV57:AW57),2)</f>
        <v>0</v>
      </c>
      <c r="AU57" s="100">
        <f>'VRN - Vedlejší rozpočtové...'!P83</f>
        <v>0</v>
      </c>
      <c r="AV57" s="99">
        <f>'VRN - Vedlejší rozpočtové...'!J33</f>
        <v>0</v>
      </c>
      <c r="AW57" s="99">
        <f>'VRN - Vedlejší rozpočtové...'!J34</f>
        <v>0</v>
      </c>
      <c r="AX57" s="99">
        <f>'VRN - Vedlejší rozpočtové...'!J35</f>
        <v>0</v>
      </c>
      <c r="AY57" s="99">
        <f>'VRN - Vedlejší rozpočtové...'!J36</f>
        <v>0</v>
      </c>
      <c r="AZ57" s="99">
        <f>'VRN - Vedlejší rozpočtové...'!F33</f>
        <v>0</v>
      </c>
      <c r="BA57" s="99">
        <f>'VRN - Vedlejší rozpočtové...'!F34</f>
        <v>0</v>
      </c>
      <c r="BB57" s="99">
        <f>'VRN - Vedlejší rozpočtové...'!F35</f>
        <v>0</v>
      </c>
      <c r="BC57" s="99">
        <f>'VRN - Vedlejší rozpočtové...'!F36</f>
        <v>0</v>
      </c>
      <c r="BD57" s="101">
        <f>'VRN - Vedlejší rozpočtové...'!F37</f>
        <v>0</v>
      </c>
      <c r="BT57" s="97" t="s">
        <v>86</v>
      </c>
      <c r="BV57" s="97" t="s">
        <v>80</v>
      </c>
      <c r="BW57" s="97" t="s">
        <v>94</v>
      </c>
      <c r="BX57" s="97" t="s">
        <v>5</v>
      </c>
      <c r="CL57" s="97" t="s">
        <v>19</v>
      </c>
      <c r="CM57" s="97" t="s">
        <v>88</v>
      </c>
    </row>
    <row r="58" spans="1:57" s="2" customFormat="1" ht="30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s="2" customFormat="1" ht="6.95" customHeight="1">
      <c r="A59" s="35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0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</sheetData>
  <sheetProtection algorithmName="SHA-512" hashValue="26Ndw4P4HFgesSXdfK6hHQOHQnYPILkzDGDLIe5TrYlgFE/1dTIIV/xeYnKaDyWkhrunjgynuMuzPNg0cZYVzQ==" saltValue="7ds9q7dfwpfD1VXu6Hf9cOCKtJri5LV5BRMp32bTBQnWarmh0eux+J7nVOH3w9gUbSy8RBdI2kI1nusB7ZhQZg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D.1.1 - Stavebně konstruk...'!C2" display="/"/>
    <hyperlink ref="A56" location="'D.1.4 - Fotovoltaika'!C2" display="/"/>
    <hyperlink ref="A5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73"/>
  <sheetViews>
    <sheetView showGridLines="0" workbookViewId="0" topLeftCell="Y1">
      <selection activeCell="BK96" sqref="BK9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8" t="s">
        <v>87</v>
      </c>
    </row>
    <row r="3" spans="2:46" s="1" customFormat="1" ht="6.95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88</v>
      </c>
    </row>
    <row r="4" spans="2:46" s="1" customFormat="1" ht="24.95" customHeight="1" hidden="1">
      <c r="B4" s="21"/>
      <c r="D4" s="104" t="s">
        <v>95</v>
      </c>
      <c r="L4" s="21"/>
      <c r="M4" s="105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06" t="s">
        <v>16</v>
      </c>
      <c r="L6" s="21"/>
    </row>
    <row r="7" spans="2:12" s="1" customFormat="1" ht="16.5" customHeight="1" hidden="1">
      <c r="B7" s="21"/>
      <c r="E7" s="292" t="str">
        <f>'Rekapitulace stavby'!K6</f>
        <v>Oprava střechy a instalace FV panelů na budově pobočky ČNB v HK</v>
      </c>
      <c r="F7" s="293"/>
      <c r="G7" s="293"/>
      <c r="H7" s="293"/>
      <c r="L7" s="21"/>
    </row>
    <row r="8" spans="1:31" s="2" customFormat="1" ht="12" customHeight="1" hidden="1">
      <c r="A8" s="35"/>
      <c r="B8" s="40"/>
      <c r="C8" s="35"/>
      <c r="D8" s="106" t="s">
        <v>96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294" t="s">
        <v>97</v>
      </c>
      <c r="F9" s="295"/>
      <c r="G9" s="295"/>
      <c r="H9" s="295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76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6" t="s">
        <v>22</v>
      </c>
      <c r="E12" s="35"/>
      <c r="F12" s="108" t="s">
        <v>23</v>
      </c>
      <c r="G12" s="35"/>
      <c r="H12" s="35"/>
      <c r="I12" s="106" t="s">
        <v>24</v>
      </c>
      <c r="J12" s="109" t="str">
        <f>'Rekapitulace stavby'!AN8</f>
        <v>7. 9. 2020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6" t="s">
        <v>26</v>
      </c>
      <c r="E14" s="35"/>
      <c r="F14" s="35"/>
      <c r="G14" s="35"/>
      <c r="H14" s="35"/>
      <c r="I14" s="106" t="s">
        <v>27</v>
      </c>
      <c r="J14" s="108" t="s">
        <v>28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08" t="s">
        <v>29</v>
      </c>
      <c r="F15" s="35"/>
      <c r="G15" s="35"/>
      <c r="H15" s="35"/>
      <c r="I15" s="106" t="s">
        <v>30</v>
      </c>
      <c r="J15" s="108" t="s">
        <v>31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6" t="s">
        <v>32</v>
      </c>
      <c r="E17" s="35"/>
      <c r="F17" s="35"/>
      <c r="G17" s="35"/>
      <c r="H17" s="35"/>
      <c r="I17" s="106" t="s">
        <v>27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296" t="str">
        <f>'Rekapitulace stavby'!E14</f>
        <v>Vyplň údaj</v>
      </c>
      <c r="F18" s="297"/>
      <c r="G18" s="297"/>
      <c r="H18" s="297"/>
      <c r="I18" s="106" t="s">
        <v>30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6" t="s">
        <v>34</v>
      </c>
      <c r="E20" s="35"/>
      <c r="F20" s="35"/>
      <c r="G20" s="35"/>
      <c r="H20" s="35"/>
      <c r="I20" s="106" t="s">
        <v>27</v>
      </c>
      <c r="J20" s="108" t="s">
        <v>35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08" t="s">
        <v>36</v>
      </c>
      <c r="F21" s="35"/>
      <c r="G21" s="35"/>
      <c r="H21" s="35"/>
      <c r="I21" s="106" t="s">
        <v>30</v>
      </c>
      <c r="J21" s="108" t="s">
        <v>37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6" t="s">
        <v>39</v>
      </c>
      <c r="E23" s="35"/>
      <c r="F23" s="35"/>
      <c r="G23" s="35"/>
      <c r="H23" s="35"/>
      <c r="I23" s="106" t="s">
        <v>27</v>
      </c>
      <c r="J23" s="108" t="s">
        <v>35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08" t="s">
        <v>40</v>
      </c>
      <c r="F24" s="35"/>
      <c r="G24" s="35"/>
      <c r="H24" s="35"/>
      <c r="I24" s="106" t="s">
        <v>30</v>
      </c>
      <c r="J24" s="108" t="s">
        <v>37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6" t="s">
        <v>41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0"/>
      <c r="B27" s="111"/>
      <c r="C27" s="110"/>
      <c r="D27" s="110"/>
      <c r="E27" s="298" t="s">
        <v>98</v>
      </c>
      <c r="F27" s="298"/>
      <c r="G27" s="298"/>
      <c r="H27" s="298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14" t="s">
        <v>43</v>
      </c>
      <c r="E30" s="35"/>
      <c r="F30" s="35"/>
      <c r="G30" s="35"/>
      <c r="H30" s="35"/>
      <c r="I30" s="35"/>
      <c r="J30" s="115">
        <f>ROUND(J95,2)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hidden="1">
      <c r="A32" s="35"/>
      <c r="B32" s="40"/>
      <c r="C32" s="35"/>
      <c r="D32" s="35"/>
      <c r="E32" s="35"/>
      <c r="F32" s="116" t="s">
        <v>45</v>
      </c>
      <c r="G32" s="35"/>
      <c r="H32" s="35"/>
      <c r="I32" s="116" t="s">
        <v>44</v>
      </c>
      <c r="J32" s="116" t="s">
        <v>46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117" t="s">
        <v>47</v>
      </c>
      <c r="E33" s="106" t="s">
        <v>48</v>
      </c>
      <c r="F33" s="118">
        <f>ROUND((SUM(BE95:BE672)),2)</f>
        <v>0</v>
      </c>
      <c r="G33" s="35"/>
      <c r="H33" s="35"/>
      <c r="I33" s="119">
        <v>0.21</v>
      </c>
      <c r="J33" s="118">
        <f>ROUND(((SUM(BE95:BE672))*I33),2)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6" t="s">
        <v>49</v>
      </c>
      <c r="F34" s="118">
        <f>ROUND((SUM(BF95:BF672)),2)</f>
        <v>0</v>
      </c>
      <c r="G34" s="35"/>
      <c r="H34" s="35"/>
      <c r="I34" s="119">
        <v>0.15</v>
      </c>
      <c r="J34" s="118">
        <f>ROUND(((SUM(BF95:BF672))*I34),2)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50</v>
      </c>
      <c r="F35" s="118">
        <f>ROUND((SUM(BG95:BG672)),2)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51</v>
      </c>
      <c r="F36" s="118">
        <f>ROUND((SUM(BH95:BH672)),2)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52</v>
      </c>
      <c r="F37" s="118">
        <f>ROUND((SUM(BI95:BI672)),2)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0"/>
      <c r="D39" s="121" t="s">
        <v>53</v>
      </c>
      <c r="E39" s="122"/>
      <c r="F39" s="122"/>
      <c r="G39" s="123" t="s">
        <v>54</v>
      </c>
      <c r="H39" s="124" t="s">
        <v>55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1.25" hidden="1"/>
    <row r="42" ht="11.25" hidden="1"/>
    <row r="43" ht="11.25" hidden="1"/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299" t="str">
        <f>E7</f>
        <v>Oprava střechy a instalace FV panelů na budově pobočky ČNB v HK</v>
      </c>
      <c r="F48" s="300"/>
      <c r="G48" s="300"/>
      <c r="H48" s="300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71" t="str">
        <f>E9</f>
        <v>D.1.1 - Stavebně konstrukční řešení</v>
      </c>
      <c r="F50" s="301"/>
      <c r="G50" s="301"/>
      <c r="H50" s="301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>Hořická ul. 1652, 502 00 HK</v>
      </c>
      <c r="G52" s="37"/>
      <c r="H52" s="37"/>
      <c r="I52" s="30" t="s">
        <v>24</v>
      </c>
      <c r="J52" s="60" t="str">
        <f>IF(J12="","",J12)</f>
        <v>7. 9. 2020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26</v>
      </c>
      <c r="D54" s="37"/>
      <c r="E54" s="37"/>
      <c r="F54" s="28" t="str">
        <f>E15</f>
        <v xml:space="preserve">ČNB </v>
      </c>
      <c r="G54" s="37"/>
      <c r="H54" s="37"/>
      <c r="I54" s="30" t="s">
        <v>34</v>
      </c>
      <c r="J54" s="33" t="str">
        <f>E21</f>
        <v>ATELIÉR ZÍDKA, arch. kancelář, spol. s 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32</v>
      </c>
      <c r="D55" s="37"/>
      <c r="E55" s="37"/>
      <c r="F55" s="28" t="str">
        <f>IF(E18="","",E18)</f>
        <v>Vyplň údaj</v>
      </c>
      <c r="G55" s="37"/>
      <c r="H55" s="37"/>
      <c r="I55" s="30" t="s">
        <v>39</v>
      </c>
      <c r="J55" s="33" t="str">
        <f>E24</f>
        <v>Ing. Jiří Milička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100</v>
      </c>
      <c r="D57" s="132"/>
      <c r="E57" s="132"/>
      <c r="F57" s="132"/>
      <c r="G57" s="132"/>
      <c r="H57" s="132"/>
      <c r="I57" s="132"/>
      <c r="J57" s="133" t="s">
        <v>101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75</v>
      </c>
      <c r="D59" s="37"/>
      <c r="E59" s="37"/>
      <c r="F59" s="37"/>
      <c r="G59" s="37"/>
      <c r="H59" s="37"/>
      <c r="I59" s="37"/>
      <c r="J59" s="78">
        <f>J95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102</v>
      </c>
    </row>
    <row r="60" spans="2:12" s="9" customFormat="1" ht="24.95" customHeight="1">
      <c r="B60" s="135"/>
      <c r="C60" s="136"/>
      <c r="D60" s="137" t="s">
        <v>103</v>
      </c>
      <c r="E60" s="138"/>
      <c r="F60" s="138"/>
      <c r="G60" s="138"/>
      <c r="H60" s="138"/>
      <c r="I60" s="138"/>
      <c r="J60" s="139">
        <f>J96</f>
        <v>0</v>
      </c>
      <c r="K60" s="136"/>
      <c r="L60" s="140"/>
    </row>
    <row r="61" spans="2:12" s="10" customFormat="1" ht="19.9" customHeight="1">
      <c r="B61" s="141"/>
      <c r="C61" s="142"/>
      <c r="D61" s="143" t="s">
        <v>104</v>
      </c>
      <c r="E61" s="144"/>
      <c r="F61" s="144"/>
      <c r="G61" s="144"/>
      <c r="H61" s="144"/>
      <c r="I61" s="144"/>
      <c r="J61" s="145">
        <f>J97</f>
        <v>0</v>
      </c>
      <c r="K61" s="142"/>
      <c r="L61" s="146"/>
    </row>
    <row r="62" spans="2:12" s="10" customFormat="1" ht="19.9" customHeight="1">
      <c r="B62" s="141"/>
      <c r="C62" s="142"/>
      <c r="D62" s="143" t="s">
        <v>105</v>
      </c>
      <c r="E62" s="144"/>
      <c r="F62" s="144"/>
      <c r="G62" s="144"/>
      <c r="H62" s="144"/>
      <c r="I62" s="144"/>
      <c r="J62" s="145">
        <f>J104</f>
        <v>0</v>
      </c>
      <c r="K62" s="142"/>
      <c r="L62" s="146"/>
    </row>
    <row r="63" spans="2:12" s="10" customFormat="1" ht="19.9" customHeight="1">
      <c r="B63" s="141"/>
      <c r="C63" s="142"/>
      <c r="D63" s="143" t="s">
        <v>106</v>
      </c>
      <c r="E63" s="144"/>
      <c r="F63" s="144"/>
      <c r="G63" s="144"/>
      <c r="H63" s="144"/>
      <c r="I63" s="144"/>
      <c r="J63" s="145">
        <f>J174</f>
        <v>0</v>
      </c>
      <c r="K63" s="142"/>
      <c r="L63" s="146"/>
    </row>
    <row r="64" spans="2:12" s="10" customFormat="1" ht="19.9" customHeight="1">
      <c r="B64" s="141"/>
      <c r="C64" s="142"/>
      <c r="D64" s="143" t="s">
        <v>107</v>
      </c>
      <c r="E64" s="144"/>
      <c r="F64" s="144"/>
      <c r="G64" s="144"/>
      <c r="H64" s="144"/>
      <c r="I64" s="144"/>
      <c r="J64" s="145">
        <f>J184</f>
        <v>0</v>
      </c>
      <c r="K64" s="142"/>
      <c r="L64" s="146"/>
    </row>
    <row r="65" spans="2:12" s="9" customFormat="1" ht="24.95" customHeight="1">
      <c r="B65" s="135"/>
      <c r="C65" s="136"/>
      <c r="D65" s="137" t="s">
        <v>108</v>
      </c>
      <c r="E65" s="138"/>
      <c r="F65" s="138"/>
      <c r="G65" s="138"/>
      <c r="H65" s="138"/>
      <c r="I65" s="138"/>
      <c r="J65" s="139">
        <f>J187</f>
        <v>0</v>
      </c>
      <c r="K65" s="136"/>
      <c r="L65" s="140"/>
    </row>
    <row r="66" spans="2:12" s="10" customFormat="1" ht="19.9" customHeight="1">
      <c r="B66" s="141"/>
      <c r="C66" s="142"/>
      <c r="D66" s="143" t="s">
        <v>109</v>
      </c>
      <c r="E66" s="144"/>
      <c r="F66" s="144"/>
      <c r="G66" s="144"/>
      <c r="H66" s="144"/>
      <c r="I66" s="144"/>
      <c r="J66" s="145">
        <f>J188</f>
        <v>0</v>
      </c>
      <c r="K66" s="142"/>
      <c r="L66" s="146"/>
    </row>
    <row r="67" spans="2:12" s="10" customFormat="1" ht="19.9" customHeight="1">
      <c r="B67" s="141"/>
      <c r="C67" s="142"/>
      <c r="D67" s="143" t="s">
        <v>110</v>
      </c>
      <c r="E67" s="144"/>
      <c r="F67" s="144"/>
      <c r="G67" s="144"/>
      <c r="H67" s="144"/>
      <c r="I67" s="144"/>
      <c r="J67" s="145">
        <f>J458</f>
        <v>0</v>
      </c>
      <c r="K67" s="142"/>
      <c r="L67" s="146"/>
    </row>
    <row r="68" spans="2:12" s="10" customFormat="1" ht="19.9" customHeight="1">
      <c r="B68" s="141"/>
      <c r="C68" s="142"/>
      <c r="D68" s="143" t="s">
        <v>111</v>
      </c>
      <c r="E68" s="144"/>
      <c r="F68" s="144"/>
      <c r="G68" s="144"/>
      <c r="H68" s="144"/>
      <c r="I68" s="144"/>
      <c r="J68" s="145">
        <f>J518</f>
        <v>0</v>
      </c>
      <c r="K68" s="142"/>
      <c r="L68" s="146"/>
    </row>
    <row r="69" spans="2:12" s="10" customFormat="1" ht="19.9" customHeight="1">
      <c r="B69" s="141"/>
      <c r="C69" s="142"/>
      <c r="D69" s="143" t="s">
        <v>112</v>
      </c>
      <c r="E69" s="144"/>
      <c r="F69" s="144"/>
      <c r="G69" s="144"/>
      <c r="H69" s="144"/>
      <c r="I69" s="144"/>
      <c r="J69" s="145">
        <f>J526</f>
        <v>0</v>
      </c>
      <c r="K69" s="142"/>
      <c r="L69" s="146"/>
    </row>
    <row r="70" spans="2:12" s="10" customFormat="1" ht="19.9" customHeight="1">
      <c r="B70" s="141"/>
      <c r="C70" s="142"/>
      <c r="D70" s="143" t="s">
        <v>113</v>
      </c>
      <c r="E70" s="144"/>
      <c r="F70" s="144"/>
      <c r="G70" s="144"/>
      <c r="H70" s="144"/>
      <c r="I70" s="144"/>
      <c r="J70" s="145">
        <f>J542</f>
        <v>0</v>
      </c>
      <c r="K70" s="142"/>
      <c r="L70" s="146"/>
    </row>
    <row r="71" spans="2:12" s="10" customFormat="1" ht="19.9" customHeight="1">
      <c r="B71" s="141"/>
      <c r="C71" s="142"/>
      <c r="D71" s="143" t="s">
        <v>114</v>
      </c>
      <c r="E71" s="144"/>
      <c r="F71" s="144"/>
      <c r="G71" s="144"/>
      <c r="H71" s="144"/>
      <c r="I71" s="144"/>
      <c r="J71" s="145">
        <f>J571</f>
        <v>0</v>
      </c>
      <c r="K71" s="142"/>
      <c r="L71" s="146"/>
    </row>
    <row r="72" spans="2:12" s="10" customFormat="1" ht="19.9" customHeight="1">
      <c r="B72" s="141"/>
      <c r="C72" s="142"/>
      <c r="D72" s="143" t="s">
        <v>115</v>
      </c>
      <c r="E72" s="144"/>
      <c r="F72" s="144"/>
      <c r="G72" s="144"/>
      <c r="H72" s="144"/>
      <c r="I72" s="144"/>
      <c r="J72" s="145">
        <f>J588</f>
        <v>0</v>
      </c>
      <c r="K72" s="142"/>
      <c r="L72" s="146"/>
    </row>
    <row r="73" spans="2:12" s="10" customFormat="1" ht="19.9" customHeight="1">
      <c r="B73" s="141"/>
      <c r="C73" s="142"/>
      <c r="D73" s="143" t="s">
        <v>116</v>
      </c>
      <c r="E73" s="144"/>
      <c r="F73" s="144"/>
      <c r="G73" s="144"/>
      <c r="H73" s="144"/>
      <c r="I73" s="144"/>
      <c r="J73" s="145">
        <f>J601</f>
        <v>0</v>
      </c>
      <c r="K73" s="142"/>
      <c r="L73" s="146"/>
    </row>
    <row r="74" spans="2:12" s="10" customFormat="1" ht="19.9" customHeight="1">
      <c r="B74" s="141"/>
      <c r="C74" s="142"/>
      <c r="D74" s="143" t="s">
        <v>117</v>
      </c>
      <c r="E74" s="144"/>
      <c r="F74" s="144"/>
      <c r="G74" s="144"/>
      <c r="H74" s="144"/>
      <c r="I74" s="144"/>
      <c r="J74" s="145">
        <f>J655</f>
        <v>0</v>
      </c>
      <c r="K74" s="142"/>
      <c r="L74" s="146"/>
    </row>
    <row r="75" spans="2:12" s="9" customFormat="1" ht="24.95" customHeight="1">
      <c r="B75" s="135"/>
      <c r="C75" s="136"/>
      <c r="D75" s="137" t="s">
        <v>118</v>
      </c>
      <c r="E75" s="138"/>
      <c r="F75" s="138"/>
      <c r="G75" s="138"/>
      <c r="H75" s="138"/>
      <c r="I75" s="138"/>
      <c r="J75" s="139">
        <f>J662</f>
        <v>0</v>
      </c>
      <c r="K75" s="136"/>
      <c r="L75" s="140"/>
    </row>
    <row r="76" spans="1:31" s="2" customFormat="1" ht="21.7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119</v>
      </c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299" t="str">
        <f>E7</f>
        <v>Oprava střechy a instalace FV panelů na budově pobočky ČNB v HK</v>
      </c>
      <c r="F85" s="300"/>
      <c r="G85" s="300"/>
      <c r="H85" s="300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96</v>
      </c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1" t="str">
        <f>E9</f>
        <v>D.1.1 - Stavebně konstrukční řešení</v>
      </c>
      <c r="F87" s="301"/>
      <c r="G87" s="301"/>
      <c r="H87" s="301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22</v>
      </c>
      <c r="D89" s="37"/>
      <c r="E89" s="37"/>
      <c r="F89" s="28" t="str">
        <f>F12</f>
        <v>Hořická ul. 1652, 502 00 HK</v>
      </c>
      <c r="G89" s="37"/>
      <c r="H89" s="37"/>
      <c r="I89" s="30" t="s">
        <v>24</v>
      </c>
      <c r="J89" s="60" t="str">
        <f>IF(J12="","",J12)</f>
        <v>7. 9. 2020</v>
      </c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15" customHeight="1">
      <c r="A91" s="35"/>
      <c r="B91" s="36"/>
      <c r="C91" s="30" t="s">
        <v>26</v>
      </c>
      <c r="D91" s="37"/>
      <c r="E91" s="37"/>
      <c r="F91" s="28" t="str">
        <f>E15</f>
        <v xml:space="preserve">ČNB </v>
      </c>
      <c r="G91" s="37"/>
      <c r="H91" s="37"/>
      <c r="I91" s="30" t="s">
        <v>34</v>
      </c>
      <c r="J91" s="33" t="str">
        <f>E21</f>
        <v>ATELIÉR ZÍDKA, arch. kancelář, spol. s r.o.</v>
      </c>
      <c r="K91" s="37"/>
      <c r="L91" s="10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32</v>
      </c>
      <c r="D92" s="37"/>
      <c r="E92" s="37"/>
      <c r="F92" s="28" t="str">
        <f>IF(E18="","",E18)</f>
        <v>Vyplň údaj</v>
      </c>
      <c r="G92" s="37"/>
      <c r="H92" s="37"/>
      <c r="I92" s="30" t="s">
        <v>39</v>
      </c>
      <c r="J92" s="33" t="str">
        <f>E24</f>
        <v>Ing. Jiří Milička</v>
      </c>
      <c r="K92" s="37"/>
      <c r="L92" s="10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10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11" customFormat="1" ht="29.25" customHeight="1">
      <c r="A94" s="147"/>
      <c r="B94" s="148"/>
      <c r="C94" s="149" t="s">
        <v>120</v>
      </c>
      <c r="D94" s="150" t="s">
        <v>62</v>
      </c>
      <c r="E94" s="150" t="s">
        <v>58</v>
      </c>
      <c r="F94" s="150" t="s">
        <v>59</v>
      </c>
      <c r="G94" s="150" t="s">
        <v>121</v>
      </c>
      <c r="H94" s="150" t="s">
        <v>122</v>
      </c>
      <c r="I94" s="150" t="s">
        <v>123</v>
      </c>
      <c r="J94" s="150" t="s">
        <v>101</v>
      </c>
      <c r="K94" s="151" t="s">
        <v>124</v>
      </c>
      <c r="L94" s="152"/>
      <c r="M94" s="69" t="s">
        <v>76</v>
      </c>
      <c r="N94" s="70" t="s">
        <v>47</v>
      </c>
      <c r="O94" s="70" t="s">
        <v>125</v>
      </c>
      <c r="P94" s="70" t="s">
        <v>126</v>
      </c>
      <c r="Q94" s="70" t="s">
        <v>127</v>
      </c>
      <c r="R94" s="70" t="s">
        <v>128</v>
      </c>
      <c r="S94" s="70" t="s">
        <v>129</v>
      </c>
      <c r="T94" s="71" t="s">
        <v>130</v>
      </c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</row>
    <row r="95" spans="1:63" s="2" customFormat="1" ht="22.9" customHeight="1">
      <c r="A95" s="35"/>
      <c r="B95" s="36"/>
      <c r="C95" s="76" t="s">
        <v>131</v>
      </c>
      <c r="D95" s="37"/>
      <c r="E95" s="37"/>
      <c r="F95" s="37"/>
      <c r="G95" s="37"/>
      <c r="H95" s="37"/>
      <c r="I95" s="37"/>
      <c r="J95" s="153">
        <f>BK95</f>
        <v>0</v>
      </c>
      <c r="K95" s="37"/>
      <c r="L95" s="40"/>
      <c r="M95" s="72"/>
      <c r="N95" s="154"/>
      <c r="O95" s="73"/>
      <c r="P95" s="155">
        <f>P96+P187+P662</f>
        <v>0</v>
      </c>
      <c r="Q95" s="73"/>
      <c r="R95" s="155">
        <f>R96+R187+R662</f>
        <v>20.91717076</v>
      </c>
      <c r="S95" s="73"/>
      <c r="T95" s="156">
        <f>T96+T187+T662</f>
        <v>5.202946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77</v>
      </c>
      <c r="AU95" s="18" t="s">
        <v>102</v>
      </c>
      <c r="BK95" s="157">
        <f>BK96+BK187+BK662</f>
        <v>0</v>
      </c>
    </row>
    <row r="96" spans="2:63" s="12" customFormat="1" ht="25.9" customHeight="1">
      <c r="B96" s="158"/>
      <c r="C96" s="159"/>
      <c r="D96" s="160" t="s">
        <v>77</v>
      </c>
      <c r="E96" s="161" t="s">
        <v>132</v>
      </c>
      <c r="F96" s="161" t="s">
        <v>133</v>
      </c>
      <c r="G96" s="159"/>
      <c r="H96" s="159"/>
      <c r="I96" s="162"/>
      <c r="J96" s="163">
        <f>BK96</f>
        <v>0</v>
      </c>
      <c r="K96" s="159"/>
      <c r="L96" s="164"/>
      <c r="M96" s="165"/>
      <c r="N96" s="166"/>
      <c r="O96" s="166"/>
      <c r="P96" s="167">
        <f>P97+P104+P174+P184</f>
        <v>0</v>
      </c>
      <c r="Q96" s="166"/>
      <c r="R96" s="167">
        <f>R97+R104+R174+R184</f>
        <v>1.2520075000000002</v>
      </c>
      <c r="S96" s="166"/>
      <c r="T96" s="168">
        <f>T97+T104+T174+T184</f>
        <v>2.5245</v>
      </c>
      <c r="AR96" s="169" t="s">
        <v>86</v>
      </c>
      <c r="AT96" s="170" t="s">
        <v>77</v>
      </c>
      <c r="AU96" s="170" t="s">
        <v>78</v>
      </c>
      <c r="AY96" s="169" t="s">
        <v>134</v>
      </c>
      <c r="BK96" s="171">
        <f>BK97+BK104+BK174+BK184</f>
        <v>0</v>
      </c>
    </row>
    <row r="97" spans="2:63" s="12" customFormat="1" ht="22.9" customHeight="1">
      <c r="B97" s="158"/>
      <c r="C97" s="159"/>
      <c r="D97" s="160" t="s">
        <v>77</v>
      </c>
      <c r="E97" s="172" t="s">
        <v>135</v>
      </c>
      <c r="F97" s="172" t="s">
        <v>136</v>
      </c>
      <c r="G97" s="159"/>
      <c r="H97" s="159"/>
      <c r="I97" s="162"/>
      <c r="J97" s="173">
        <f>BK97</f>
        <v>0</v>
      </c>
      <c r="K97" s="159"/>
      <c r="L97" s="164"/>
      <c r="M97" s="165"/>
      <c r="N97" s="166"/>
      <c r="O97" s="166"/>
      <c r="P97" s="167">
        <f>SUM(P98:P103)</f>
        <v>0</v>
      </c>
      <c r="Q97" s="166"/>
      <c r="R97" s="167">
        <f>SUM(R98:R103)</f>
        <v>0.023999999999999997</v>
      </c>
      <c r="S97" s="166"/>
      <c r="T97" s="168">
        <f>SUM(T98:T103)</f>
        <v>0</v>
      </c>
      <c r="AR97" s="169" t="s">
        <v>86</v>
      </c>
      <c r="AT97" s="170" t="s">
        <v>77</v>
      </c>
      <c r="AU97" s="170" t="s">
        <v>86</v>
      </c>
      <c r="AY97" s="169" t="s">
        <v>134</v>
      </c>
      <c r="BK97" s="171">
        <f>SUM(BK98:BK103)</f>
        <v>0</v>
      </c>
    </row>
    <row r="98" spans="1:65" s="2" customFormat="1" ht="24.2" customHeight="1">
      <c r="A98" s="35"/>
      <c r="B98" s="36"/>
      <c r="C98" s="174" t="s">
        <v>86</v>
      </c>
      <c r="D98" s="174" t="s">
        <v>137</v>
      </c>
      <c r="E98" s="175" t="s">
        <v>138</v>
      </c>
      <c r="F98" s="176" t="s">
        <v>139</v>
      </c>
      <c r="G98" s="177" t="s">
        <v>140</v>
      </c>
      <c r="H98" s="178">
        <v>20</v>
      </c>
      <c r="I98" s="179"/>
      <c r="J98" s="180">
        <f>ROUND(I98*H98,2)</f>
        <v>0</v>
      </c>
      <c r="K98" s="176" t="s">
        <v>141</v>
      </c>
      <c r="L98" s="40"/>
      <c r="M98" s="181" t="s">
        <v>76</v>
      </c>
      <c r="N98" s="182" t="s">
        <v>48</v>
      </c>
      <c r="O98" s="65"/>
      <c r="P98" s="183">
        <f>O98*H98</f>
        <v>0</v>
      </c>
      <c r="Q98" s="183">
        <v>0.0012</v>
      </c>
      <c r="R98" s="183">
        <f>Q98*H98</f>
        <v>0.023999999999999997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142</v>
      </c>
      <c r="AT98" s="185" t="s">
        <v>137</v>
      </c>
      <c r="AU98" s="185" t="s">
        <v>88</v>
      </c>
      <c r="AY98" s="18" t="s">
        <v>134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86</v>
      </c>
      <c r="BK98" s="186">
        <f>ROUND(I98*H98,2)</f>
        <v>0</v>
      </c>
      <c r="BL98" s="18" t="s">
        <v>142</v>
      </c>
      <c r="BM98" s="185" t="s">
        <v>143</v>
      </c>
    </row>
    <row r="99" spans="1:47" s="2" customFormat="1" ht="19.5">
      <c r="A99" s="35"/>
      <c r="B99" s="36"/>
      <c r="C99" s="37"/>
      <c r="D99" s="187" t="s">
        <v>144</v>
      </c>
      <c r="E99" s="37"/>
      <c r="F99" s="188" t="s">
        <v>145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144</v>
      </c>
      <c r="AU99" s="18" t="s">
        <v>88</v>
      </c>
    </row>
    <row r="100" spans="2:51" s="13" customFormat="1" ht="11.25">
      <c r="B100" s="192"/>
      <c r="C100" s="193"/>
      <c r="D100" s="187" t="s">
        <v>146</v>
      </c>
      <c r="E100" s="194" t="s">
        <v>76</v>
      </c>
      <c r="F100" s="195" t="s">
        <v>147</v>
      </c>
      <c r="G100" s="193"/>
      <c r="H100" s="194" t="s">
        <v>76</v>
      </c>
      <c r="I100" s="196"/>
      <c r="J100" s="193"/>
      <c r="K100" s="193"/>
      <c r="L100" s="197"/>
      <c r="M100" s="198"/>
      <c r="N100" s="199"/>
      <c r="O100" s="199"/>
      <c r="P100" s="199"/>
      <c r="Q100" s="199"/>
      <c r="R100" s="199"/>
      <c r="S100" s="199"/>
      <c r="T100" s="200"/>
      <c r="AT100" s="201" t="s">
        <v>146</v>
      </c>
      <c r="AU100" s="201" t="s">
        <v>88</v>
      </c>
      <c r="AV100" s="13" t="s">
        <v>86</v>
      </c>
      <c r="AW100" s="13" t="s">
        <v>38</v>
      </c>
      <c r="AX100" s="13" t="s">
        <v>78</v>
      </c>
      <c r="AY100" s="201" t="s">
        <v>134</v>
      </c>
    </row>
    <row r="101" spans="2:51" s="13" customFormat="1" ht="11.25">
      <c r="B101" s="192"/>
      <c r="C101" s="193"/>
      <c r="D101" s="187" t="s">
        <v>146</v>
      </c>
      <c r="E101" s="194" t="s">
        <v>76</v>
      </c>
      <c r="F101" s="195" t="s">
        <v>148</v>
      </c>
      <c r="G101" s="193"/>
      <c r="H101" s="194" t="s">
        <v>76</v>
      </c>
      <c r="I101" s="196"/>
      <c r="J101" s="193"/>
      <c r="K101" s="193"/>
      <c r="L101" s="197"/>
      <c r="M101" s="198"/>
      <c r="N101" s="199"/>
      <c r="O101" s="199"/>
      <c r="P101" s="199"/>
      <c r="Q101" s="199"/>
      <c r="R101" s="199"/>
      <c r="S101" s="199"/>
      <c r="T101" s="200"/>
      <c r="AT101" s="201" t="s">
        <v>146</v>
      </c>
      <c r="AU101" s="201" t="s">
        <v>88</v>
      </c>
      <c r="AV101" s="13" t="s">
        <v>86</v>
      </c>
      <c r="AW101" s="13" t="s">
        <v>38</v>
      </c>
      <c r="AX101" s="13" t="s">
        <v>78</v>
      </c>
      <c r="AY101" s="201" t="s">
        <v>134</v>
      </c>
    </row>
    <row r="102" spans="2:51" s="14" customFormat="1" ht="11.25">
      <c r="B102" s="202"/>
      <c r="C102" s="203"/>
      <c r="D102" s="187" t="s">
        <v>146</v>
      </c>
      <c r="E102" s="204" t="s">
        <v>76</v>
      </c>
      <c r="F102" s="205" t="s">
        <v>149</v>
      </c>
      <c r="G102" s="203"/>
      <c r="H102" s="206">
        <v>20</v>
      </c>
      <c r="I102" s="207"/>
      <c r="J102" s="203"/>
      <c r="K102" s="203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146</v>
      </c>
      <c r="AU102" s="212" t="s">
        <v>88</v>
      </c>
      <c r="AV102" s="14" t="s">
        <v>88</v>
      </c>
      <c r="AW102" s="14" t="s">
        <v>38</v>
      </c>
      <c r="AX102" s="14" t="s">
        <v>78</v>
      </c>
      <c r="AY102" s="212" t="s">
        <v>134</v>
      </c>
    </row>
    <row r="103" spans="2:51" s="15" customFormat="1" ht="11.25">
      <c r="B103" s="213"/>
      <c r="C103" s="214"/>
      <c r="D103" s="187" t="s">
        <v>146</v>
      </c>
      <c r="E103" s="215" t="s">
        <v>76</v>
      </c>
      <c r="F103" s="216" t="s">
        <v>150</v>
      </c>
      <c r="G103" s="214"/>
      <c r="H103" s="217">
        <v>20</v>
      </c>
      <c r="I103" s="218"/>
      <c r="J103" s="214"/>
      <c r="K103" s="214"/>
      <c r="L103" s="219"/>
      <c r="M103" s="220"/>
      <c r="N103" s="221"/>
      <c r="O103" s="221"/>
      <c r="P103" s="221"/>
      <c r="Q103" s="221"/>
      <c r="R103" s="221"/>
      <c r="S103" s="221"/>
      <c r="T103" s="222"/>
      <c r="AT103" s="223" t="s">
        <v>146</v>
      </c>
      <c r="AU103" s="223" t="s">
        <v>88</v>
      </c>
      <c r="AV103" s="15" t="s">
        <v>142</v>
      </c>
      <c r="AW103" s="15" t="s">
        <v>38</v>
      </c>
      <c r="AX103" s="15" t="s">
        <v>86</v>
      </c>
      <c r="AY103" s="223" t="s">
        <v>134</v>
      </c>
    </row>
    <row r="104" spans="2:63" s="12" customFormat="1" ht="22.9" customHeight="1">
      <c r="B104" s="158"/>
      <c r="C104" s="159"/>
      <c r="D104" s="160" t="s">
        <v>77</v>
      </c>
      <c r="E104" s="172" t="s">
        <v>151</v>
      </c>
      <c r="F104" s="172" t="s">
        <v>152</v>
      </c>
      <c r="G104" s="159"/>
      <c r="H104" s="159"/>
      <c r="I104" s="162"/>
      <c r="J104" s="173">
        <f>BK104</f>
        <v>0</v>
      </c>
      <c r="K104" s="159"/>
      <c r="L104" s="164"/>
      <c r="M104" s="165"/>
      <c r="N104" s="166"/>
      <c r="O104" s="166"/>
      <c r="P104" s="167">
        <f>SUM(P105:P173)</f>
        <v>0</v>
      </c>
      <c r="Q104" s="166"/>
      <c r="R104" s="167">
        <f>SUM(R105:R173)</f>
        <v>1.2280075000000001</v>
      </c>
      <c r="S104" s="166"/>
      <c r="T104" s="168">
        <f>SUM(T105:T173)</f>
        <v>2.5245</v>
      </c>
      <c r="AR104" s="169" t="s">
        <v>86</v>
      </c>
      <c r="AT104" s="170" t="s">
        <v>77</v>
      </c>
      <c r="AU104" s="170" t="s">
        <v>86</v>
      </c>
      <c r="AY104" s="169" t="s">
        <v>134</v>
      </c>
      <c r="BK104" s="171">
        <f>SUM(BK105:BK173)</f>
        <v>0</v>
      </c>
    </row>
    <row r="105" spans="1:65" s="2" customFormat="1" ht="24.2" customHeight="1">
      <c r="A105" s="35"/>
      <c r="B105" s="36"/>
      <c r="C105" s="174" t="s">
        <v>88</v>
      </c>
      <c r="D105" s="174" t="s">
        <v>137</v>
      </c>
      <c r="E105" s="175" t="s">
        <v>153</v>
      </c>
      <c r="F105" s="176" t="s">
        <v>154</v>
      </c>
      <c r="G105" s="177" t="s">
        <v>155</v>
      </c>
      <c r="H105" s="178">
        <v>137</v>
      </c>
      <c r="I105" s="179"/>
      <c r="J105" s="180">
        <f>ROUND(I105*H105,2)</f>
        <v>0</v>
      </c>
      <c r="K105" s="176" t="s">
        <v>141</v>
      </c>
      <c r="L105" s="40"/>
      <c r="M105" s="181" t="s">
        <v>76</v>
      </c>
      <c r="N105" s="182" t="s">
        <v>48</v>
      </c>
      <c r="O105" s="65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142</v>
      </c>
      <c r="AT105" s="185" t="s">
        <v>137</v>
      </c>
      <c r="AU105" s="185" t="s">
        <v>88</v>
      </c>
      <c r="AY105" s="18" t="s">
        <v>134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86</v>
      </c>
      <c r="BK105" s="186">
        <f>ROUND(I105*H105,2)</f>
        <v>0</v>
      </c>
      <c r="BL105" s="18" t="s">
        <v>142</v>
      </c>
      <c r="BM105" s="185" t="s">
        <v>156</v>
      </c>
    </row>
    <row r="106" spans="1:47" s="2" customFormat="1" ht="29.25">
      <c r="A106" s="35"/>
      <c r="B106" s="36"/>
      <c r="C106" s="37"/>
      <c r="D106" s="187" t="s">
        <v>144</v>
      </c>
      <c r="E106" s="37"/>
      <c r="F106" s="188" t="s">
        <v>157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144</v>
      </c>
      <c r="AU106" s="18" t="s">
        <v>88</v>
      </c>
    </row>
    <row r="107" spans="2:51" s="13" customFormat="1" ht="11.25">
      <c r="B107" s="192"/>
      <c r="C107" s="193"/>
      <c r="D107" s="187" t="s">
        <v>146</v>
      </c>
      <c r="E107" s="194" t="s">
        <v>76</v>
      </c>
      <c r="F107" s="195" t="s">
        <v>158</v>
      </c>
      <c r="G107" s="193"/>
      <c r="H107" s="194" t="s">
        <v>76</v>
      </c>
      <c r="I107" s="196"/>
      <c r="J107" s="193"/>
      <c r="K107" s="193"/>
      <c r="L107" s="197"/>
      <c r="M107" s="198"/>
      <c r="N107" s="199"/>
      <c r="O107" s="199"/>
      <c r="P107" s="199"/>
      <c r="Q107" s="199"/>
      <c r="R107" s="199"/>
      <c r="S107" s="199"/>
      <c r="T107" s="200"/>
      <c r="AT107" s="201" t="s">
        <v>146</v>
      </c>
      <c r="AU107" s="201" t="s">
        <v>88</v>
      </c>
      <c r="AV107" s="13" t="s">
        <v>86</v>
      </c>
      <c r="AW107" s="13" t="s">
        <v>38</v>
      </c>
      <c r="AX107" s="13" t="s">
        <v>78</v>
      </c>
      <c r="AY107" s="201" t="s">
        <v>134</v>
      </c>
    </row>
    <row r="108" spans="2:51" s="14" customFormat="1" ht="11.25">
      <c r="B108" s="202"/>
      <c r="C108" s="203"/>
      <c r="D108" s="187" t="s">
        <v>146</v>
      </c>
      <c r="E108" s="204" t="s">
        <v>76</v>
      </c>
      <c r="F108" s="205" t="s">
        <v>159</v>
      </c>
      <c r="G108" s="203"/>
      <c r="H108" s="206">
        <v>45</v>
      </c>
      <c r="I108" s="207"/>
      <c r="J108" s="203"/>
      <c r="K108" s="203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146</v>
      </c>
      <c r="AU108" s="212" t="s">
        <v>88</v>
      </c>
      <c r="AV108" s="14" t="s">
        <v>88</v>
      </c>
      <c r="AW108" s="14" t="s">
        <v>38</v>
      </c>
      <c r="AX108" s="14" t="s">
        <v>78</v>
      </c>
      <c r="AY108" s="212" t="s">
        <v>134</v>
      </c>
    </row>
    <row r="109" spans="2:51" s="14" customFormat="1" ht="11.25">
      <c r="B109" s="202"/>
      <c r="C109" s="203"/>
      <c r="D109" s="187" t="s">
        <v>146</v>
      </c>
      <c r="E109" s="204" t="s">
        <v>76</v>
      </c>
      <c r="F109" s="205" t="s">
        <v>160</v>
      </c>
      <c r="G109" s="203"/>
      <c r="H109" s="206">
        <v>15</v>
      </c>
      <c r="I109" s="207"/>
      <c r="J109" s="203"/>
      <c r="K109" s="203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146</v>
      </c>
      <c r="AU109" s="212" t="s">
        <v>88</v>
      </c>
      <c r="AV109" s="14" t="s">
        <v>88</v>
      </c>
      <c r="AW109" s="14" t="s">
        <v>38</v>
      </c>
      <c r="AX109" s="14" t="s">
        <v>78</v>
      </c>
      <c r="AY109" s="212" t="s">
        <v>134</v>
      </c>
    </row>
    <row r="110" spans="2:51" s="13" customFormat="1" ht="11.25">
      <c r="B110" s="192"/>
      <c r="C110" s="193"/>
      <c r="D110" s="187" t="s">
        <v>146</v>
      </c>
      <c r="E110" s="194" t="s">
        <v>76</v>
      </c>
      <c r="F110" s="195" t="s">
        <v>161</v>
      </c>
      <c r="G110" s="193"/>
      <c r="H110" s="194" t="s">
        <v>76</v>
      </c>
      <c r="I110" s="196"/>
      <c r="J110" s="193"/>
      <c r="K110" s="193"/>
      <c r="L110" s="197"/>
      <c r="M110" s="198"/>
      <c r="N110" s="199"/>
      <c r="O110" s="199"/>
      <c r="P110" s="199"/>
      <c r="Q110" s="199"/>
      <c r="R110" s="199"/>
      <c r="S110" s="199"/>
      <c r="T110" s="200"/>
      <c r="AT110" s="201" t="s">
        <v>146</v>
      </c>
      <c r="AU110" s="201" t="s">
        <v>88</v>
      </c>
      <c r="AV110" s="13" t="s">
        <v>86</v>
      </c>
      <c r="AW110" s="13" t="s">
        <v>38</v>
      </c>
      <c r="AX110" s="13" t="s">
        <v>78</v>
      </c>
      <c r="AY110" s="201" t="s">
        <v>134</v>
      </c>
    </row>
    <row r="111" spans="2:51" s="14" customFormat="1" ht="11.25">
      <c r="B111" s="202"/>
      <c r="C111" s="203"/>
      <c r="D111" s="187" t="s">
        <v>146</v>
      </c>
      <c r="E111" s="204" t="s">
        <v>76</v>
      </c>
      <c r="F111" s="205" t="s">
        <v>162</v>
      </c>
      <c r="G111" s="203"/>
      <c r="H111" s="206">
        <v>77</v>
      </c>
      <c r="I111" s="207"/>
      <c r="J111" s="203"/>
      <c r="K111" s="203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146</v>
      </c>
      <c r="AU111" s="212" t="s">
        <v>88</v>
      </c>
      <c r="AV111" s="14" t="s">
        <v>88</v>
      </c>
      <c r="AW111" s="14" t="s">
        <v>38</v>
      </c>
      <c r="AX111" s="14" t="s">
        <v>78</v>
      </c>
      <c r="AY111" s="212" t="s">
        <v>134</v>
      </c>
    </row>
    <row r="112" spans="2:51" s="15" customFormat="1" ht="11.25">
      <c r="B112" s="213"/>
      <c r="C112" s="214"/>
      <c r="D112" s="187" t="s">
        <v>146</v>
      </c>
      <c r="E112" s="215" t="s">
        <v>76</v>
      </c>
      <c r="F112" s="216" t="s">
        <v>150</v>
      </c>
      <c r="G112" s="214"/>
      <c r="H112" s="217">
        <v>137</v>
      </c>
      <c r="I112" s="218"/>
      <c r="J112" s="214"/>
      <c r="K112" s="214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146</v>
      </c>
      <c r="AU112" s="223" t="s">
        <v>88</v>
      </c>
      <c r="AV112" s="15" t="s">
        <v>142</v>
      </c>
      <c r="AW112" s="15" t="s">
        <v>38</v>
      </c>
      <c r="AX112" s="15" t="s">
        <v>86</v>
      </c>
      <c r="AY112" s="223" t="s">
        <v>134</v>
      </c>
    </row>
    <row r="113" spans="1:65" s="2" customFormat="1" ht="24.2" customHeight="1">
      <c r="A113" s="35"/>
      <c r="B113" s="36"/>
      <c r="C113" s="174" t="s">
        <v>163</v>
      </c>
      <c r="D113" s="174" t="s">
        <v>137</v>
      </c>
      <c r="E113" s="175" t="s">
        <v>164</v>
      </c>
      <c r="F113" s="176" t="s">
        <v>165</v>
      </c>
      <c r="G113" s="177" t="s">
        <v>155</v>
      </c>
      <c r="H113" s="178">
        <v>8220</v>
      </c>
      <c r="I113" s="179"/>
      <c r="J113" s="180">
        <f>ROUND(I113*H113,2)</f>
        <v>0</v>
      </c>
      <c r="K113" s="176" t="s">
        <v>141</v>
      </c>
      <c r="L113" s="40"/>
      <c r="M113" s="181" t="s">
        <v>76</v>
      </c>
      <c r="N113" s="182" t="s">
        <v>48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142</v>
      </c>
      <c r="AT113" s="185" t="s">
        <v>137</v>
      </c>
      <c r="AU113" s="185" t="s">
        <v>88</v>
      </c>
      <c r="AY113" s="18" t="s">
        <v>134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86</v>
      </c>
      <c r="BK113" s="186">
        <f>ROUND(I113*H113,2)</f>
        <v>0</v>
      </c>
      <c r="BL113" s="18" t="s">
        <v>142</v>
      </c>
      <c r="BM113" s="185" t="s">
        <v>166</v>
      </c>
    </row>
    <row r="114" spans="1:47" s="2" customFormat="1" ht="29.25">
      <c r="A114" s="35"/>
      <c r="B114" s="36"/>
      <c r="C114" s="37"/>
      <c r="D114" s="187" t="s">
        <v>144</v>
      </c>
      <c r="E114" s="37"/>
      <c r="F114" s="188" t="s">
        <v>167</v>
      </c>
      <c r="G114" s="37"/>
      <c r="H114" s="37"/>
      <c r="I114" s="189"/>
      <c r="J114" s="37"/>
      <c r="K114" s="37"/>
      <c r="L114" s="40"/>
      <c r="M114" s="190"/>
      <c r="N114" s="19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144</v>
      </c>
      <c r="AU114" s="18" t="s">
        <v>88</v>
      </c>
    </row>
    <row r="115" spans="2:51" s="14" customFormat="1" ht="11.25">
      <c r="B115" s="202"/>
      <c r="C115" s="203"/>
      <c r="D115" s="187" t="s">
        <v>146</v>
      </c>
      <c r="E115" s="203"/>
      <c r="F115" s="205" t="s">
        <v>168</v>
      </c>
      <c r="G115" s="203"/>
      <c r="H115" s="206">
        <v>8220</v>
      </c>
      <c r="I115" s="207"/>
      <c r="J115" s="203"/>
      <c r="K115" s="203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146</v>
      </c>
      <c r="AU115" s="212" t="s">
        <v>88</v>
      </c>
      <c r="AV115" s="14" t="s">
        <v>88</v>
      </c>
      <c r="AW115" s="14" t="s">
        <v>4</v>
      </c>
      <c r="AX115" s="14" t="s">
        <v>86</v>
      </c>
      <c r="AY115" s="212" t="s">
        <v>134</v>
      </c>
    </row>
    <row r="116" spans="1:65" s="2" customFormat="1" ht="24.2" customHeight="1">
      <c r="A116" s="35"/>
      <c r="B116" s="36"/>
      <c r="C116" s="174" t="s">
        <v>142</v>
      </c>
      <c r="D116" s="174" t="s">
        <v>137</v>
      </c>
      <c r="E116" s="175" t="s">
        <v>169</v>
      </c>
      <c r="F116" s="176" t="s">
        <v>170</v>
      </c>
      <c r="G116" s="177" t="s">
        <v>155</v>
      </c>
      <c r="H116" s="178">
        <v>137</v>
      </c>
      <c r="I116" s="179"/>
      <c r="J116" s="180">
        <f>ROUND(I116*H116,2)</f>
        <v>0</v>
      </c>
      <c r="K116" s="176" t="s">
        <v>141</v>
      </c>
      <c r="L116" s="40"/>
      <c r="M116" s="181" t="s">
        <v>76</v>
      </c>
      <c r="N116" s="182" t="s">
        <v>48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142</v>
      </c>
      <c r="AT116" s="185" t="s">
        <v>137</v>
      </c>
      <c r="AU116" s="185" t="s">
        <v>88</v>
      </c>
      <c r="AY116" s="18" t="s">
        <v>134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86</v>
      </c>
      <c r="BK116" s="186">
        <f>ROUND(I116*H116,2)</f>
        <v>0</v>
      </c>
      <c r="BL116" s="18" t="s">
        <v>142</v>
      </c>
      <c r="BM116" s="185" t="s">
        <v>171</v>
      </c>
    </row>
    <row r="117" spans="1:47" s="2" customFormat="1" ht="29.25">
      <c r="A117" s="35"/>
      <c r="B117" s="36"/>
      <c r="C117" s="37"/>
      <c r="D117" s="187" t="s">
        <v>144</v>
      </c>
      <c r="E117" s="37"/>
      <c r="F117" s="188" t="s">
        <v>172</v>
      </c>
      <c r="G117" s="37"/>
      <c r="H117" s="37"/>
      <c r="I117" s="189"/>
      <c r="J117" s="37"/>
      <c r="K117" s="37"/>
      <c r="L117" s="40"/>
      <c r="M117" s="190"/>
      <c r="N117" s="19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144</v>
      </c>
      <c r="AU117" s="18" t="s">
        <v>88</v>
      </c>
    </row>
    <row r="118" spans="1:65" s="2" customFormat="1" ht="14.45" customHeight="1">
      <c r="A118" s="35"/>
      <c r="B118" s="36"/>
      <c r="C118" s="174" t="s">
        <v>173</v>
      </c>
      <c r="D118" s="174" t="s">
        <v>137</v>
      </c>
      <c r="E118" s="175" t="s">
        <v>174</v>
      </c>
      <c r="F118" s="176" t="s">
        <v>175</v>
      </c>
      <c r="G118" s="177" t="s">
        <v>176</v>
      </c>
      <c r="H118" s="178">
        <v>1</v>
      </c>
      <c r="I118" s="179"/>
      <c r="J118" s="180">
        <f>ROUND(I118*H118,2)</f>
        <v>0</v>
      </c>
      <c r="K118" s="176" t="s">
        <v>76</v>
      </c>
      <c r="L118" s="40"/>
      <c r="M118" s="181" t="s">
        <v>76</v>
      </c>
      <c r="N118" s="182" t="s">
        <v>48</v>
      </c>
      <c r="O118" s="65"/>
      <c r="P118" s="183">
        <f>O118*H118</f>
        <v>0</v>
      </c>
      <c r="Q118" s="183">
        <v>0.2</v>
      </c>
      <c r="R118" s="183">
        <f>Q118*H118</f>
        <v>0.2</v>
      </c>
      <c r="S118" s="183">
        <v>0</v>
      </c>
      <c r="T118" s="184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142</v>
      </c>
      <c r="AT118" s="185" t="s">
        <v>137</v>
      </c>
      <c r="AU118" s="185" t="s">
        <v>88</v>
      </c>
      <c r="AY118" s="18" t="s">
        <v>134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8" t="s">
        <v>86</v>
      </c>
      <c r="BK118" s="186">
        <f>ROUND(I118*H118,2)</f>
        <v>0</v>
      </c>
      <c r="BL118" s="18" t="s">
        <v>142</v>
      </c>
      <c r="BM118" s="185" t="s">
        <v>177</v>
      </c>
    </row>
    <row r="119" spans="1:47" s="2" customFormat="1" ht="11.25">
      <c r="A119" s="35"/>
      <c r="B119" s="36"/>
      <c r="C119" s="37"/>
      <c r="D119" s="187" t="s">
        <v>144</v>
      </c>
      <c r="E119" s="37"/>
      <c r="F119" s="188" t="s">
        <v>175</v>
      </c>
      <c r="G119" s="37"/>
      <c r="H119" s="37"/>
      <c r="I119" s="189"/>
      <c r="J119" s="37"/>
      <c r="K119" s="37"/>
      <c r="L119" s="40"/>
      <c r="M119" s="190"/>
      <c r="N119" s="191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144</v>
      </c>
      <c r="AU119" s="18" t="s">
        <v>88</v>
      </c>
    </row>
    <row r="120" spans="1:65" s="2" customFormat="1" ht="24.2" customHeight="1">
      <c r="A120" s="35"/>
      <c r="B120" s="36"/>
      <c r="C120" s="174" t="s">
        <v>135</v>
      </c>
      <c r="D120" s="174" t="s">
        <v>137</v>
      </c>
      <c r="E120" s="175" t="s">
        <v>178</v>
      </c>
      <c r="F120" s="176" t="s">
        <v>179</v>
      </c>
      <c r="G120" s="177" t="s">
        <v>176</v>
      </c>
      <c r="H120" s="178">
        <v>2</v>
      </c>
      <c r="I120" s="179"/>
      <c r="J120" s="180">
        <f>ROUND(I120*H120,2)</f>
        <v>0</v>
      </c>
      <c r="K120" s="176" t="s">
        <v>76</v>
      </c>
      <c r="L120" s="40"/>
      <c r="M120" s="181" t="s">
        <v>76</v>
      </c>
      <c r="N120" s="182" t="s">
        <v>48</v>
      </c>
      <c r="O120" s="65"/>
      <c r="P120" s="183">
        <f>O120*H120</f>
        <v>0</v>
      </c>
      <c r="Q120" s="183">
        <v>0.2</v>
      </c>
      <c r="R120" s="183">
        <f>Q120*H120</f>
        <v>0.4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142</v>
      </c>
      <c r="AT120" s="185" t="s">
        <v>137</v>
      </c>
      <c r="AU120" s="185" t="s">
        <v>88</v>
      </c>
      <c r="AY120" s="18" t="s">
        <v>134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86</v>
      </c>
      <c r="BK120" s="186">
        <f>ROUND(I120*H120,2)</f>
        <v>0</v>
      </c>
      <c r="BL120" s="18" t="s">
        <v>142</v>
      </c>
      <c r="BM120" s="185" t="s">
        <v>180</v>
      </c>
    </row>
    <row r="121" spans="1:47" s="2" customFormat="1" ht="19.5">
      <c r="A121" s="35"/>
      <c r="B121" s="36"/>
      <c r="C121" s="37"/>
      <c r="D121" s="187" t="s">
        <v>144</v>
      </c>
      <c r="E121" s="37"/>
      <c r="F121" s="188" t="s">
        <v>179</v>
      </c>
      <c r="G121" s="37"/>
      <c r="H121" s="37"/>
      <c r="I121" s="189"/>
      <c r="J121" s="37"/>
      <c r="K121" s="37"/>
      <c r="L121" s="40"/>
      <c r="M121" s="190"/>
      <c r="N121" s="19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144</v>
      </c>
      <c r="AU121" s="18" t="s">
        <v>88</v>
      </c>
    </row>
    <row r="122" spans="1:65" s="2" customFormat="1" ht="14.45" customHeight="1">
      <c r="A122" s="35"/>
      <c r="B122" s="36"/>
      <c r="C122" s="174" t="s">
        <v>181</v>
      </c>
      <c r="D122" s="174" t="s">
        <v>137</v>
      </c>
      <c r="E122" s="175" t="s">
        <v>182</v>
      </c>
      <c r="F122" s="176" t="s">
        <v>183</v>
      </c>
      <c r="G122" s="177" t="s">
        <v>140</v>
      </c>
      <c r="H122" s="178">
        <v>5</v>
      </c>
      <c r="I122" s="179"/>
      <c r="J122" s="180">
        <f>ROUND(I122*H122,2)</f>
        <v>0</v>
      </c>
      <c r="K122" s="176" t="s">
        <v>141</v>
      </c>
      <c r="L122" s="40"/>
      <c r="M122" s="181" t="s">
        <v>76</v>
      </c>
      <c r="N122" s="182" t="s">
        <v>48</v>
      </c>
      <c r="O122" s="65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142</v>
      </c>
      <c r="AT122" s="185" t="s">
        <v>137</v>
      </c>
      <c r="AU122" s="185" t="s">
        <v>88</v>
      </c>
      <c r="AY122" s="18" t="s">
        <v>134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8" t="s">
        <v>86</v>
      </c>
      <c r="BK122" s="186">
        <f>ROUND(I122*H122,2)</f>
        <v>0</v>
      </c>
      <c r="BL122" s="18" t="s">
        <v>142</v>
      </c>
      <c r="BM122" s="185" t="s">
        <v>184</v>
      </c>
    </row>
    <row r="123" spans="1:47" s="2" customFormat="1" ht="19.5">
      <c r="A123" s="35"/>
      <c r="B123" s="36"/>
      <c r="C123" s="37"/>
      <c r="D123" s="187" t="s">
        <v>144</v>
      </c>
      <c r="E123" s="37"/>
      <c r="F123" s="188" t="s">
        <v>185</v>
      </c>
      <c r="G123" s="37"/>
      <c r="H123" s="37"/>
      <c r="I123" s="189"/>
      <c r="J123" s="37"/>
      <c r="K123" s="37"/>
      <c r="L123" s="40"/>
      <c r="M123" s="190"/>
      <c r="N123" s="191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144</v>
      </c>
      <c r="AU123" s="18" t="s">
        <v>88</v>
      </c>
    </row>
    <row r="124" spans="2:51" s="13" customFormat="1" ht="11.25">
      <c r="B124" s="192"/>
      <c r="C124" s="193"/>
      <c r="D124" s="187" t="s">
        <v>146</v>
      </c>
      <c r="E124" s="194" t="s">
        <v>76</v>
      </c>
      <c r="F124" s="195" t="s">
        <v>186</v>
      </c>
      <c r="G124" s="193"/>
      <c r="H124" s="194" t="s">
        <v>76</v>
      </c>
      <c r="I124" s="196"/>
      <c r="J124" s="193"/>
      <c r="K124" s="193"/>
      <c r="L124" s="197"/>
      <c r="M124" s="198"/>
      <c r="N124" s="199"/>
      <c r="O124" s="199"/>
      <c r="P124" s="199"/>
      <c r="Q124" s="199"/>
      <c r="R124" s="199"/>
      <c r="S124" s="199"/>
      <c r="T124" s="200"/>
      <c r="AT124" s="201" t="s">
        <v>146</v>
      </c>
      <c r="AU124" s="201" t="s">
        <v>88</v>
      </c>
      <c r="AV124" s="13" t="s">
        <v>86</v>
      </c>
      <c r="AW124" s="13" t="s">
        <v>38</v>
      </c>
      <c r="AX124" s="13" t="s">
        <v>78</v>
      </c>
      <c r="AY124" s="201" t="s">
        <v>134</v>
      </c>
    </row>
    <row r="125" spans="2:51" s="14" customFormat="1" ht="11.25">
      <c r="B125" s="202"/>
      <c r="C125" s="203"/>
      <c r="D125" s="187" t="s">
        <v>146</v>
      </c>
      <c r="E125" s="204" t="s">
        <v>76</v>
      </c>
      <c r="F125" s="205" t="s">
        <v>187</v>
      </c>
      <c r="G125" s="203"/>
      <c r="H125" s="206">
        <v>5</v>
      </c>
      <c r="I125" s="207"/>
      <c r="J125" s="203"/>
      <c r="K125" s="203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146</v>
      </c>
      <c r="AU125" s="212" t="s">
        <v>88</v>
      </c>
      <c r="AV125" s="14" t="s">
        <v>88</v>
      </c>
      <c r="AW125" s="14" t="s">
        <v>38</v>
      </c>
      <c r="AX125" s="14" t="s">
        <v>78</v>
      </c>
      <c r="AY125" s="212" t="s">
        <v>134</v>
      </c>
    </row>
    <row r="126" spans="2:51" s="15" customFormat="1" ht="11.25">
      <c r="B126" s="213"/>
      <c r="C126" s="214"/>
      <c r="D126" s="187" t="s">
        <v>146</v>
      </c>
      <c r="E126" s="215" t="s">
        <v>76</v>
      </c>
      <c r="F126" s="216" t="s">
        <v>150</v>
      </c>
      <c r="G126" s="214"/>
      <c r="H126" s="217">
        <v>5</v>
      </c>
      <c r="I126" s="218"/>
      <c r="J126" s="214"/>
      <c r="K126" s="214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146</v>
      </c>
      <c r="AU126" s="223" t="s">
        <v>88</v>
      </c>
      <c r="AV126" s="15" t="s">
        <v>142</v>
      </c>
      <c r="AW126" s="15" t="s">
        <v>38</v>
      </c>
      <c r="AX126" s="15" t="s">
        <v>86</v>
      </c>
      <c r="AY126" s="223" t="s">
        <v>134</v>
      </c>
    </row>
    <row r="127" spans="1:65" s="2" customFormat="1" ht="24.2" customHeight="1">
      <c r="A127" s="35"/>
      <c r="B127" s="36"/>
      <c r="C127" s="174" t="s">
        <v>188</v>
      </c>
      <c r="D127" s="174" t="s">
        <v>137</v>
      </c>
      <c r="E127" s="175" t="s">
        <v>189</v>
      </c>
      <c r="F127" s="176" t="s">
        <v>190</v>
      </c>
      <c r="G127" s="177" t="s">
        <v>140</v>
      </c>
      <c r="H127" s="178">
        <v>300</v>
      </c>
      <c r="I127" s="179"/>
      <c r="J127" s="180">
        <f>ROUND(I127*H127,2)</f>
        <v>0</v>
      </c>
      <c r="K127" s="176" t="s">
        <v>141</v>
      </c>
      <c r="L127" s="40"/>
      <c r="M127" s="181" t="s">
        <v>76</v>
      </c>
      <c r="N127" s="182" t="s">
        <v>48</v>
      </c>
      <c r="O127" s="65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142</v>
      </c>
      <c r="AT127" s="185" t="s">
        <v>137</v>
      </c>
      <c r="AU127" s="185" t="s">
        <v>88</v>
      </c>
      <c r="AY127" s="18" t="s">
        <v>134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86</v>
      </c>
      <c r="BK127" s="186">
        <f>ROUND(I127*H127,2)</f>
        <v>0</v>
      </c>
      <c r="BL127" s="18" t="s">
        <v>142</v>
      </c>
      <c r="BM127" s="185" t="s">
        <v>191</v>
      </c>
    </row>
    <row r="128" spans="1:47" s="2" customFormat="1" ht="19.5">
      <c r="A128" s="35"/>
      <c r="B128" s="36"/>
      <c r="C128" s="37"/>
      <c r="D128" s="187" t="s">
        <v>144</v>
      </c>
      <c r="E128" s="37"/>
      <c r="F128" s="188" t="s">
        <v>192</v>
      </c>
      <c r="G128" s="37"/>
      <c r="H128" s="37"/>
      <c r="I128" s="189"/>
      <c r="J128" s="37"/>
      <c r="K128" s="37"/>
      <c r="L128" s="40"/>
      <c r="M128" s="190"/>
      <c r="N128" s="191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144</v>
      </c>
      <c r="AU128" s="18" t="s">
        <v>88</v>
      </c>
    </row>
    <row r="129" spans="2:51" s="14" customFormat="1" ht="11.25">
      <c r="B129" s="202"/>
      <c r="C129" s="203"/>
      <c r="D129" s="187" t="s">
        <v>146</v>
      </c>
      <c r="E129" s="203"/>
      <c r="F129" s="205" t="s">
        <v>193</v>
      </c>
      <c r="G129" s="203"/>
      <c r="H129" s="206">
        <v>300</v>
      </c>
      <c r="I129" s="207"/>
      <c r="J129" s="203"/>
      <c r="K129" s="203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146</v>
      </c>
      <c r="AU129" s="212" t="s">
        <v>88</v>
      </c>
      <c r="AV129" s="14" t="s">
        <v>88</v>
      </c>
      <c r="AW129" s="14" t="s">
        <v>4</v>
      </c>
      <c r="AX129" s="14" t="s">
        <v>86</v>
      </c>
      <c r="AY129" s="212" t="s">
        <v>134</v>
      </c>
    </row>
    <row r="130" spans="1:65" s="2" customFormat="1" ht="14.45" customHeight="1">
      <c r="A130" s="35"/>
      <c r="B130" s="36"/>
      <c r="C130" s="174" t="s">
        <v>151</v>
      </c>
      <c r="D130" s="174" t="s">
        <v>137</v>
      </c>
      <c r="E130" s="175" t="s">
        <v>194</v>
      </c>
      <c r="F130" s="176" t="s">
        <v>195</v>
      </c>
      <c r="G130" s="177" t="s">
        <v>140</v>
      </c>
      <c r="H130" s="178">
        <v>5</v>
      </c>
      <c r="I130" s="179"/>
      <c r="J130" s="180">
        <f>ROUND(I130*H130,2)</f>
        <v>0</v>
      </c>
      <c r="K130" s="176" t="s">
        <v>141</v>
      </c>
      <c r="L130" s="40"/>
      <c r="M130" s="181" t="s">
        <v>76</v>
      </c>
      <c r="N130" s="182" t="s">
        <v>48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142</v>
      </c>
      <c r="AT130" s="185" t="s">
        <v>137</v>
      </c>
      <c r="AU130" s="185" t="s">
        <v>88</v>
      </c>
      <c r="AY130" s="18" t="s">
        <v>134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86</v>
      </c>
      <c r="BK130" s="186">
        <f>ROUND(I130*H130,2)</f>
        <v>0</v>
      </c>
      <c r="BL130" s="18" t="s">
        <v>142</v>
      </c>
      <c r="BM130" s="185" t="s">
        <v>196</v>
      </c>
    </row>
    <row r="131" spans="1:47" s="2" customFormat="1" ht="19.5">
      <c r="A131" s="35"/>
      <c r="B131" s="36"/>
      <c r="C131" s="37"/>
      <c r="D131" s="187" t="s">
        <v>144</v>
      </c>
      <c r="E131" s="37"/>
      <c r="F131" s="188" t="s">
        <v>197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144</v>
      </c>
      <c r="AU131" s="18" t="s">
        <v>88</v>
      </c>
    </row>
    <row r="132" spans="1:65" s="2" customFormat="1" ht="24.2" customHeight="1">
      <c r="A132" s="35"/>
      <c r="B132" s="36"/>
      <c r="C132" s="174" t="s">
        <v>198</v>
      </c>
      <c r="D132" s="174" t="s">
        <v>137</v>
      </c>
      <c r="E132" s="175" t="s">
        <v>199</v>
      </c>
      <c r="F132" s="176" t="s">
        <v>200</v>
      </c>
      <c r="G132" s="177" t="s">
        <v>155</v>
      </c>
      <c r="H132" s="178">
        <v>8</v>
      </c>
      <c r="I132" s="179"/>
      <c r="J132" s="180">
        <f>ROUND(I132*H132,2)</f>
        <v>0</v>
      </c>
      <c r="K132" s="176" t="s">
        <v>141</v>
      </c>
      <c r="L132" s="40"/>
      <c r="M132" s="181" t="s">
        <v>76</v>
      </c>
      <c r="N132" s="182" t="s">
        <v>48</v>
      </c>
      <c r="O132" s="65"/>
      <c r="P132" s="183">
        <f>O132*H132</f>
        <v>0</v>
      </c>
      <c r="Q132" s="183">
        <v>0.00021</v>
      </c>
      <c r="R132" s="183">
        <f>Q132*H132</f>
        <v>0.00168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142</v>
      </c>
      <c r="AT132" s="185" t="s">
        <v>137</v>
      </c>
      <c r="AU132" s="185" t="s">
        <v>88</v>
      </c>
      <c r="AY132" s="18" t="s">
        <v>134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86</v>
      </c>
      <c r="BK132" s="186">
        <f>ROUND(I132*H132,2)</f>
        <v>0</v>
      </c>
      <c r="BL132" s="18" t="s">
        <v>142</v>
      </c>
      <c r="BM132" s="185" t="s">
        <v>201</v>
      </c>
    </row>
    <row r="133" spans="1:47" s="2" customFormat="1" ht="19.5">
      <c r="A133" s="35"/>
      <c r="B133" s="36"/>
      <c r="C133" s="37"/>
      <c r="D133" s="187" t="s">
        <v>144</v>
      </c>
      <c r="E133" s="37"/>
      <c r="F133" s="188" t="s">
        <v>202</v>
      </c>
      <c r="G133" s="37"/>
      <c r="H133" s="37"/>
      <c r="I133" s="189"/>
      <c r="J133" s="37"/>
      <c r="K133" s="37"/>
      <c r="L133" s="40"/>
      <c r="M133" s="190"/>
      <c r="N133" s="191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144</v>
      </c>
      <c r="AU133" s="18" t="s">
        <v>88</v>
      </c>
    </row>
    <row r="134" spans="2:51" s="13" customFormat="1" ht="11.25">
      <c r="B134" s="192"/>
      <c r="C134" s="193"/>
      <c r="D134" s="187" t="s">
        <v>146</v>
      </c>
      <c r="E134" s="194" t="s">
        <v>76</v>
      </c>
      <c r="F134" s="195" t="s">
        <v>203</v>
      </c>
      <c r="G134" s="193"/>
      <c r="H134" s="194" t="s">
        <v>76</v>
      </c>
      <c r="I134" s="196"/>
      <c r="J134" s="193"/>
      <c r="K134" s="193"/>
      <c r="L134" s="197"/>
      <c r="M134" s="198"/>
      <c r="N134" s="199"/>
      <c r="O134" s="199"/>
      <c r="P134" s="199"/>
      <c r="Q134" s="199"/>
      <c r="R134" s="199"/>
      <c r="S134" s="199"/>
      <c r="T134" s="200"/>
      <c r="AT134" s="201" t="s">
        <v>146</v>
      </c>
      <c r="AU134" s="201" t="s">
        <v>88</v>
      </c>
      <c r="AV134" s="13" t="s">
        <v>86</v>
      </c>
      <c r="AW134" s="13" t="s">
        <v>38</v>
      </c>
      <c r="AX134" s="13" t="s">
        <v>78</v>
      </c>
      <c r="AY134" s="201" t="s">
        <v>134</v>
      </c>
    </row>
    <row r="135" spans="2:51" s="14" customFormat="1" ht="11.25">
      <c r="B135" s="202"/>
      <c r="C135" s="203"/>
      <c r="D135" s="187" t="s">
        <v>146</v>
      </c>
      <c r="E135" s="204" t="s">
        <v>76</v>
      </c>
      <c r="F135" s="205" t="s">
        <v>204</v>
      </c>
      <c r="G135" s="203"/>
      <c r="H135" s="206">
        <v>8</v>
      </c>
      <c r="I135" s="207"/>
      <c r="J135" s="203"/>
      <c r="K135" s="203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146</v>
      </c>
      <c r="AU135" s="212" t="s">
        <v>88</v>
      </c>
      <c r="AV135" s="14" t="s">
        <v>88</v>
      </c>
      <c r="AW135" s="14" t="s">
        <v>38</v>
      </c>
      <c r="AX135" s="14" t="s">
        <v>78</v>
      </c>
      <c r="AY135" s="212" t="s">
        <v>134</v>
      </c>
    </row>
    <row r="136" spans="2:51" s="15" customFormat="1" ht="11.25">
      <c r="B136" s="213"/>
      <c r="C136" s="214"/>
      <c r="D136" s="187" t="s">
        <v>146</v>
      </c>
      <c r="E136" s="215" t="s">
        <v>76</v>
      </c>
      <c r="F136" s="216" t="s">
        <v>150</v>
      </c>
      <c r="G136" s="214"/>
      <c r="H136" s="217">
        <v>8</v>
      </c>
      <c r="I136" s="218"/>
      <c r="J136" s="214"/>
      <c r="K136" s="214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146</v>
      </c>
      <c r="AU136" s="223" t="s">
        <v>88</v>
      </c>
      <c r="AV136" s="15" t="s">
        <v>142</v>
      </c>
      <c r="AW136" s="15" t="s">
        <v>38</v>
      </c>
      <c r="AX136" s="15" t="s">
        <v>86</v>
      </c>
      <c r="AY136" s="223" t="s">
        <v>134</v>
      </c>
    </row>
    <row r="137" spans="1:65" s="2" customFormat="1" ht="24.2" customHeight="1">
      <c r="A137" s="35"/>
      <c r="B137" s="36"/>
      <c r="C137" s="174" t="s">
        <v>205</v>
      </c>
      <c r="D137" s="174" t="s">
        <v>137</v>
      </c>
      <c r="E137" s="175" t="s">
        <v>206</v>
      </c>
      <c r="F137" s="176" t="s">
        <v>207</v>
      </c>
      <c r="G137" s="177" t="s">
        <v>155</v>
      </c>
      <c r="H137" s="178">
        <v>183.5</v>
      </c>
      <c r="I137" s="179"/>
      <c r="J137" s="180">
        <f>ROUND(I137*H137,2)</f>
        <v>0</v>
      </c>
      <c r="K137" s="176" t="s">
        <v>141</v>
      </c>
      <c r="L137" s="40"/>
      <c r="M137" s="181" t="s">
        <v>76</v>
      </c>
      <c r="N137" s="182" t="s">
        <v>48</v>
      </c>
      <c r="O137" s="65"/>
      <c r="P137" s="183">
        <f>O137*H137</f>
        <v>0</v>
      </c>
      <c r="Q137" s="183">
        <v>4E-05</v>
      </c>
      <c r="R137" s="183">
        <f>Q137*H137</f>
        <v>0.00734</v>
      </c>
      <c r="S137" s="183">
        <v>0</v>
      </c>
      <c r="T137" s="18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142</v>
      </c>
      <c r="AT137" s="185" t="s">
        <v>137</v>
      </c>
      <c r="AU137" s="185" t="s">
        <v>88</v>
      </c>
      <c r="AY137" s="18" t="s">
        <v>134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8" t="s">
        <v>86</v>
      </c>
      <c r="BK137" s="186">
        <f>ROUND(I137*H137,2)</f>
        <v>0</v>
      </c>
      <c r="BL137" s="18" t="s">
        <v>142</v>
      </c>
      <c r="BM137" s="185" t="s">
        <v>208</v>
      </c>
    </row>
    <row r="138" spans="1:47" s="2" customFormat="1" ht="19.5">
      <c r="A138" s="35"/>
      <c r="B138" s="36"/>
      <c r="C138" s="37"/>
      <c r="D138" s="187" t="s">
        <v>144</v>
      </c>
      <c r="E138" s="37"/>
      <c r="F138" s="188" t="s">
        <v>209</v>
      </c>
      <c r="G138" s="37"/>
      <c r="H138" s="37"/>
      <c r="I138" s="189"/>
      <c r="J138" s="37"/>
      <c r="K138" s="37"/>
      <c r="L138" s="40"/>
      <c r="M138" s="190"/>
      <c r="N138" s="191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144</v>
      </c>
      <c r="AU138" s="18" t="s">
        <v>88</v>
      </c>
    </row>
    <row r="139" spans="2:51" s="13" customFormat="1" ht="11.25">
      <c r="B139" s="192"/>
      <c r="C139" s="193"/>
      <c r="D139" s="187" t="s">
        <v>146</v>
      </c>
      <c r="E139" s="194" t="s">
        <v>76</v>
      </c>
      <c r="F139" s="195" t="s">
        <v>210</v>
      </c>
      <c r="G139" s="193"/>
      <c r="H139" s="194" t="s">
        <v>76</v>
      </c>
      <c r="I139" s="196"/>
      <c r="J139" s="193"/>
      <c r="K139" s="193"/>
      <c r="L139" s="197"/>
      <c r="M139" s="198"/>
      <c r="N139" s="199"/>
      <c r="O139" s="199"/>
      <c r="P139" s="199"/>
      <c r="Q139" s="199"/>
      <c r="R139" s="199"/>
      <c r="S139" s="199"/>
      <c r="T139" s="200"/>
      <c r="AT139" s="201" t="s">
        <v>146</v>
      </c>
      <c r="AU139" s="201" t="s">
        <v>88</v>
      </c>
      <c r="AV139" s="13" t="s">
        <v>86</v>
      </c>
      <c r="AW139" s="13" t="s">
        <v>38</v>
      </c>
      <c r="AX139" s="13" t="s">
        <v>78</v>
      </c>
      <c r="AY139" s="201" t="s">
        <v>134</v>
      </c>
    </row>
    <row r="140" spans="2:51" s="14" customFormat="1" ht="11.25">
      <c r="B140" s="202"/>
      <c r="C140" s="203"/>
      <c r="D140" s="187" t="s">
        <v>146</v>
      </c>
      <c r="E140" s="204" t="s">
        <v>76</v>
      </c>
      <c r="F140" s="205" t="s">
        <v>211</v>
      </c>
      <c r="G140" s="203"/>
      <c r="H140" s="206">
        <v>104</v>
      </c>
      <c r="I140" s="207"/>
      <c r="J140" s="203"/>
      <c r="K140" s="203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146</v>
      </c>
      <c r="AU140" s="212" t="s">
        <v>88</v>
      </c>
      <c r="AV140" s="14" t="s">
        <v>88</v>
      </c>
      <c r="AW140" s="14" t="s">
        <v>38</v>
      </c>
      <c r="AX140" s="14" t="s">
        <v>78</v>
      </c>
      <c r="AY140" s="212" t="s">
        <v>134</v>
      </c>
    </row>
    <row r="141" spans="2:51" s="13" customFormat="1" ht="11.25">
      <c r="B141" s="192"/>
      <c r="C141" s="193"/>
      <c r="D141" s="187" t="s">
        <v>146</v>
      </c>
      <c r="E141" s="194" t="s">
        <v>76</v>
      </c>
      <c r="F141" s="195" t="s">
        <v>212</v>
      </c>
      <c r="G141" s="193"/>
      <c r="H141" s="194" t="s">
        <v>76</v>
      </c>
      <c r="I141" s="196"/>
      <c r="J141" s="193"/>
      <c r="K141" s="193"/>
      <c r="L141" s="197"/>
      <c r="M141" s="198"/>
      <c r="N141" s="199"/>
      <c r="O141" s="199"/>
      <c r="P141" s="199"/>
      <c r="Q141" s="199"/>
      <c r="R141" s="199"/>
      <c r="S141" s="199"/>
      <c r="T141" s="200"/>
      <c r="AT141" s="201" t="s">
        <v>146</v>
      </c>
      <c r="AU141" s="201" t="s">
        <v>88</v>
      </c>
      <c r="AV141" s="13" t="s">
        <v>86</v>
      </c>
      <c r="AW141" s="13" t="s">
        <v>38</v>
      </c>
      <c r="AX141" s="13" t="s">
        <v>78</v>
      </c>
      <c r="AY141" s="201" t="s">
        <v>134</v>
      </c>
    </row>
    <row r="142" spans="2:51" s="14" customFormat="1" ht="11.25">
      <c r="B142" s="202"/>
      <c r="C142" s="203"/>
      <c r="D142" s="187" t="s">
        <v>146</v>
      </c>
      <c r="E142" s="204" t="s">
        <v>76</v>
      </c>
      <c r="F142" s="205" t="s">
        <v>213</v>
      </c>
      <c r="G142" s="203"/>
      <c r="H142" s="206">
        <v>73.5</v>
      </c>
      <c r="I142" s="207"/>
      <c r="J142" s="203"/>
      <c r="K142" s="203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146</v>
      </c>
      <c r="AU142" s="212" t="s">
        <v>88</v>
      </c>
      <c r="AV142" s="14" t="s">
        <v>88</v>
      </c>
      <c r="AW142" s="14" t="s">
        <v>38</v>
      </c>
      <c r="AX142" s="14" t="s">
        <v>78</v>
      </c>
      <c r="AY142" s="212" t="s">
        <v>134</v>
      </c>
    </row>
    <row r="143" spans="2:51" s="13" customFormat="1" ht="11.25">
      <c r="B143" s="192"/>
      <c r="C143" s="193"/>
      <c r="D143" s="187" t="s">
        <v>146</v>
      </c>
      <c r="E143" s="194" t="s">
        <v>76</v>
      </c>
      <c r="F143" s="195" t="s">
        <v>214</v>
      </c>
      <c r="G143" s="193"/>
      <c r="H143" s="194" t="s">
        <v>76</v>
      </c>
      <c r="I143" s="196"/>
      <c r="J143" s="193"/>
      <c r="K143" s="193"/>
      <c r="L143" s="197"/>
      <c r="M143" s="198"/>
      <c r="N143" s="199"/>
      <c r="O143" s="199"/>
      <c r="P143" s="199"/>
      <c r="Q143" s="199"/>
      <c r="R143" s="199"/>
      <c r="S143" s="199"/>
      <c r="T143" s="200"/>
      <c r="AT143" s="201" t="s">
        <v>146</v>
      </c>
      <c r="AU143" s="201" t="s">
        <v>88</v>
      </c>
      <c r="AV143" s="13" t="s">
        <v>86</v>
      </c>
      <c r="AW143" s="13" t="s">
        <v>38</v>
      </c>
      <c r="AX143" s="13" t="s">
        <v>78</v>
      </c>
      <c r="AY143" s="201" t="s">
        <v>134</v>
      </c>
    </row>
    <row r="144" spans="2:51" s="14" customFormat="1" ht="11.25">
      <c r="B144" s="202"/>
      <c r="C144" s="203"/>
      <c r="D144" s="187" t="s">
        <v>146</v>
      </c>
      <c r="E144" s="204" t="s">
        <v>76</v>
      </c>
      <c r="F144" s="205" t="s">
        <v>215</v>
      </c>
      <c r="G144" s="203"/>
      <c r="H144" s="206">
        <v>6</v>
      </c>
      <c r="I144" s="207"/>
      <c r="J144" s="203"/>
      <c r="K144" s="203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146</v>
      </c>
      <c r="AU144" s="212" t="s">
        <v>88</v>
      </c>
      <c r="AV144" s="14" t="s">
        <v>88</v>
      </c>
      <c r="AW144" s="14" t="s">
        <v>38</v>
      </c>
      <c r="AX144" s="14" t="s">
        <v>78</v>
      </c>
      <c r="AY144" s="212" t="s">
        <v>134</v>
      </c>
    </row>
    <row r="145" spans="2:51" s="16" customFormat="1" ht="11.25">
      <c r="B145" s="224"/>
      <c r="C145" s="225"/>
      <c r="D145" s="187" t="s">
        <v>146</v>
      </c>
      <c r="E145" s="226" t="s">
        <v>76</v>
      </c>
      <c r="F145" s="227" t="s">
        <v>216</v>
      </c>
      <c r="G145" s="225"/>
      <c r="H145" s="228">
        <v>183.5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AT145" s="234" t="s">
        <v>146</v>
      </c>
      <c r="AU145" s="234" t="s">
        <v>88</v>
      </c>
      <c r="AV145" s="16" t="s">
        <v>163</v>
      </c>
      <c r="AW145" s="16" t="s">
        <v>38</v>
      </c>
      <c r="AX145" s="16" t="s">
        <v>78</v>
      </c>
      <c r="AY145" s="234" t="s">
        <v>134</v>
      </c>
    </row>
    <row r="146" spans="2:51" s="15" customFormat="1" ht="11.25">
      <c r="B146" s="213"/>
      <c r="C146" s="214"/>
      <c r="D146" s="187" t="s">
        <v>146</v>
      </c>
      <c r="E146" s="215" t="s">
        <v>76</v>
      </c>
      <c r="F146" s="216" t="s">
        <v>150</v>
      </c>
      <c r="G146" s="214"/>
      <c r="H146" s="217">
        <v>183.5</v>
      </c>
      <c r="I146" s="218"/>
      <c r="J146" s="214"/>
      <c r="K146" s="214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146</v>
      </c>
      <c r="AU146" s="223" t="s">
        <v>88</v>
      </c>
      <c r="AV146" s="15" t="s">
        <v>142</v>
      </c>
      <c r="AW146" s="15" t="s">
        <v>38</v>
      </c>
      <c r="AX146" s="15" t="s">
        <v>86</v>
      </c>
      <c r="AY146" s="223" t="s">
        <v>134</v>
      </c>
    </row>
    <row r="147" spans="1:65" s="2" customFormat="1" ht="37.9" customHeight="1">
      <c r="A147" s="35"/>
      <c r="B147" s="36"/>
      <c r="C147" s="174" t="s">
        <v>217</v>
      </c>
      <c r="D147" s="174" t="s">
        <v>137</v>
      </c>
      <c r="E147" s="175" t="s">
        <v>218</v>
      </c>
      <c r="F147" s="176" t="s">
        <v>219</v>
      </c>
      <c r="G147" s="177" t="s">
        <v>220</v>
      </c>
      <c r="H147" s="178">
        <v>0.86</v>
      </c>
      <c r="I147" s="179"/>
      <c r="J147" s="180">
        <f>ROUND(I147*H147,2)</f>
        <v>0</v>
      </c>
      <c r="K147" s="176" t="s">
        <v>76</v>
      </c>
      <c r="L147" s="40"/>
      <c r="M147" s="181" t="s">
        <v>76</v>
      </c>
      <c r="N147" s="182" t="s">
        <v>48</v>
      </c>
      <c r="O147" s="65"/>
      <c r="P147" s="183">
        <f>O147*H147</f>
        <v>0</v>
      </c>
      <c r="Q147" s="183">
        <v>0</v>
      </c>
      <c r="R147" s="183">
        <f>Q147*H147</f>
        <v>0</v>
      </c>
      <c r="S147" s="183">
        <v>2.2</v>
      </c>
      <c r="T147" s="184">
        <f>S147*H147</f>
        <v>1.8920000000000001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142</v>
      </c>
      <c r="AT147" s="185" t="s">
        <v>137</v>
      </c>
      <c r="AU147" s="185" t="s">
        <v>88</v>
      </c>
      <c r="AY147" s="18" t="s">
        <v>134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8" t="s">
        <v>86</v>
      </c>
      <c r="BK147" s="186">
        <f>ROUND(I147*H147,2)</f>
        <v>0</v>
      </c>
      <c r="BL147" s="18" t="s">
        <v>142</v>
      </c>
      <c r="BM147" s="185" t="s">
        <v>221</v>
      </c>
    </row>
    <row r="148" spans="1:47" s="2" customFormat="1" ht="19.5">
      <c r="A148" s="35"/>
      <c r="B148" s="36"/>
      <c r="C148" s="37"/>
      <c r="D148" s="187" t="s">
        <v>144</v>
      </c>
      <c r="E148" s="37"/>
      <c r="F148" s="188" t="s">
        <v>219</v>
      </c>
      <c r="G148" s="37"/>
      <c r="H148" s="37"/>
      <c r="I148" s="189"/>
      <c r="J148" s="37"/>
      <c r="K148" s="37"/>
      <c r="L148" s="40"/>
      <c r="M148" s="190"/>
      <c r="N148" s="19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144</v>
      </c>
      <c r="AU148" s="18" t="s">
        <v>88</v>
      </c>
    </row>
    <row r="149" spans="2:51" s="13" customFormat="1" ht="11.25">
      <c r="B149" s="192"/>
      <c r="C149" s="193"/>
      <c r="D149" s="187" t="s">
        <v>146</v>
      </c>
      <c r="E149" s="194" t="s">
        <v>76</v>
      </c>
      <c r="F149" s="195" t="s">
        <v>222</v>
      </c>
      <c r="G149" s="193"/>
      <c r="H149" s="194" t="s">
        <v>76</v>
      </c>
      <c r="I149" s="196"/>
      <c r="J149" s="193"/>
      <c r="K149" s="193"/>
      <c r="L149" s="197"/>
      <c r="M149" s="198"/>
      <c r="N149" s="199"/>
      <c r="O149" s="199"/>
      <c r="P149" s="199"/>
      <c r="Q149" s="199"/>
      <c r="R149" s="199"/>
      <c r="S149" s="199"/>
      <c r="T149" s="200"/>
      <c r="AT149" s="201" t="s">
        <v>146</v>
      </c>
      <c r="AU149" s="201" t="s">
        <v>88</v>
      </c>
      <c r="AV149" s="13" t="s">
        <v>86</v>
      </c>
      <c r="AW149" s="13" t="s">
        <v>38</v>
      </c>
      <c r="AX149" s="13" t="s">
        <v>78</v>
      </c>
      <c r="AY149" s="201" t="s">
        <v>134</v>
      </c>
    </row>
    <row r="150" spans="2:51" s="14" customFormat="1" ht="11.25">
      <c r="B150" s="202"/>
      <c r="C150" s="203"/>
      <c r="D150" s="187" t="s">
        <v>146</v>
      </c>
      <c r="E150" s="204" t="s">
        <v>76</v>
      </c>
      <c r="F150" s="205" t="s">
        <v>223</v>
      </c>
      <c r="G150" s="203"/>
      <c r="H150" s="206">
        <v>0.36</v>
      </c>
      <c r="I150" s="207"/>
      <c r="J150" s="203"/>
      <c r="K150" s="203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146</v>
      </c>
      <c r="AU150" s="212" t="s">
        <v>88</v>
      </c>
      <c r="AV150" s="14" t="s">
        <v>88</v>
      </c>
      <c r="AW150" s="14" t="s">
        <v>38</v>
      </c>
      <c r="AX150" s="14" t="s">
        <v>78</v>
      </c>
      <c r="AY150" s="212" t="s">
        <v>134</v>
      </c>
    </row>
    <row r="151" spans="2:51" s="13" customFormat="1" ht="11.25">
      <c r="B151" s="192"/>
      <c r="C151" s="193"/>
      <c r="D151" s="187" t="s">
        <v>146</v>
      </c>
      <c r="E151" s="194" t="s">
        <v>76</v>
      </c>
      <c r="F151" s="195" t="s">
        <v>224</v>
      </c>
      <c r="G151" s="193"/>
      <c r="H151" s="194" t="s">
        <v>76</v>
      </c>
      <c r="I151" s="196"/>
      <c r="J151" s="193"/>
      <c r="K151" s="193"/>
      <c r="L151" s="197"/>
      <c r="M151" s="198"/>
      <c r="N151" s="199"/>
      <c r="O151" s="199"/>
      <c r="P151" s="199"/>
      <c r="Q151" s="199"/>
      <c r="R151" s="199"/>
      <c r="S151" s="199"/>
      <c r="T151" s="200"/>
      <c r="AT151" s="201" t="s">
        <v>146</v>
      </c>
      <c r="AU151" s="201" t="s">
        <v>88</v>
      </c>
      <c r="AV151" s="13" t="s">
        <v>86</v>
      </c>
      <c r="AW151" s="13" t="s">
        <v>38</v>
      </c>
      <c r="AX151" s="13" t="s">
        <v>78</v>
      </c>
      <c r="AY151" s="201" t="s">
        <v>134</v>
      </c>
    </row>
    <row r="152" spans="2:51" s="14" customFormat="1" ht="11.25">
      <c r="B152" s="202"/>
      <c r="C152" s="203"/>
      <c r="D152" s="187" t="s">
        <v>146</v>
      </c>
      <c r="E152" s="204" t="s">
        <v>76</v>
      </c>
      <c r="F152" s="205" t="s">
        <v>225</v>
      </c>
      <c r="G152" s="203"/>
      <c r="H152" s="206">
        <v>0.5</v>
      </c>
      <c r="I152" s="207"/>
      <c r="J152" s="203"/>
      <c r="K152" s="203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146</v>
      </c>
      <c r="AU152" s="212" t="s">
        <v>88</v>
      </c>
      <c r="AV152" s="14" t="s">
        <v>88</v>
      </c>
      <c r="AW152" s="14" t="s">
        <v>38</v>
      </c>
      <c r="AX152" s="14" t="s">
        <v>78</v>
      </c>
      <c r="AY152" s="212" t="s">
        <v>134</v>
      </c>
    </row>
    <row r="153" spans="2:51" s="15" customFormat="1" ht="11.25">
      <c r="B153" s="213"/>
      <c r="C153" s="214"/>
      <c r="D153" s="187" t="s">
        <v>146</v>
      </c>
      <c r="E153" s="215" t="s">
        <v>76</v>
      </c>
      <c r="F153" s="216" t="s">
        <v>150</v>
      </c>
      <c r="G153" s="214"/>
      <c r="H153" s="217">
        <v>0.86</v>
      </c>
      <c r="I153" s="218"/>
      <c r="J153" s="214"/>
      <c r="K153" s="214"/>
      <c r="L153" s="219"/>
      <c r="M153" s="220"/>
      <c r="N153" s="221"/>
      <c r="O153" s="221"/>
      <c r="P153" s="221"/>
      <c r="Q153" s="221"/>
      <c r="R153" s="221"/>
      <c r="S153" s="221"/>
      <c r="T153" s="222"/>
      <c r="AT153" s="223" t="s">
        <v>146</v>
      </c>
      <c r="AU153" s="223" t="s">
        <v>88</v>
      </c>
      <c r="AV153" s="15" t="s">
        <v>142</v>
      </c>
      <c r="AW153" s="15" t="s">
        <v>38</v>
      </c>
      <c r="AX153" s="15" t="s">
        <v>86</v>
      </c>
      <c r="AY153" s="223" t="s">
        <v>134</v>
      </c>
    </row>
    <row r="154" spans="1:65" s="2" customFormat="1" ht="24.2" customHeight="1">
      <c r="A154" s="35"/>
      <c r="B154" s="36"/>
      <c r="C154" s="174" t="s">
        <v>226</v>
      </c>
      <c r="D154" s="174" t="s">
        <v>137</v>
      </c>
      <c r="E154" s="175" t="s">
        <v>227</v>
      </c>
      <c r="F154" s="176" t="s">
        <v>228</v>
      </c>
      <c r="G154" s="177" t="s">
        <v>155</v>
      </c>
      <c r="H154" s="178">
        <v>28.75</v>
      </c>
      <c r="I154" s="179"/>
      <c r="J154" s="180">
        <f>ROUND(I154*H154,2)</f>
        <v>0</v>
      </c>
      <c r="K154" s="176" t="s">
        <v>141</v>
      </c>
      <c r="L154" s="40"/>
      <c r="M154" s="181" t="s">
        <v>76</v>
      </c>
      <c r="N154" s="182" t="s">
        <v>48</v>
      </c>
      <c r="O154" s="65"/>
      <c r="P154" s="183">
        <f>O154*H154</f>
        <v>0</v>
      </c>
      <c r="Q154" s="183">
        <v>0</v>
      </c>
      <c r="R154" s="183">
        <f>Q154*H154</f>
        <v>0</v>
      </c>
      <c r="S154" s="183">
        <v>0.022</v>
      </c>
      <c r="T154" s="184">
        <f>S154*H154</f>
        <v>0.6325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142</v>
      </c>
      <c r="AT154" s="185" t="s">
        <v>137</v>
      </c>
      <c r="AU154" s="185" t="s">
        <v>88</v>
      </c>
      <c r="AY154" s="18" t="s">
        <v>134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8" t="s">
        <v>86</v>
      </c>
      <c r="BK154" s="186">
        <f>ROUND(I154*H154,2)</f>
        <v>0</v>
      </c>
      <c r="BL154" s="18" t="s">
        <v>142</v>
      </c>
      <c r="BM154" s="185" t="s">
        <v>229</v>
      </c>
    </row>
    <row r="155" spans="1:47" s="2" customFormat="1" ht="19.5">
      <c r="A155" s="35"/>
      <c r="B155" s="36"/>
      <c r="C155" s="37"/>
      <c r="D155" s="187" t="s">
        <v>144</v>
      </c>
      <c r="E155" s="37"/>
      <c r="F155" s="188" t="s">
        <v>230</v>
      </c>
      <c r="G155" s="37"/>
      <c r="H155" s="37"/>
      <c r="I155" s="189"/>
      <c r="J155" s="37"/>
      <c r="K155" s="37"/>
      <c r="L155" s="40"/>
      <c r="M155" s="190"/>
      <c r="N155" s="191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144</v>
      </c>
      <c r="AU155" s="18" t="s">
        <v>88</v>
      </c>
    </row>
    <row r="156" spans="2:51" s="13" customFormat="1" ht="11.25">
      <c r="B156" s="192"/>
      <c r="C156" s="193"/>
      <c r="D156" s="187" t="s">
        <v>146</v>
      </c>
      <c r="E156" s="194" t="s">
        <v>76</v>
      </c>
      <c r="F156" s="195" t="s">
        <v>231</v>
      </c>
      <c r="G156" s="193"/>
      <c r="H156" s="194" t="s">
        <v>76</v>
      </c>
      <c r="I156" s="196"/>
      <c r="J156" s="193"/>
      <c r="K156" s="193"/>
      <c r="L156" s="197"/>
      <c r="M156" s="198"/>
      <c r="N156" s="199"/>
      <c r="O156" s="199"/>
      <c r="P156" s="199"/>
      <c r="Q156" s="199"/>
      <c r="R156" s="199"/>
      <c r="S156" s="199"/>
      <c r="T156" s="200"/>
      <c r="AT156" s="201" t="s">
        <v>146</v>
      </c>
      <c r="AU156" s="201" t="s">
        <v>88</v>
      </c>
      <c r="AV156" s="13" t="s">
        <v>86</v>
      </c>
      <c r="AW156" s="13" t="s">
        <v>38</v>
      </c>
      <c r="AX156" s="13" t="s">
        <v>78</v>
      </c>
      <c r="AY156" s="201" t="s">
        <v>134</v>
      </c>
    </row>
    <row r="157" spans="2:51" s="13" customFormat="1" ht="11.25">
      <c r="B157" s="192"/>
      <c r="C157" s="193"/>
      <c r="D157" s="187" t="s">
        <v>146</v>
      </c>
      <c r="E157" s="194" t="s">
        <v>76</v>
      </c>
      <c r="F157" s="195" t="s">
        <v>232</v>
      </c>
      <c r="G157" s="193"/>
      <c r="H157" s="194" t="s">
        <v>76</v>
      </c>
      <c r="I157" s="196"/>
      <c r="J157" s="193"/>
      <c r="K157" s="193"/>
      <c r="L157" s="197"/>
      <c r="M157" s="198"/>
      <c r="N157" s="199"/>
      <c r="O157" s="199"/>
      <c r="P157" s="199"/>
      <c r="Q157" s="199"/>
      <c r="R157" s="199"/>
      <c r="S157" s="199"/>
      <c r="T157" s="200"/>
      <c r="AT157" s="201" t="s">
        <v>146</v>
      </c>
      <c r="AU157" s="201" t="s">
        <v>88</v>
      </c>
      <c r="AV157" s="13" t="s">
        <v>86</v>
      </c>
      <c r="AW157" s="13" t="s">
        <v>38</v>
      </c>
      <c r="AX157" s="13" t="s">
        <v>78</v>
      </c>
      <c r="AY157" s="201" t="s">
        <v>134</v>
      </c>
    </row>
    <row r="158" spans="2:51" s="14" customFormat="1" ht="11.25">
      <c r="B158" s="202"/>
      <c r="C158" s="203"/>
      <c r="D158" s="187" t="s">
        <v>146</v>
      </c>
      <c r="E158" s="204" t="s">
        <v>76</v>
      </c>
      <c r="F158" s="205" t="s">
        <v>233</v>
      </c>
      <c r="G158" s="203"/>
      <c r="H158" s="206">
        <v>28.75</v>
      </c>
      <c r="I158" s="207"/>
      <c r="J158" s="203"/>
      <c r="K158" s="203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146</v>
      </c>
      <c r="AU158" s="212" t="s">
        <v>88</v>
      </c>
      <c r="AV158" s="14" t="s">
        <v>88</v>
      </c>
      <c r="AW158" s="14" t="s">
        <v>38</v>
      </c>
      <c r="AX158" s="14" t="s">
        <v>78</v>
      </c>
      <c r="AY158" s="212" t="s">
        <v>134</v>
      </c>
    </row>
    <row r="159" spans="2:51" s="15" customFormat="1" ht="11.25">
      <c r="B159" s="213"/>
      <c r="C159" s="214"/>
      <c r="D159" s="187" t="s">
        <v>146</v>
      </c>
      <c r="E159" s="215" t="s">
        <v>76</v>
      </c>
      <c r="F159" s="216" t="s">
        <v>150</v>
      </c>
      <c r="G159" s="214"/>
      <c r="H159" s="217">
        <v>28.75</v>
      </c>
      <c r="I159" s="218"/>
      <c r="J159" s="214"/>
      <c r="K159" s="214"/>
      <c r="L159" s="219"/>
      <c r="M159" s="220"/>
      <c r="N159" s="221"/>
      <c r="O159" s="221"/>
      <c r="P159" s="221"/>
      <c r="Q159" s="221"/>
      <c r="R159" s="221"/>
      <c r="S159" s="221"/>
      <c r="T159" s="222"/>
      <c r="AT159" s="223" t="s">
        <v>146</v>
      </c>
      <c r="AU159" s="223" t="s">
        <v>88</v>
      </c>
      <c r="AV159" s="15" t="s">
        <v>142</v>
      </c>
      <c r="AW159" s="15" t="s">
        <v>38</v>
      </c>
      <c r="AX159" s="15" t="s">
        <v>86</v>
      </c>
      <c r="AY159" s="223" t="s">
        <v>134</v>
      </c>
    </row>
    <row r="160" spans="1:65" s="2" customFormat="1" ht="24.2" customHeight="1">
      <c r="A160" s="35"/>
      <c r="B160" s="36"/>
      <c r="C160" s="174" t="s">
        <v>234</v>
      </c>
      <c r="D160" s="174" t="s">
        <v>137</v>
      </c>
      <c r="E160" s="175" t="s">
        <v>235</v>
      </c>
      <c r="F160" s="176" t="s">
        <v>236</v>
      </c>
      <c r="G160" s="177" t="s">
        <v>155</v>
      </c>
      <c r="H160" s="178">
        <v>364</v>
      </c>
      <c r="I160" s="179"/>
      <c r="J160" s="180">
        <f>ROUND(I160*H160,2)</f>
        <v>0</v>
      </c>
      <c r="K160" s="176" t="s">
        <v>141</v>
      </c>
      <c r="L160" s="40"/>
      <c r="M160" s="181" t="s">
        <v>76</v>
      </c>
      <c r="N160" s="182" t="s">
        <v>48</v>
      </c>
      <c r="O160" s="65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142</v>
      </c>
      <c r="AT160" s="185" t="s">
        <v>137</v>
      </c>
      <c r="AU160" s="185" t="s">
        <v>88</v>
      </c>
      <c r="AY160" s="18" t="s">
        <v>134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18" t="s">
        <v>86</v>
      </c>
      <c r="BK160" s="186">
        <f>ROUND(I160*H160,2)</f>
        <v>0</v>
      </c>
      <c r="BL160" s="18" t="s">
        <v>142</v>
      </c>
      <c r="BM160" s="185" t="s">
        <v>237</v>
      </c>
    </row>
    <row r="161" spans="1:47" s="2" customFormat="1" ht="11.25">
      <c r="A161" s="35"/>
      <c r="B161" s="36"/>
      <c r="C161" s="37"/>
      <c r="D161" s="187" t="s">
        <v>144</v>
      </c>
      <c r="E161" s="37"/>
      <c r="F161" s="188" t="s">
        <v>236</v>
      </c>
      <c r="G161" s="37"/>
      <c r="H161" s="37"/>
      <c r="I161" s="189"/>
      <c r="J161" s="37"/>
      <c r="K161" s="37"/>
      <c r="L161" s="40"/>
      <c r="M161" s="190"/>
      <c r="N161" s="191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144</v>
      </c>
      <c r="AU161" s="18" t="s">
        <v>88</v>
      </c>
    </row>
    <row r="162" spans="2:51" s="13" customFormat="1" ht="11.25">
      <c r="B162" s="192"/>
      <c r="C162" s="193"/>
      <c r="D162" s="187" t="s">
        <v>146</v>
      </c>
      <c r="E162" s="194" t="s">
        <v>76</v>
      </c>
      <c r="F162" s="195" t="s">
        <v>238</v>
      </c>
      <c r="G162" s="193"/>
      <c r="H162" s="194" t="s">
        <v>76</v>
      </c>
      <c r="I162" s="196"/>
      <c r="J162" s="193"/>
      <c r="K162" s="193"/>
      <c r="L162" s="197"/>
      <c r="M162" s="198"/>
      <c r="N162" s="199"/>
      <c r="O162" s="199"/>
      <c r="P162" s="199"/>
      <c r="Q162" s="199"/>
      <c r="R162" s="199"/>
      <c r="S162" s="199"/>
      <c r="T162" s="200"/>
      <c r="AT162" s="201" t="s">
        <v>146</v>
      </c>
      <c r="AU162" s="201" t="s">
        <v>88</v>
      </c>
      <c r="AV162" s="13" t="s">
        <v>86</v>
      </c>
      <c r="AW162" s="13" t="s">
        <v>38</v>
      </c>
      <c r="AX162" s="13" t="s">
        <v>78</v>
      </c>
      <c r="AY162" s="201" t="s">
        <v>134</v>
      </c>
    </row>
    <row r="163" spans="2:51" s="14" customFormat="1" ht="11.25">
      <c r="B163" s="202"/>
      <c r="C163" s="203"/>
      <c r="D163" s="187" t="s">
        <v>146</v>
      </c>
      <c r="E163" s="204" t="s">
        <v>76</v>
      </c>
      <c r="F163" s="205" t="s">
        <v>239</v>
      </c>
      <c r="G163" s="203"/>
      <c r="H163" s="206">
        <v>185</v>
      </c>
      <c r="I163" s="207"/>
      <c r="J163" s="203"/>
      <c r="K163" s="203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146</v>
      </c>
      <c r="AU163" s="212" t="s">
        <v>88</v>
      </c>
      <c r="AV163" s="14" t="s">
        <v>88</v>
      </c>
      <c r="AW163" s="14" t="s">
        <v>38</v>
      </c>
      <c r="AX163" s="14" t="s">
        <v>78</v>
      </c>
      <c r="AY163" s="212" t="s">
        <v>134</v>
      </c>
    </row>
    <row r="164" spans="2:51" s="14" customFormat="1" ht="11.25">
      <c r="B164" s="202"/>
      <c r="C164" s="203"/>
      <c r="D164" s="187" t="s">
        <v>146</v>
      </c>
      <c r="E164" s="204" t="s">
        <v>76</v>
      </c>
      <c r="F164" s="205" t="s">
        <v>240</v>
      </c>
      <c r="G164" s="203"/>
      <c r="H164" s="206">
        <v>64</v>
      </c>
      <c r="I164" s="207"/>
      <c r="J164" s="203"/>
      <c r="K164" s="203"/>
      <c r="L164" s="208"/>
      <c r="M164" s="209"/>
      <c r="N164" s="210"/>
      <c r="O164" s="210"/>
      <c r="P164" s="210"/>
      <c r="Q164" s="210"/>
      <c r="R164" s="210"/>
      <c r="S164" s="210"/>
      <c r="T164" s="211"/>
      <c r="AT164" s="212" t="s">
        <v>146</v>
      </c>
      <c r="AU164" s="212" t="s">
        <v>88</v>
      </c>
      <c r="AV164" s="14" t="s">
        <v>88</v>
      </c>
      <c r="AW164" s="14" t="s">
        <v>38</v>
      </c>
      <c r="AX164" s="14" t="s">
        <v>78</v>
      </c>
      <c r="AY164" s="212" t="s">
        <v>134</v>
      </c>
    </row>
    <row r="165" spans="2:51" s="13" customFormat="1" ht="11.25">
      <c r="B165" s="192"/>
      <c r="C165" s="193"/>
      <c r="D165" s="187" t="s">
        <v>146</v>
      </c>
      <c r="E165" s="194" t="s">
        <v>76</v>
      </c>
      <c r="F165" s="195" t="s">
        <v>241</v>
      </c>
      <c r="G165" s="193"/>
      <c r="H165" s="194" t="s">
        <v>76</v>
      </c>
      <c r="I165" s="196"/>
      <c r="J165" s="193"/>
      <c r="K165" s="193"/>
      <c r="L165" s="197"/>
      <c r="M165" s="198"/>
      <c r="N165" s="199"/>
      <c r="O165" s="199"/>
      <c r="P165" s="199"/>
      <c r="Q165" s="199"/>
      <c r="R165" s="199"/>
      <c r="S165" s="199"/>
      <c r="T165" s="200"/>
      <c r="AT165" s="201" t="s">
        <v>146</v>
      </c>
      <c r="AU165" s="201" t="s">
        <v>88</v>
      </c>
      <c r="AV165" s="13" t="s">
        <v>86</v>
      </c>
      <c r="AW165" s="13" t="s">
        <v>38</v>
      </c>
      <c r="AX165" s="13" t="s">
        <v>78</v>
      </c>
      <c r="AY165" s="201" t="s">
        <v>134</v>
      </c>
    </row>
    <row r="166" spans="2:51" s="14" customFormat="1" ht="11.25">
      <c r="B166" s="202"/>
      <c r="C166" s="203"/>
      <c r="D166" s="187" t="s">
        <v>146</v>
      </c>
      <c r="E166" s="204" t="s">
        <v>76</v>
      </c>
      <c r="F166" s="205" t="s">
        <v>242</v>
      </c>
      <c r="G166" s="203"/>
      <c r="H166" s="206">
        <v>115</v>
      </c>
      <c r="I166" s="207"/>
      <c r="J166" s="203"/>
      <c r="K166" s="203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146</v>
      </c>
      <c r="AU166" s="212" t="s">
        <v>88</v>
      </c>
      <c r="AV166" s="14" t="s">
        <v>88</v>
      </c>
      <c r="AW166" s="14" t="s">
        <v>38</v>
      </c>
      <c r="AX166" s="14" t="s">
        <v>78</v>
      </c>
      <c r="AY166" s="212" t="s">
        <v>134</v>
      </c>
    </row>
    <row r="167" spans="2:51" s="15" customFormat="1" ht="11.25">
      <c r="B167" s="213"/>
      <c r="C167" s="214"/>
      <c r="D167" s="187" t="s">
        <v>146</v>
      </c>
      <c r="E167" s="215" t="s">
        <v>76</v>
      </c>
      <c r="F167" s="216" t="s">
        <v>150</v>
      </c>
      <c r="G167" s="214"/>
      <c r="H167" s="217">
        <v>364</v>
      </c>
      <c r="I167" s="218"/>
      <c r="J167" s="214"/>
      <c r="K167" s="214"/>
      <c r="L167" s="219"/>
      <c r="M167" s="220"/>
      <c r="N167" s="221"/>
      <c r="O167" s="221"/>
      <c r="P167" s="221"/>
      <c r="Q167" s="221"/>
      <c r="R167" s="221"/>
      <c r="S167" s="221"/>
      <c r="T167" s="222"/>
      <c r="AT167" s="223" t="s">
        <v>146</v>
      </c>
      <c r="AU167" s="223" t="s">
        <v>88</v>
      </c>
      <c r="AV167" s="15" t="s">
        <v>142</v>
      </c>
      <c r="AW167" s="15" t="s">
        <v>38</v>
      </c>
      <c r="AX167" s="15" t="s">
        <v>86</v>
      </c>
      <c r="AY167" s="223" t="s">
        <v>134</v>
      </c>
    </row>
    <row r="168" spans="1:65" s="2" customFormat="1" ht="24.2" customHeight="1">
      <c r="A168" s="35"/>
      <c r="B168" s="36"/>
      <c r="C168" s="174" t="s">
        <v>8</v>
      </c>
      <c r="D168" s="174" t="s">
        <v>137</v>
      </c>
      <c r="E168" s="175" t="s">
        <v>243</v>
      </c>
      <c r="F168" s="176" t="s">
        <v>244</v>
      </c>
      <c r="G168" s="177" t="s">
        <v>155</v>
      </c>
      <c r="H168" s="178">
        <v>28.75</v>
      </c>
      <c r="I168" s="179"/>
      <c r="J168" s="180">
        <f>ROUND(I168*H168,2)</f>
        <v>0</v>
      </c>
      <c r="K168" s="176" t="s">
        <v>141</v>
      </c>
      <c r="L168" s="40"/>
      <c r="M168" s="181" t="s">
        <v>76</v>
      </c>
      <c r="N168" s="182" t="s">
        <v>48</v>
      </c>
      <c r="O168" s="65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142</v>
      </c>
      <c r="AT168" s="185" t="s">
        <v>137</v>
      </c>
      <c r="AU168" s="185" t="s">
        <v>88</v>
      </c>
      <c r="AY168" s="18" t="s">
        <v>134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18" t="s">
        <v>86</v>
      </c>
      <c r="BK168" s="186">
        <f>ROUND(I168*H168,2)</f>
        <v>0</v>
      </c>
      <c r="BL168" s="18" t="s">
        <v>142</v>
      </c>
      <c r="BM168" s="185" t="s">
        <v>245</v>
      </c>
    </row>
    <row r="169" spans="1:47" s="2" customFormat="1" ht="19.5">
      <c r="A169" s="35"/>
      <c r="B169" s="36"/>
      <c r="C169" s="37"/>
      <c r="D169" s="187" t="s">
        <v>144</v>
      </c>
      <c r="E169" s="37"/>
      <c r="F169" s="188" t="s">
        <v>246</v>
      </c>
      <c r="G169" s="37"/>
      <c r="H169" s="37"/>
      <c r="I169" s="189"/>
      <c r="J169" s="37"/>
      <c r="K169" s="37"/>
      <c r="L169" s="40"/>
      <c r="M169" s="190"/>
      <c r="N169" s="191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144</v>
      </c>
      <c r="AU169" s="18" t="s">
        <v>88</v>
      </c>
    </row>
    <row r="170" spans="1:65" s="2" customFormat="1" ht="24.2" customHeight="1">
      <c r="A170" s="35"/>
      <c r="B170" s="36"/>
      <c r="C170" s="174" t="s">
        <v>247</v>
      </c>
      <c r="D170" s="174" t="s">
        <v>137</v>
      </c>
      <c r="E170" s="175" t="s">
        <v>248</v>
      </c>
      <c r="F170" s="176" t="s">
        <v>249</v>
      </c>
      <c r="G170" s="177" t="s">
        <v>155</v>
      </c>
      <c r="H170" s="178">
        <v>28.75</v>
      </c>
      <c r="I170" s="179"/>
      <c r="J170" s="180">
        <f>ROUND(I170*H170,2)</f>
        <v>0</v>
      </c>
      <c r="K170" s="176" t="s">
        <v>141</v>
      </c>
      <c r="L170" s="40"/>
      <c r="M170" s="181" t="s">
        <v>76</v>
      </c>
      <c r="N170" s="182" t="s">
        <v>48</v>
      </c>
      <c r="O170" s="65"/>
      <c r="P170" s="183">
        <f>O170*H170</f>
        <v>0</v>
      </c>
      <c r="Q170" s="183">
        <v>0.01995</v>
      </c>
      <c r="R170" s="183">
        <f>Q170*H170</f>
        <v>0.5735625</v>
      </c>
      <c r="S170" s="183">
        <v>0</v>
      </c>
      <c r="T170" s="18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5" t="s">
        <v>142</v>
      </c>
      <c r="AT170" s="185" t="s">
        <v>137</v>
      </c>
      <c r="AU170" s="185" t="s">
        <v>88</v>
      </c>
      <c r="AY170" s="18" t="s">
        <v>134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18" t="s">
        <v>86</v>
      </c>
      <c r="BK170" s="186">
        <f>ROUND(I170*H170,2)</f>
        <v>0</v>
      </c>
      <c r="BL170" s="18" t="s">
        <v>142</v>
      </c>
      <c r="BM170" s="185" t="s">
        <v>250</v>
      </c>
    </row>
    <row r="171" spans="1:47" s="2" customFormat="1" ht="19.5">
      <c r="A171" s="35"/>
      <c r="B171" s="36"/>
      <c r="C171" s="37"/>
      <c r="D171" s="187" t="s">
        <v>144</v>
      </c>
      <c r="E171" s="37"/>
      <c r="F171" s="188" t="s">
        <v>251</v>
      </c>
      <c r="G171" s="37"/>
      <c r="H171" s="37"/>
      <c r="I171" s="189"/>
      <c r="J171" s="37"/>
      <c r="K171" s="37"/>
      <c r="L171" s="40"/>
      <c r="M171" s="190"/>
      <c r="N171" s="191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144</v>
      </c>
      <c r="AU171" s="18" t="s">
        <v>88</v>
      </c>
    </row>
    <row r="172" spans="1:65" s="2" customFormat="1" ht="24.2" customHeight="1">
      <c r="A172" s="35"/>
      <c r="B172" s="36"/>
      <c r="C172" s="174" t="s">
        <v>252</v>
      </c>
      <c r="D172" s="174" t="s">
        <v>137</v>
      </c>
      <c r="E172" s="175" t="s">
        <v>253</v>
      </c>
      <c r="F172" s="176" t="s">
        <v>254</v>
      </c>
      <c r="G172" s="177" t="s">
        <v>155</v>
      </c>
      <c r="H172" s="178">
        <v>28.75</v>
      </c>
      <c r="I172" s="179"/>
      <c r="J172" s="180">
        <f>ROUND(I172*H172,2)</f>
        <v>0</v>
      </c>
      <c r="K172" s="176" t="s">
        <v>141</v>
      </c>
      <c r="L172" s="40"/>
      <c r="M172" s="181" t="s">
        <v>76</v>
      </c>
      <c r="N172" s="182" t="s">
        <v>48</v>
      </c>
      <c r="O172" s="65"/>
      <c r="P172" s="183">
        <f>O172*H172</f>
        <v>0</v>
      </c>
      <c r="Q172" s="183">
        <v>0.00158</v>
      </c>
      <c r="R172" s="183">
        <f>Q172*H172</f>
        <v>0.045425</v>
      </c>
      <c r="S172" s="183">
        <v>0</v>
      </c>
      <c r="T172" s="18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5" t="s">
        <v>142</v>
      </c>
      <c r="AT172" s="185" t="s">
        <v>137</v>
      </c>
      <c r="AU172" s="185" t="s">
        <v>88</v>
      </c>
      <c r="AY172" s="18" t="s">
        <v>134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18" t="s">
        <v>86</v>
      </c>
      <c r="BK172" s="186">
        <f>ROUND(I172*H172,2)</f>
        <v>0</v>
      </c>
      <c r="BL172" s="18" t="s">
        <v>142</v>
      </c>
      <c r="BM172" s="185" t="s">
        <v>255</v>
      </c>
    </row>
    <row r="173" spans="1:47" s="2" customFormat="1" ht="19.5">
      <c r="A173" s="35"/>
      <c r="B173" s="36"/>
      <c r="C173" s="37"/>
      <c r="D173" s="187" t="s">
        <v>144</v>
      </c>
      <c r="E173" s="37"/>
      <c r="F173" s="188" t="s">
        <v>256</v>
      </c>
      <c r="G173" s="37"/>
      <c r="H173" s="37"/>
      <c r="I173" s="189"/>
      <c r="J173" s="37"/>
      <c r="K173" s="37"/>
      <c r="L173" s="40"/>
      <c r="M173" s="190"/>
      <c r="N173" s="191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144</v>
      </c>
      <c r="AU173" s="18" t="s">
        <v>88</v>
      </c>
    </row>
    <row r="174" spans="2:63" s="12" customFormat="1" ht="22.9" customHeight="1">
      <c r="B174" s="158"/>
      <c r="C174" s="159"/>
      <c r="D174" s="160" t="s">
        <v>77</v>
      </c>
      <c r="E174" s="172" t="s">
        <v>257</v>
      </c>
      <c r="F174" s="172" t="s">
        <v>258</v>
      </c>
      <c r="G174" s="159"/>
      <c r="H174" s="159"/>
      <c r="I174" s="162"/>
      <c r="J174" s="173">
        <f>BK174</f>
        <v>0</v>
      </c>
      <c r="K174" s="159"/>
      <c r="L174" s="164"/>
      <c r="M174" s="165"/>
      <c r="N174" s="166"/>
      <c r="O174" s="166"/>
      <c r="P174" s="167">
        <f>SUM(P175:P183)</f>
        <v>0</v>
      </c>
      <c r="Q174" s="166"/>
      <c r="R174" s="167">
        <f>SUM(R175:R183)</f>
        <v>0</v>
      </c>
      <c r="S174" s="166"/>
      <c r="T174" s="168">
        <f>SUM(T175:T183)</f>
        <v>0</v>
      </c>
      <c r="AR174" s="169" t="s">
        <v>86</v>
      </c>
      <c r="AT174" s="170" t="s">
        <v>77</v>
      </c>
      <c r="AU174" s="170" t="s">
        <v>86</v>
      </c>
      <c r="AY174" s="169" t="s">
        <v>134</v>
      </c>
      <c r="BK174" s="171">
        <f>SUM(BK175:BK183)</f>
        <v>0</v>
      </c>
    </row>
    <row r="175" spans="1:65" s="2" customFormat="1" ht="24.2" customHeight="1">
      <c r="A175" s="35"/>
      <c r="B175" s="36"/>
      <c r="C175" s="174" t="s">
        <v>259</v>
      </c>
      <c r="D175" s="174" t="s">
        <v>137</v>
      </c>
      <c r="E175" s="175" t="s">
        <v>260</v>
      </c>
      <c r="F175" s="176" t="s">
        <v>261</v>
      </c>
      <c r="G175" s="177" t="s">
        <v>262</v>
      </c>
      <c r="H175" s="178">
        <v>5.203</v>
      </c>
      <c r="I175" s="179"/>
      <c r="J175" s="180">
        <f>ROUND(I175*H175,2)</f>
        <v>0</v>
      </c>
      <c r="K175" s="176" t="s">
        <v>141</v>
      </c>
      <c r="L175" s="40"/>
      <c r="M175" s="181" t="s">
        <v>76</v>
      </c>
      <c r="N175" s="182" t="s">
        <v>48</v>
      </c>
      <c r="O175" s="65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142</v>
      </c>
      <c r="AT175" s="185" t="s">
        <v>137</v>
      </c>
      <c r="AU175" s="185" t="s">
        <v>88</v>
      </c>
      <c r="AY175" s="18" t="s">
        <v>134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8" t="s">
        <v>86</v>
      </c>
      <c r="BK175" s="186">
        <f>ROUND(I175*H175,2)</f>
        <v>0</v>
      </c>
      <c r="BL175" s="18" t="s">
        <v>142</v>
      </c>
      <c r="BM175" s="185" t="s">
        <v>263</v>
      </c>
    </row>
    <row r="176" spans="1:47" s="2" customFormat="1" ht="29.25">
      <c r="A176" s="35"/>
      <c r="B176" s="36"/>
      <c r="C176" s="37"/>
      <c r="D176" s="187" t="s">
        <v>144</v>
      </c>
      <c r="E176" s="37"/>
      <c r="F176" s="188" t="s">
        <v>264</v>
      </c>
      <c r="G176" s="37"/>
      <c r="H176" s="37"/>
      <c r="I176" s="189"/>
      <c r="J176" s="37"/>
      <c r="K176" s="37"/>
      <c r="L176" s="40"/>
      <c r="M176" s="190"/>
      <c r="N176" s="191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144</v>
      </c>
      <c r="AU176" s="18" t="s">
        <v>88</v>
      </c>
    </row>
    <row r="177" spans="1:65" s="2" customFormat="1" ht="24.2" customHeight="1">
      <c r="A177" s="35"/>
      <c r="B177" s="36"/>
      <c r="C177" s="174" t="s">
        <v>265</v>
      </c>
      <c r="D177" s="174" t="s">
        <v>137</v>
      </c>
      <c r="E177" s="175" t="s">
        <v>266</v>
      </c>
      <c r="F177" s="176" t="s">
        <v>267</v>
      </c>
      <c r="G177" s="177" t="s">
        <v>262</v>
      </c>
      <c r="H177" s="178">
        <v>5.203</v>
      </c>
      <c r="I177" s="179"/>
      <c r="J177" s="180">
        <f>ROUND(I177*H177,2)</f>
        <v>0</v>
      </c>
      <c r="K177" s="176" t="s">
        <v>141</v>
      </c>
      <c r="L177" s="40"/>
      <c r="M177" s="181" t="s">
        <v>76</v>
      </c>
      <c r="N177" s="182" t="s">
        <v>48</v>
      </c>
      <c r="O177" s="65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142</v>
      </c>
      <c r="AT177" s="185" t="s">
        <v>137</v>
      </c>
      <c r="AU177" s="185" t="s">
        <v>88</v>
      </c>
      <c r="AY177" s="18" t="s">
        <v>134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8" t="s">
        <v>86</v>
      </c>
      <c r="BK177" s="186">
        <f>ROUND(I177*H177,2)</f>
        <v>0</v>
      </c>
      <c r="BL177" s="18" t="s">
        <v>142</v>
      </c>
      <c r="BM177" s="185" t="s">
        <v>268</v>
      </c>
    </row>
    <row r="178" spans="1:47" s="2" customFormat="1" ht="19.5">
      <c r="A178" s="35"/>
      <c r="B178" s="36"/>
      <c r="C178" s="37"/>
      <c r="D178" s="187" t="s">
        <v>144</v>
      </c>
      <c r="E178" s="37"/>
      <c r="F178" s="188" t="s">
        <v>269</v>
      </c>
      <c r="G178" s="37"/>
      <c r="H178" s="37"/>
      <c r="I178" s="189"/>
      <c r="J178" s="37"/>
      <c r="K178" s="37"/>
      <c r="L178" s="40"/>
      <c r="M178" s="190"/>
      <c r="N178" s="191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144</v>
      </c>
      <c r="AU178" s="18" t="s">
        <v>88</v>
      </c>
    </row>
    <row r="179" spans="1:65" s="2" customFormat="1" ht="24.2" customHeight="1">
      <c r="A179" s="35"/>
      <c r="B179" s="36"/>
      <c r="C179" s="174" t="s">
        <v>270</v>
      </c>
      <c r="D179" s="174" t="s">
        <v>137</v>
      </c>
      <c r="E179" s="175" t="s">
        <v>271</v>
      </c>
      <c r="F179" s="176" t="s">
        <v>272</v>
      </c>
      <c r="G179" s="177" t="s">
        <v>262</v>
      </c>
      <c r="H179" s="178">
        <v>104.06</v>
      </c>
      <c r="I179" s="179"/>
      <c r="J179" s="180">
        <f>ROUND(I179*H179,2)</f>
        <v>0</v>
      </c>
      <c r="K179" s="176" t="s">
        <v>141</v>
      </c>
      <c r="L179" s="40"/>
      <c r="M179" s="181" t="s">
        <v>76</v>
      </c>
      <c r="N179" s="182" t="s">
        <v>48</v>
      </c>
      <c r="O179" s="65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142</v>
      </c>
      <c r="AT179" s="185" t="s">
        <v>137</v>
      </c>
      <c r="AU179" s="185" t="s">
        <v>88</v>
      </c>
      <c r="AY179" s="18" t="s">
        <v>134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8" t="s">
        <v>86</v>
      </c>
      <c r="BK179" s="186">
        <f>ROUND(I179*H179,2)</f>
        <v>0</v>
      </c>
      <c r="BL179" s="18" t="s">
        <v>142</v>
      </c>
      <c r="BM179" s="185" t="s">
        <v>273</v>
      </c>
    </row>
    <row r="180" spans="1:47" s="2" customFormat="1" ht="29.25">
      <c r="A180" s="35"/>
      <c r="B180" s="36"/>
      <c r="C180" s="37"/>
      <c r="D180" s="187" t="s">
        <v>144</v>
      </c>
      <c r="E180" s="37"/>
      <c r="F180" s="188" t="s">
        <v>274</v>
      </c>
      <c r="G180" s="37"/>
      <c r="H180" s="37"/>
      <c r="I180" s="189"/>
      <c r="J180" s="37"/>
      <c r="K180" s="37"/>
      <c r="L180" s="40"/>
      <c r="M180" s="190"/>
      <c r="N180" s="191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144</v>
      </c>
      <c r="AU180" s="18" t="s">
        <v>88</v>
      </c>
    </row>
    <row r="181" spans="2:51" s="14" customFormat="1" ht="11.25">
      <c r="B181" s="202"/>
      <c r="C181" s="203"/>
      <c r="D181" s="187" t="s">
        <v>146</v>
      </c>
      <c r="E181" s="203"/>
      <c r="F181" s="205" t="s">
        <v>275</v>
      </c>
      <c r="G181" s="203"/>
      <c r="H181" s="206">
        <v>104.06</v>
      </c>
      <c r="I181" s="207"/>
      <c r="J181" s="203"/>
      <c r="K181" s="203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146</v>
      </c>
      <c r="AU181" s="212" t="s">
        <v>88</v>
      </c>
      <c r="AV181" s="14" t="s">
        <v>88</v>
      </c>
      <c r="AW181" s="14" t="s">
        <v>4</v>
      </c>
      <c r="AX181" s="14" t="s">
        <v>86</v>
      </c>
      <c r="AY181" s="212" t="s">
        <v>134</v>
      </c>
    </row>
    <row r="182" spans="1:65" s="2" customFormat="1" ht="24.2" customHeight="1">
      <c r="A182" s="35"/>
      <c r="B182" s="36"/>
      <c r="C182" s="174" t="s">
        <v>7</v>
      </c>
      <c r="D182" s="174" t="s">
        <v>137</v>
      </c>
      <c r="E182" s="175" t="s">
        <v>276</v>
      </c>
      <c r="F182" s="176" t="s">
        <v>277</v>
      </c>
      <c r="G182" s="177" t="s">
        <v>262</v>
      </c>
      <c r="H182" s="178">
        <v>7.209</v>
      </c>
      <c r="I182" s="179"/>
      <c r="J182" s="180">
        <f>ROUND(I182*H182,2)</f>
        <v>0</v>
      </c>
      <c r="K182" s="176" t="s">
        <v>141</v>
      </c>
      <c r="L182" s="40"/>
      <c r="M182" s="181" t="s">
        <v>76</v>
      </c>
      <c r="N182" s="182" t="s">
        <v>48</v>
      </c>
      <c r="O182" s="65"/>
      <c r="P182" s="183">
        <f>O182*H182</f>
        <v>0</v>
      </c>
      <c r="Q182" s="183">
        <v>0</v>
      </c>
      <c r="R182" s="183">
        <f>Q182*H182</f>
        <v>0</v>
      </c>
      <c r="S182" s="183">
        <v>0</v>
      </c>
      <c r="T182" s="18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142</v>
      </c>
      <c r="AT182" s="185" t="s">
        <v>137</v>
      </c>
      <c r="AU182" s="185" t="s">
        <v>88</v>
      </c>
      <c r="AY182" s="18" t="s">
        <v>134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18" t="s">
        <v>86</v>
      </c>
      <c r="BK182" s="186">
        <f>ROUND(I182*H182,2)</f>
        <v>0</v>
      </c>
      <c r="BL182" s="18" t="s">
        <v>142</v>
      </c>
      <c r="BM182" s="185" t="s">
        <v>278</v>
      </c>
    </row>
    <row r="183" spans="1:47" s="2" customFormat="1" ht="29.25">
      <c r="A183" s="35"/>
      <c r="B183" s="36"/>
      <c r="C183" s="37"/>
      <c r="D183" s="187" t="s">
        <v>144</v>
      </c>
      <c r="E183" s="37"/>
      <c r="F183" s="188" t="s">
        <v>279</v>
      </c>
      <c r="G183" s="37"/>
      <c r="H183" s="37"/>
      <c r="I183" s="189"/>
      <c r="J183" s="37"/>
      <c r="K183" s="37"/>
      <c r="L183" s="40"/>
      <c r="M183" s="190"/>
      <c r="N183" s="191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144</v>
      </c>
      <c r="AU183" s="18" t="s">
        <v>88</v>
      </c>
    </row>
    <row r="184" spans="2:63" s="12" customFormat="1" ht="22.9" customHeight="1">
      <c r="B184" s="158"/>
      <c r="C184" s="159"/>
      <c r="D184" s="160" t="s">
        <v>77</v>
      </c>
      <c r="E184" s="172" t="s">
        <v>280</v>
      </c>
      <c r="F184" s="172" t="s">
        <v>281</v>
      </c>
      <c r="G184" s="159"/>
      <c r="H184" s="159"/>
      <c r="I184" s="162"/>
      <c r="J184" s="173">
        <f>BK184</f>
        <v>0</v>
      </c>
      <c r="K184" s="159"/>
      <c r="L184" s="164"/>
      <c r="M184" s="165"/>
      <c r="N184" s="166"/>
      <c r="O184" s="166"/>
      <c r="P184" s="167">
        <f>SUM(P185:P186)</f>
        <v>0</v>
      </c>
      <c r="Q184" s="166"/>
      <c r="R184" s="167">
        <f>SUM(R185:R186)</f>
        <v>0</v>
      </c>
      <c r="S184" s="166"/>
      <c r="T184" s="168">
        <f>SUM(T185:T186)</f>
        <v>0</v>
      </c>
      <c r="AR184" s="169" t="s">
        <v>86</v>
      </c>
      <c r="AT184" s="170" t="s">
        <v>77</v>
      </c>
      <c r="AU184" s="170" t="s">
        <v>86</v>
      </c>
      <c r="AY184" s="169" t="s">
        <v>134</v>
      </c>
      <c r="BK184" s="171">
        <f>SUM(BK185:BK186)</f>
        <v>0</v>
      </c>
    </row>
    <row r="185" spans="1:65" s="2" customFormat="1" ht="14.45" customHeight="1">
      <c r="A185" s="35"/>
      <c r="B185" s="36"/>
      <c r="C185" s="174" t="s">
        <v>282</v>
      </c>
      <c r="D185" s="174" t="s">
        <v>137</v>
      </c>
      <c r="E185" s="175" t="s">
        <v>283</v>
      </c>
      <c r="F185" s="176" t="s">
        <v>284</v>
      </c>
      <c r="G185" s="177" t="s">
        <v>262</v>
      </c>
      <c r="H185" s="178">
        <v>1.252</v>
      </c>
      <c r="I185" s="179"/>
      <c r="J185" s="180">
        <f>ROUND(I185*H185,2)</f>
        <v>0</v>
      </c>
      <c r="K185" s="176" t="s">
        <v>141</v>
      </c>
      <c r="L185" s="40"/>
      <c r="M185" s="181" t="s">
        <v>76</v>
      </c>
      <c r="N185" s="182" t="s">
        <v>48</v>
      </c>
      <c r="O185" s="65"/>
      <c r="P185" s="183">
        <f>O185*H185</f>
        <v>0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142</v>
      </c>
      <c r="AT185" s="185" t="s">
        <v>137</v>
      </c>
      <c r="AU185" s="185" t="s">
        <v>88</v>
      </c>
      <c r="AY185" s="18" t="s">
        <v>134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18" t="s">
        <v>86</v>
      </c>
      <c r="BK185" s="186">
        <f>ROUND(I185*H185,2)</f>
        <v>0</v>
      </c>
      <c r="BL185" s="18" t="s">
        <v>142</v>
      </c>
      <c r="BM185" s="185" t="s">
        <v>285</v>
      </c>
    </row>
    <row r="186" spans="1:47" s="2" customFormat="1" ht="39">
      <c r="A186" s="35"/>
      <c r="B186" s="36"/>
      <c r="C186" s="37"/>
      <c r="D186" s="187" t="s">
        <v>144</v>
      </c>
      <c r="E186" s="37"/>
      <c r="F186" s="188" t="s">
        <v>286</v>
      </c>
      <c r="G186" s="37"/>
      <c r="H186" s="37"/>
      <c r="I186" s="189"/>
      <c r="J186" s="37"/>
      <c r="K186" s="37"/>
      <c r="L186" s="40"/>
      <c r="M186" s="190"/>
      <c r="N186" s="191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144</v>
      </c>
      <c r="AU186" s="18" t="s">
        <v>88</v>
      </c>
    </row>
    <row r="187" spans="2:63" s="12" customFormat="1" ht="25.9" customHeight="1">
      <c r="B187" s="158"/>
      <c r="C187" s="159"/>
      <c r="D187" s="160" t="s">
        <v>77</v>
      </c>
      <c r="E187" s="161" t="s">
        <v>287</v>
      </c>
      <c r="F187" s="161" t="s">
        <v>288</v>
      </c>
      <c r="G187" s="159"/>
      <c r="H187" s="159"/>
      <c r="I187" s="162"/>
      <c r="J187" s="163">
        <f>BK187</f>
        <v>0</v>
      </c>
      <c r="K187" s="159"/>
      <c r="L187" s="164"/>
      <c r="M187" s="165"/>
      <c r="N187" s="166"/>
      <c r="O187" s="166"/>
      <c r="P187" s="167">
        <f>P188+P458+P518+P526+P542+P571+P588+P601+P655</f>
        <v>0</v>
      </c>
      <c r="Q187" s="166"/>
      <c r="R187" s="167">
        <f>R188+R458+R518+R526+R542+R571+R588+R601+R655</f>
        <v>19.66516326</v>
      </c>
      <c r="S187" s="166"/>
      <c r="T187" s="168">
        <f>T188+T458+T518+T526+T542+T571+T588+T601+T655</f>
        <v>2.6784459999999997</v>
      </c>
      <c r="AR187" s="169" t="s">
        <v>88</v>
      </c>
      <c r="AT187" s="170" t="s">
        <v>77</v>
      </c>
      <c r="AU187" s="170" t="s">
        <v>78</v>
      </c>
      <c r="AY187" s="169" t="s">
        <v>134</v>
      </c>
      <c r="BK187" s="171">
        <f>BK188+BK458+BK518+BK526+BK542+BK571+BK588+BK601+BK655</f>
        <v>0</v>
      </c>
    </row>
    <row r="188" spans="2:63" s="12" customFormat="1" ht="22.9" customHeight="1">
      <c r="B188" s="158"/>
      <c r="C188" s="159"/>
      <c r="D188" s="160" t="s">
        <v>77</v>
      </c>
      <c r="E188" s="172" t="s">
        <v>289</v>
      </c>
      <c r="F188" s="172" t="s">
        <v>290</v>
      </c>
      <c r="G188" s="159"/>
      <c r="H188" s="159"/>
      <c r="I188" s="162"/>
      <c r="J188" s="173">
        <f>BK188</f>
        <v>0</v>
      </c>
      <c r="K188" s="159"/>
      <c r="L188" s="164"/>
      <c r="M188" s="165"/>
      <c r="N188" s="166"/>
      <c r="O188" s="166"/>
      <c r="P188" s="167">
        <f>SUM(P189:P457)</f>
        <v>0</v>
      </c>
      <c r="Q188" s="166"/>
      <c r="R188" s="167">
        <f>SUM(R189:R457)</f>
        <v>10.669493600000003</v>
      </c>
      <c r="S188" s="166"/>
      <c r="T188" s="168">
        <f>SUM(T189:T457)</f>
        <v>0.71775</v>
      </c>
      <c r="AR188" s="169" t="s">
        <v>88</v>
      </c>
      <c r="AT188" s="170" t="s">
        <v>77</v>
      </c>
      <c r="AU188" s="170" t="s">
        <v>86</v>
      </c>
      <c r="AY188" s="169" t="s">
        <v>134</v>
      </c>
      <c r="BK188" s="171">
        <f>SUM(BK189:BK457)</f>
        <v>0</v>
      </c>
    </row>
    <row r="189" spans="1:65" s="2" customFormat="1" ht="24.2" customHeight="1">
      <c r="A189" s="35"/>
      <c r="B189" s="36"/>
      <c r="C189" s="174" t="s">
        <v>291</v>
      </c>
      <c r="D189" s="174" t="s">
        <v>137</v>
      </c>
      <c r="E189" s="175" t="s">
        <v>292</v>
      </c>
      <c r="F189" s="176" t="s">
        <v>293</v>
      </c>
      <c r="G189" s="177" t="s">
        <v>155</v>
      </c>
      <c r="H189" s="178">
        <v>575</v>
      </c>
      <c r="I189" s="179"/>
      <c r="J189" s="180">
        <f>ROUND(I189*H189,2)</f>
        <v>0</v>
      </c>
      <c r="K189" s="176" t="s">
        <v>141</v>
      </c>
      <c r="L189" s="40"/>
      <c r="M189" s="181" t="s">
        <v>76</v>
      </c>
      <c r="N189" s="182" t="s">
        <v>48</v>
      </c>
      <c r="O189" s="65"/>
      <c r="P189" s="183">
        <f>O189*H189</f>
        <v>0</v>
      </c>
      <c r="Q189" s="183">
        <v>0</v>
      </c>
      <c r="R189" s="183">
        <f>Q189*H189</f>
        <v>0</v>
      </c>
      <c r="S189" s="183">
        <v>0</v>
      </c>
      <c r="T189" s="18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247</v>
      </c>
      <c r="AT189" s="185" t="s">
        <v>137</v>
      </c>
      <c r="AU189" s="185" t="s">
        <v>88</v>
      </c>
      <c r="AY189" s="18" t="s">
        <v>134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18" t="s">
        <v>86</v>
      </c>
      <c r="BK189" s="186">
        <f>ROUND(I189*H189,2)</f>
        <v>0</v>
      </c>
      <c r="BL189" s="18" t="s">
        <v>247</v>
      </c>
      <c r="BM189" s="185" t="s">
        <v>294</v>
      </c>
    </row>
    <row r="190" spans="1:47" s="2" customFormat="1" ht="19.5">
      <c r="A190" s="35"/>
      <c r="B190" s="36"/>
      <c r="C190" s="37"/>
      <c r="D190" s="187" t="s">
        <v>144</v>
      </c>
      <c r="E190" s="37"/>
      <c r="F190" s="188" t="s">
        <v>295</v>
      </c>
      <c r="G190" s="37"/>
      <c r="H190" s="37"/>
      <c r="I190" s="189"/>
      <c r="J190" s="37"/>
      <c r="K190" s="37"/>
      <c r="L190" s="40"/>
      <c r="M190" s="190"/>
      <c r="N190" s="19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144</v>
      </c>
      <c r="AU190" s="18" t="s">
        <v>88</v>
      </c>
    </row>
    <row r="191" spans="2:51" s="13" customFormat="1" ht="11.25">
      <c r="B191" s="192"/>
      <c r="C191" s="193"/>
      <c r="D191" s="187" t="s">
        <v>146</v>
      </c>
      <c r="E191" s="194" t="s">
        <v>76</v>
      </c>
      <c r="F191" s="195" t="s">
        <v>296</v>
      </c>
      <c r="G191" s="193"/>
      <c r="H191" s="194" t="s">
        <v>76</v>
      </c>
      <c r="I191" s="196"/>
      <c r="J191" s="193"/>
      <c r="K191" s="193"/>
      <c r="L191" s="197"/>
      <c r="M191" s="198"/>
      <c r="N191" s="199"/>
      <c r="O191" s="199"/>
      <c r="P191" s="199"/>
      <c r="Q191" s="199"/>
      <c r="R191" s="199"/>
      <c r="S191" s="199"/>
      <c r="T191" s="200"/>
      <c r="AT191" s="201" t="s">
        <v>146</v>
      </c>
      <c r="AU191" s="201" t="s">
        <v>88</v>
      </c>
      <c r="AV191" s="13" t="s">
        <v>86</v>
      </c>
      <c r="AW191" s="13" t="s">
        <v>38</v>
      </c>
      <c r="AX191" s="13" t="s">
        <v>78</v>
      </c>
      <c r="AY191" s="201" t="s">
        <v>134</v>
      </c>
    </row>
    <row r="192" spans="2:51" s="14" customFormat="1" ht="11.25">
      <c r="B192" s="202"/>
      <c r="C192" s="203"/>
      <c r="D192" s="187" t="s">
        <v>146</v>
      </c>
      <c r="E192" s="204" t="s">
        <v>76</v>
      </c>
      <c r="F192" s="205" t="s">
        <v>297</v>
      </c>
      <c r="G192" s="203"/>
      <c r="H192" s="206">
        <v>575</v>
      </c>
      <c r="I192" s="207"/>
      <c r="J192" s="203"/>
      <c r="K192" s="203"/>
      <c r="L192" s="208"/>
      <c r="M192" s="209"/>
      <c r="N192" s="210"/>
      <c r="O192" s="210"/>
      <c r="P192" s="210"/>
      <c r="Q192" s="210"/>
      <c r="R192" s="210"/>
      <c r="S192" s="210"/>
      <c r="T192" s="211"/>
      <c r="AT192" s="212" t="s">
        <v>146</v>
      </c>
      <c r="AU192" s="212" t="s">
        <v>88</v>
      </c>
      <c r="AV192" s="14" t="s">
        <v>88</v>
      </c>
      <c r="AW192" s="14" t="s">
        <v>38</v>
      </c>
      <c r="AX192" s="14" t="s">
        <v>78</v>
      </c>
      <c r="AY192" s="212" t="s">
        <v>134</v>
      </c>
    </row>
    <row r="193" spans="2:51" s="15" customFormat="1" ht="11.25">
      <c r="B193" s="213"/>
      <c r="C193" s="214"/>
      <c r="D193" s="187" t="s">
        <v>146</v>
      </c>
      <c r="E193" s="215" t="s">
        <v>76</v>
      </c>
      <c r="F193" s="216" t="s">
        <v>150</v>
      </c>
      <c r="G193" s="214"/>
      <c r="H193" s="217">
        <v>575</v>
      </c>
      <c r="I193" s="218"/>
      <c r="J193" s="214"/>
      <c r="K193" s="214"/>
      <c r="L193" s="219"/>
      <c r="M193" s="220"/>
      <c r="N193" s="221"/>
      <c r="O193" s="221"/>
      <c r="P193" s="221"/>
      <c r="Q193" s="221"/>
      <c r="R193" s="221"/>
      <c r="S193" s="221"/>
      <c r="T193" s="222"/>
      <c r="AT193" s="223" t="s">
        <v>146</v>
      </c>
      <c r="AU193" s="223" t="s">
        <v>88</v>
      </c>
      <c r="AV193" s="15" t="s">
        <v>142</v>
      </c>
      <c r="AW193" s="15" t="s">
        <v>38</v>
      </c>
      <c r="AX193" s="15" t="s">
        <v>86</v>
      </c>
      <c r="AY193" s="223" t="s">
        <v>134</v>
      </c>
    </row>
    <row r="194" spans="1:65" s="2" customFormat="1" ht="14.45" customHeight="1">
      <c r="A194" s="35"/>
      <c r="B194" s="36"/>
      <c r="C194" s="235" t="s">
        <v>298</v>
      </c>
      <c r="D194" s="235" t="s">
        <v>299</v>
      </c>
      <c r="E194" s="236" t="s">
        <v>300</v>
      </c>
      <c r="F194" s="237" t="s">
        <v>301</v>
      </c>
      <c r="G194" s="238" t="s">
        <v>262</v>
      </c>
      <c r="H194" s="239">
        <v>0.173</v>
      </c>
      <c r="I194" s="240"/>
      <c r="J194" s="241">
        <f>ROUND(I194*H194,2)</f>
        <v>0</v>
      </c>
      <c r="K194" s="237" t="s">
        <v>141</v>
      </c>
      <c r="L194" s="242"/>
      <c r="M194" s="243" t="s">
        <v>76</v>
      </c>
      <c r="N194" s="244" t="s">
        <v>48</v>
      </c>
      <c r="O194" s="65"/>
      <c r="P194" s="183">
        <f>O194*H194</f>
        <v>0</v>
      </c>
      <c r="Q194" s="183">
        <v>1</v>
      </c>
      <c r="R194" s="183">
        <f>Q194*H194</f>
        <v>0.173</v>
      </c>
      <c r="S194" s="183">
        <v>0</v>
      </c>
      <c r="T194" s="18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302</v>
      </c>
      <c r="AT194" s="185" t="s">
        <v>299</v>
      </c>
      <c r="AU194" s="185" t="s">
        <v>88</v>
      </c>
      <c r="AY194" s="18" t="s">
        <v>134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8" t="s">
        <v>86</v>
      </c>
      <c r="BK194" s="186">
        <f>ROUND(I194*H194,2)</f>
        <v>0</v>
      </c>
      <c r="BL194" s="18" t="s">
        <v>247</v>
      </c>
      <c r="BM194" s="185" t="s">
        <v>303</v>
      </c>
    </row>
    <row r="195" spans="1:47" s="2" customFormat="1" ht="11.25">
      <c r="A195" s="35"/>
      <c r="B195" s="36"/>
      <c r="C195" s="37"/>
      <c r="D195" s="187" t="s">
        <v>144</v>
      </c>
      <c r="E195" s="37"/>
      <c r="F195" s="188" t="s">
        <v>301</v>
      </c>
      <c r="G195" s="37"/>
      <c r="H195" s="37"/>
      <c r="I195" s="189"/>
      <c r="J195" s="37"/>
      <c r="K195" s="37"/>
      <c r="L195" s="40"/>
      <c r="M195" s="190"/>
      <c r="N195" s="191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144</v>
      </c>
      <c r="AU195" s="18" t="s">
        <v>88</v>
      </c>
    </row>
    <row r="196" spans="2:51" s="14" customFormat="1" ht="11.25">
      <c r="B196" s="202"/>
      <c r="C196" s="203"/>
      <c r="D196" s="187" t="s">
        <v>146</v>
      </c>
      <c r="E196" s="203"/>
      <c r="F196" s="205" t="s">
        <v>304</v>
      </c>
      <c r="G196" s="203"/>
      <c r="H196" s="206">
        <v>0.173</v>
      </c>
      <c r="I196" s="207"/>
      <c r="J196" s="203"/>
      <c r="K196" s="203"/>
      <c r="L196" s="208"/>
      <c r="M196" s="209"/>
      <c r="N196" s="210"/>
      <c r="O196" s="210"/>
      <c r="P196" s="210"/>
      <c r="Q196" s="210"/>
      <c r="R196" s="210"/>
      <c r="S196" s="210"/>
      <c r="T196" s="211"/>
      <c r="AT196" s="212" t="s">
        <v>146</v>
      </c>
      <c r="AU196" s="212" t="s">
        <v>88</v>
      </c>
      <c r="AV196" s="14" t="s">
        <v>88</v>
      </c>
      <c r="AW196" s="14" t="s">
        <v>4</v>
      </c>
      <c r="AX196" s="14" t="s">
        <v>86</v>
      </c>
      <c r="AY196" s="212" t="s">
        <v>134</v>
      </c>
    </row>
    <row r="197" spans="1:65" s="2" customFormat="1" ht="24.2" customHeight="1">
      <c r="A197" s="35"/>
      <c r="B197" s="36"/>
      <c r="C197" s="174" t="s">
        <v>305</v>
      </c>
      <c r="D197" s="174" t="s">
        <v>137</v>
      </c>
      <c r="E197" s="175" t="s">
        <v>306</v>
      </c>
      <c r="F197" s="176" t="s">
        <v>307</v>
      </c>
      <c r="G197" s="177" t="s">
        <v>155</v>
      </c>
      <c r="H197" s="178">
        <v>575</v>
      </c>
      <c r="I197" s="179"/>
      <c r="J197" s="180">
        <f>ROUND(I197*H197,2)</f>
        <v>0</v>
      </c>
      <c r="K197" s="176" t="s">
        <v>141</v>
      </c>
      <c r="L197" s="40"/>
      <c r="M197" s="181" t="s">
        <v>76</v>
      </c>
      <c r="N197" s="182" t="s">
        <v>48</v>
      </c>
      <c r="O197" s="65"/>
      <c r="P197" s="183">
        <f>O197*H197</f>
        <v>0</v>
      </c>
      <c r="Q197" s="183">
        <v>0.00088</v>
      </c>
      <c r="R197" s="183">
        <f>Q197*H197</f>
        <v>0.506</v>
      </c>
      <c r="S197" s="183">
        <v>0</v>
      </c>
      <c r="T197" s="18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5" t="s">
        <v>247</v>
      </c>
      <c r="AT197" s="185" t="s">
        <v>137</v>
      </c>
      <c r="AU197" s="185" t="s">
        <v>88</v>
      </c>
      <c r="AY197" s="18" t="s">
        <v>134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18" t="s">
        <v>86</v>
      </c>
      <c r="BK197" s="186">
        <f>ROUND(I197*H197,2)</f>
        <v>0</v>
      </c>
      <c r="BL197" s="18" t="s">
        <v>247</v>
      </c>
      <c r="BM197" s="185" t="s">
        <v>308</v>
      </c>
    </row>
    <row r="198" spans="1:47" s="2" customFormat="1" ht="19.5">
      <c r="A198" s="35"/>
      <c r="B198" s="36"/>
      <c r="C198" s="37"/>
      <c r="D198" s="187" t="s">
        <v>144</v>
      </c>
      <c r="E198" s="37"/>
      <c r="F198" s="188" t="s">
        <v>309</v>
      </c>
      <c r="G198" s="37"/>
      <c r="H198" s="37"/>
      <c r="I198" s="189"/>
      <c r="J198" s="37"/>
      <c r="K198" s="37"/>
      <c r="L198" s="40"/>
      <c r="M198" s="190"/>
      <c r="N198" s="191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144</v>
      </c>
      <c r="AU198" s="18" t="s">
        <v>88</v>
      </c>
    </row>
    <row r="199" spans="2:51" s="13" customFormat="1" ht="11.25">
      <c r="B199" s="192"/>
      <c r="C199" s="193"/>
      <c r="D199" s="187" t="s">
        <v>146</v>
      </c>
      <c r="E199" s="194" t="s">
        <v>76</v>
      </c>
      <c r="F199" s="195" t="s">
        <v>296</v>
      </c>
      <c r="G199" s="193"/>
      <c r="H199" s="194" t="s">
        <v>76</v>
      </c>
      <c r="I199" s="196"/>
      <c r="J199" s="193"/>
      <c r="K199" s="193"/>
      <c r="L199" s="197"/>
      <c r="M199" s="198"/>
      <c r="N199" s="199"/>
      <c r="O199" s="199"/>
      <c r="P199" s="199"/>
      <c r="Q199" s="199"/>
      <c r="R199" s="199"/>
      <c r="S199" s="199"/>
      <c r="T199" s="200"/>
      <c r="AT199" s="201" t="s">
        <v>146</v>
      </c>
      <c r="AU199" s="201" t="s">
        <v>88</v>
      </c>
      <c r="AV199" s="13" t="s">
        <v>86</v>
      </c>
      <c r="AW199" s="13" t="s">
        <v>38</v>
      </c>
      <c r="AX199" s="13" t="s">
        <v>78</v>
      </c>
      <c r="AY199" s="201" t="s">
        <v>134</v>
      </c>
    </row>
    <row r="200" spans="2:51" s="14" customFormat="1" ht="11.25">
      <c r="B200" s="202"/>
      <c r="C200" s="203"/>
      <c r="D200" s="187" t="s">
        <v>146</v>
      </c>
      <c r="E200" s="204" t="s">
        <v>76</v>
      </c>
      <c r="F200" s="205" t="s">
        <v>297</v>
      </c>
      <c r="G200" s="203"/>
      <c r="H200" s="206">
        <v>575</v>
      </c>
      <c r="I200" s="207"/>
      <c r="J200" s="203"/>
      <c r="K200" s="203"/>
      <c r="L200" s="208"/>
      <c r="M200" s="209"/>
      <c r="N200" s="210"/>
      <c r="O200" s="210"/>
      <c r="P200" s="210"/>
      <c r="Q200" s="210"/>
      <c r="R200" s="210"/>
      <c r="S200" s="210"/>
      <c r="T200" s="211"/>
      <c r="AT200" s="212" t="s">
        <v>146</v>
      </c>
      <c r="AU200" s="212" t="s">
        <v>88</v>
      </c>
      <c r="AV200" s="14" t="s">
        <v>88</v>
      </c>
      <c r="AW200" s="14" t="s">
        <v>38</v>
      </c>
      <c r="AX200" s="14" t="s">
        <v>78</v>
      </c>
      <c r="AY200" s="212" t="s">
        <v>134</v>
      </c>
    </row>
    <row r="201" spans="2:51" s="15" customFormat="1" ht="11.25">
      <c r="B201" s="213"/>
      <c r="C201" s="214"/>
      <c r="D201" s="187" t="s">
        <v>146</v>
      </c>
      <c r="E201" s="215" t="s">
        <v>76</v>
      </c>
      <c r="F201" s="216" t="s">
        <v>150</v>
      </c>
      <c r="G201" s="214"/>
      <c r="H201" s="217">
        <v>575</v>
      </c>
      <c r="I201" s="218"/>
      <c r="J201" s="214"/>
      <c r="K201" s="214"/>
      <c r="L201" s="219"/>
      <c r="M201" s="220"/>
      <c r="N201" s="221"/>
      <c r="O201" s="221"/>
      <c r="P201" s="221"/>
      <c r="Q201" s="221"/>
      <c r="R201" s="221"/>
      <c r="S201" s="221"/>
      <c r="T201" s="222"/>
      <c r="AT201" s="223" t="s">
        <v>146</v>
      </c>
      <c r="AU201" s="223" t="s">
        <v>88</v>
      </c>
      <c r="AV201" s="15" t="s">
        <v>142</v>
      </c>
      <c r="AW201" s="15" t="s">
        <v>38</v>
      </c>
      <c r="AX201" s="15" t="s">
        <v>86</v>
      </c>
      <c r="AY201" s="223" t="s">
        <v>134</v>
      </c>
    </row>
    <row r="202" spans="1:65" s="2" customFormat="1" ht="24.2" customHeight="1">
      <c r="A202" s="35"/>
      <c r="B202" s="36"/>
      <c r="C202" s="235" t="s">
        <v>310</v>
      </c>
      <c r="D202" s="235" t="s">
        <v>299</v>
      </c>
      <c r="E202" s="236" t="s">
        <v>311</v>
      </c>
      <c r="F202" s="237" t="s">
        <v>312</v>
      </c>
      <c r="G202" s="238" t="s">
        <v>155</v>
      </c>
      <c r="H202" s="239">
        <v>661.25</v>
      </c>
      <c r="I202" s="240"/>
      <c r="J202" s="241">
        <f>ROUND(I202*H202,2)</f>
        <v>0</v>
      </c>
      <c r="K202" s="237" t="s">
        <v>76</v>
      </c>
      <c r="L202" s="242"/>
      <c r="M202" s="243" t="s">
        <v>76</v>
      </c>
      <c r="N202" s="244" t="s">
        <v>48</v>
      </c>
      <c r="O202" s="65"/>
      <c r="P202" s="183">
        <f>O202*H202</f>
        <v>0</v>
      </c>
      <c r="Q202" s="183">
        <v>0.0049</v>
      </c>
      <c r="R202" s="183">
        <f>Q202*H202</f>
        <v>3.240125</v>
      </c>
      <c r="S202" s="183">
        <v>0</v>
      </c>
      <c r="T202" s="18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5" t="s">
        <v>302</v>
      </c>
      <c r="AT202" s="185" t="s">
        <v>299</v>
      </c>
      <c r="AU202" s="185" t="s">
        <v>88</v>
      </c>
      <c r="AY202" s="18" t="s">
        <v>134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8" t="s">
        <v>86</v>
      </c>
      <c r="BK202" s="186">
        <f>ROUND(I202*H202,2)</f>
        <v>0</v>
      </c>
      <c r="BL202" s="18" t="s">
        <v>247</v>
      </c>
      <c r="BM202" s="185" t="s">
        <v>313</v>
      </c>
    </row>
    <row r="203" spans="1:47" s="2" customFormat="1" ht="19.5">
      <c r="A203" s="35"/>
      <c r="B203" s="36"/>
      <c r="C203" s="37"/>
      <c r="D203" s="187" t="s">
        <v>144</v>
      </c>
      <c r="E203" s="37"/>
      <c r="F203" s="188" t="s">
        <v>312</v>
      </c>
      <c r="G203" s="37"/>
      <c r="H203" s="37"/>
      <c r="I203" s="189"/>
      <c r="J203" s="37"/>
      <c r="K203" s="37"/>
      <c r="L203" s="40"/>
      <c r="M203" s="190"/>
      <c r="N203" s="191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144</v>
      </c>
      <c r="AU203" s="18" t="s">
        <v>88</v>
      </c>
    </row>
    <row r="204" spans="2:51" s="14" customFormat="1" ht="11.25">
      <c r="B204" s="202"/>
      <c r="C204" s="203"/>
      <c r="D204" s="187" t="s">
        <v>146</v>
      </c>
      <c r="E204" s="203"/>
      <c r="F204" s="205" t="s">
        <v>314</v>
      </c>
      <c r="G204" s="203"/>
      <c r="H204" s="206">
        <v>661.25</v>
      </c>
      <c r="I204" s="207"/>
      <c r="J204" s="203"/>
      <c r="K204" s="203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146</v>
      </c>
      <c r="AU204" s="212" t="s">
        <v>88</v>
      </c>
      <c r="AV204" s="14" t="s">
        <v>88</v>
      </c>
      <c r="AW204" s="14" t="s">
        <v>4</v>
      </c>
      <c r="AX204" s="14" t="s">
        <v>86</v>
      </c>
      <c r="AY204" s="212" t="s">
        <v>134</v>
      </c>
    </row>
    <row r="205" spans="1:65" s="2" customFormat="1" ht="24.2" customHeight="1">
      <c r="A205" s="35"/>
      <c r="B205" s="36"/>
      <c r="C205" s="174" t="s">
        <v>315</v>
      </c>
      <c r="D205" s="174" t="s">
        <v>137</v>
      </c>
      <c r="E205" s="175" t="s">
        <v>316</v>
      </c>
      <c r="F205" s="176" t="s">
        <v>317</v>
      </c>
      <c r="G205" s="177" t="s">
        <v>155</v>
      </c>
      <c r="H205" s="178">
        <v>219.7</v>
      </c>
      <c r="I205" s="179"/>
      <c r="J205" s="180">
        <f>ROUND(I205*H205,2)</f>
        <v>0</v>
      </c>
      <c r="K205" s="176" t="s">
        <v>76</v>
      </c>
      <c r="L205" s="40"/>
      <c r="M205" s="181" t="s">
        <v>76</v>
      </c>
      <c r="N205" s="182" t="s">
        <v>48</v>
      </c>
      <c r="O205" s="65"/>
      <c r="P205" s="183">
        <f>O205*H205</f>
        <v>0</v>
      </c>
      <c r="Q205" s="183">
        <v>0.00019</v>
      </c>
      <c r="R205" s="183">
        <f>Q205*H205</f>
        <v>0.041743</v>
      </c>
      <c r="S205" s="183">
        <v>0</v>
      </c>
      <c r="T205" s="18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5" t="s">
        <v>247</v>
      </c>
      <c r="AT205" s="185" t="s">
        <v>137</v>
      </c>
      <c r="AU205" s="185" t="s">
        <v>88</v>
      </c>
      <c r="AY205" s="18" t="s">
        <v>134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8" t="s">
        <v>86</v>
      </c>
      <c r="BK205" s="186">
        <f>ROUND(I205*H205,2)</f>
        <v>0</v>
      </c>
      <c r="BL205" s="18" t="s">
        <v>247</v>
      </c>
      <c r="BM205" s="185" t="s">
        <v>318</v>
      </c>
    </row>
    <row r="206" spans="1:47" s="2" customFormat="1" ht="19.5">
      <c r="A206" s="35"/>
      <c r="B206" s="36"/>
      <c r="C206" s="37"/>
      <c r="D206" s="187" t="s">
        <v>144</v>
      </c>
      <c r="E206" s="37"/>
      <c r="F206" s="188" t="s">
        <v>319</v>
      </c>
      <c r="G206" s="37"/>
      <c r="H206" s="37"/>
      <c r="I206" s="189"/>
      <c r="J206" s="37"/>
      <c r="K206" s="37"/>
      <c r="L206" s="40"/>
      <c r="M206" s="190"/>
      <c r="N206" s="191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144</v>
      </c>
      <c r="AU206" s="18" t="s">
        <v>88</v>
      </c>
    </row>
    <row r="207" spans="2:51" s="13" customFormat="1" ht="11.25">
      <c r="B207" s="192"/>
      <c r="C207" s="193"/>
      <c r="D207" s="187" t="s">
        <v>146</v>
      </c>
      <c r="E207" s="194" t="s">
        <v>76</v>
      </c>
      <c r="F207" s="195" t="s">
        <v>320</v>
      </c>
      <c r="G207" s="193"/>
      <c r="H207" s="194" t="s">
        <v>76</v>
      </c>
      <c r="I207" s="196"/>
      <c r="J207" s="193"/>
      <c r="K207" s="193"/>
      <c r="L207" s="197"/>
      <c r="M207" s="198"/>
      <c r="N207" s="199"/>
      <c r="O207" s="199"/>
      <c r="P207" s="199"/>
      <c r="Q207" s="199"/>
      <c r="R207" s="199"/>
      <c r="S207" s="199"/>
      <c r="T207" s="200"/>
      <c r="AT207" s="201" t="s">
        <v>146</v>
      </c>
      <c r="AU207" s="201" t="s">
        <v>88</v>
      </c>
      <c r="AV207" s="13" t="s">
        <v>86</v>
      </c>
      <c r="AW207" s="13" t="s">
        <v>38</v>
      </c>
      <c r="AX207" s="13" t="s">
        <v>78</v>
      </c>
      <c r="AY207" s="201" t="s">
        <v>134</v>
      </c>
    </row>
    <row r="208" spans="2:51" s="13" customFormat="1" ht="11.25">
      <c r="B208" s="192"/>
      <c r="C208" s="193"/>
      <c r="D208" s="187" t="s">
        <v>146</v>
      </c>
      <c r="E208" s="194" t="s">
        <v>76</v>
      </c>
      <c r="F208" s="195" t="s">
        <v>321</v>
      </c>
      <c r="G208" s="193"/>
      <c r="H208" s="194" t="s">
        <v>76</v>
      </c>
      <c r="I208" s="196"/>
      <c r="J208" s="193"/>
      <c r="K208" s="193"/>
      <c r="L208" s="197"/>
      <c r="M208" s="198"/>
      <c r="N208" s="199"/>
      <c r="O208" s="199"/>
      <c r="P208" s="199"/>
      <c r="Q208" s="199"/>
      <c r="R208" s="199"/>
      <c r="S208" s="199"/>
      <c r="T208" s="200"/>
      <c r="AT208" s="201" t="s">
        <v>146</v>
      </c>
      <c r="AU208" s="201" t="s">
        <v>88</v>
      </c>
      <c r="AV208" s="13" t="s">
        <v>86</v>
      </c>
      <c r="AW208" s="13" t="s">
        <v>38</v>
      </c>
      <c r="AX208" s="13" t="s">
        <v>78</v>
      </c>
      <c r="AY208" s="201" t="s">
        <v>134</v>
      </c>
    </row>
    <row r="209" spans="2:51" s="14" customFormat="1" ht="11.25">
      <c r="B209" s="202"/>
      <c r="C209" s="203"/>
      <c r="D209" s="187" t="s">
        <v>146</v>
      </c>
      <c r="E209" s="204" t="s">
        <v>76</v>
      </c>
      <c r="F209" s="205" t="s">
        <v>322</v>
      </c>
      <c r="G209" s="203"/>
      <c r="H209" s="206">
        <v>205</v>
      </c>
      <c r="I209" s="207"/>
      <c r="J209" s="203"/>
      <c r="K209" s="203"/>
      <c r="L209" s="208"/>
      <c r="M209" s="209"/>
      <c r="N209" s="210"/>
      <c r="O209" s="210"/>
      <c r="P209" s="210"/>
      <c r="Q209" s="210"/>
      <c r="R209" s="210"/>
      <c r="S209" s="210"/>
      <c r="T209" s="211"/>
      <c r="AT209" s="212" t="s">
        <v>146</v>
      </c>
      <c r="AU209" s="212" t="s">
        <v>88</v>
      </c>
      <c r="AV209" s="14" t="s">
        <v>88</v>
      </c>
      <c r="AW209" s="14" t="s">
        <v>38</v>
      </c>
      <c r="AX209" s="14" t="s">
        <v>78</v>
      </c>
      <c r="AY209" s="212" t="s">
        <v>134</v>
      </c>
    </row>
    <row r="210" spans="2:51" s="16" customFormat="1" ht="11.25">
      <c r="B210" s="224"/>
      <c r="C210" s="225"/>
      <c r="D210" s="187" t="s">
        <v>146</v>
      </c>
      <c r="E210" s="226" t="s">
        <v>76</v>
      </c>
      <c r="F210" s="227" t="s">
        <v>216</v>
      </c>
      <c r="G210" s="225"/>
      <c r="H210" s="228">
        <v>205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AT210" s="234" t="s">
        <v>146</v>
      </c>
      <c r="AU210" s="234" t="s">
        <v>88</v>
      </c>
      <c r="AV210" s="16" t="s">
        <v>163</v>
      </c>
      <c r="AW210" s="16" t="s">
        <v>38</v>
      </c>
      <c r="AX210" s="16" t="s">
        <v>78</v>
      </c>
      <c r="AY210" s="234" t="s">
        <v>134</v>
      </c>
    </row>
    <row r="211" spans="2:51" s="13" customFormat="1" ht="11.25">
      <c r="B211" s="192"/>
      <c r="C211" s="193"/>
      <c r="D211" s="187" t="s">
        <v>146</v>
      </c>
      <c r="E211" s="194" t="s">
        <v>76</v>
      </c>
      <c r="F211" s="195" t="s">
        <v>323</v>
      </c>
      <c r="G211" s="193"/>
      <c r="H211" s="194" t="s">
        <v>76</v>
      </c>
      <c r="I211" s="196"/>
      <c r="J211" s="193"/>
      <c r="K211" s="193"/>
      <c r="L211" s="197"/>
      <c r="M211" s="198"/>
      <c r="N211" s="199"/>
      <c r="O211" s="199"/>
      <c r="P211" s="199"/>
      <c r="Q211" s="199"/>
      <c r="R211" s="199"/>
      <c r="S211" s="199"/>
      <c r="T211" s="200"/>
      <c r="AT211" s="201" t="s">
        <v>146</v>
      </c>
      <c r="AU211" s="201" t="s">
        <v>88</v>
      </c>
      <c r="AV211" s="13" t="s">
        <v>86</v>
      </c>
      <c r="AW211" s="13" t="s">
        <v>38</v>
      </c>
      <c r="AX211" s="13" t="s">
        <v>78</v>
      </c>
      <c r="AY211" s="201" t="s">
        <v>134</v>
      </c>
    </row>
    <row r="212" spans="2:51" s="14" customFormat="1" ht="11.25">
      <c r="B212" s="202"/>
      <c r="C212" s="203"/>
      <c r="D212" s="187" t="s">
        <v>146</v>
      </c>
      <c r="E212" s="204" t="s">
        <v>76</v>
      </c>
      <c r="F212" s="205" t="s">
        <v>324</v>
      </c>
      <c r="G212" s="203"/>
      <c r="H212" s="206">
        <v>14.7</v>
      </c>
      <c r="I212" s="207"/>
      <c r="J212" s="203"/>
      <c r="K212" s="203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146</v>
      </c>
      <c r="AU212" s="212" t="s">
        <v>88</v>
      </c>
      <c r="AV212" s="14" t="s">
        <v>88</v>
      </c>
      <c r="AW212" s="14" t="s">
        <v>38</v>
      </c>
      <c r="AX212" s="14" t="s">
        <v>78</v>
      </c>
      <c r="AY212" s="212" t="s">
        <v>134</v>
      </c>
    </row>
    <row r="213" spans="2:51" s="16" customFormat="1" ht="11.25">
      <c r="B213" s="224"/>
      <c r="C213" s="225"/>
      <c r="D213" s="187" t="s">
        <v>146</v>
      </c>
      <c r="E213" s="226" t="s">
        <v>76</v>
      </c>
      <c r="F213" s="227" t="s">
        <v>216</v>
      </c>
      <c r="G213" s="225"/>
      <c r="H213" s="228">
        <v>14.7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AT213" s="234" t="s">
        <v>146</v>
      </c>
      <c r="AU213" s="234" t="s">
        <v>88</v>
      </c>
      <c r="AV213" s="16" t="s">
        <v>163</v>
      </c>
      <c r="AW213" s="16" t="s">
        <v>38</v>
      </c>
      <c r="AX213" s="16" t="s">
        <v>78</v>
      </c>
      <c r="AY213" s="234" t="s">
        <v>134</v>
      </c>
    </row>
    <row r="214" spans="2:51" s="15" customFormat="1" ht="11.25">
      <c r="B214" s="213"/>
      <c r="C214" s="214"/>
      <c r="D214" s="187" t="s">
        <v>146</v>
      </c>
      <c r="E214" s="215" t="s">
        <v>76</v>
      </c>
      <c r="F214" s="216" t="s">
        <v>150</v>
      </c>
      <c r="G214" s="214"/>
      <c r="H214" s="217">
        <v>219.7</v>
      </c>
      <c r="I214" s="218"/>
      <c r="J214" s="214"/>
      <c r="K214" s="214"/>
      <c r="L214" s="219"/>
      <c r="M214" s="220"/>
      <c r="N214" s="221"/>
      <c r="O214" s="221"/>
      <c r="P214" s="221"/>
      <c r="Q214" s="221"/>
      <c r="R214" s="221"/>
      <c r="S214" s="221"/>
      <c r="T214" s="222"/>
      <c r="AT214" s="223" t="s">
        <v>146</v>
      </c>
      <c r="AU214" s="223" t="s">
        <v>88</v>
      </c>
      <c r="AV214" s="15" t="s">
        <v>142</v>
      </c>
      <c r="AW214" s="15" t="s">
        <v>38</v>
      </c>
      <c r="AX214" s="15" t="s">
        <v>86</v>
      </c>
      <c r="AY214" s="223" t="s">
        <v>134</v>
      </c>
    </row>
    <row r="215" spans="1:65" s="2" customFormat="1" ht="24.2" customHeight="1">
      <c r="A215" s="35"/>
      <c r="B215" s="36"/>
      <c r="C215" s="235" t="s">
        <v>325</v>
      </c>
      <c r="D215" s="235" t="s">
        <v>299</v>
      </c>
      <c r="E215" s="236" t="s">
        <v>326</v>
      </c>
      <c r="F215" s="237" t="s">
        <v>327</v>
      </c>
      <c r="G215" s="238" t="s">
        <v>155</v>
      </c>
      <c r="H215" s="239">
        <v>252.655</v>
      </c>
      <c r="I215" s="240"/>
      <c r="J215" s="241">
        <f>ROUND(I215*H215,2)</f>
        <v>0</v>
      </c>
      <c r="K215" s="237" t="s">
        <v>76</v>
      </c>
      <c r="L215" s="242"/>
      <c r="M215" s="243" t="s">
        <v>76</v>
      </c>
      <c r="N215" s="244" t="s">
        <v>48</v>
      </c>
      <c r="O215" s="65"/>
      <c r="P215" s="183">
        <f>O215*H215</f>
        <v>0</v>
      </c>
      <c r="Q215" s="183">
        <v>0.0013</v>
      </c>
      <c r="R215" s="183">
        <f>Q215*H215</f>
        <v>0.3284515</v>
      </c>
      <c r="S215" s="183">
        <v>0</v>
      </c>
      <c r="T215" s="18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5" t="s">
        <v>302</v>
      </c>
      <c r="AT215" s="185" t="s">
        <v>299</v>
      </c>
      <c r="AU215" s="185" t="s">
        <v>88</v>
      </c>
      <c r="AY215" s="18" t="s">
        <v>134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18" t="s">
        <v>86</v>
      </c>
      <c r="BK215" s="186">
        <f>ROUND(I215*H215,2)</f>
        <v>0</v>
      </c>
      <c r="BL215" s="18" t="s">
        <v>247</v>
      </c>
      <c r="BM215" s="185" t="s">
        <v>328</v>
      </c>
    </row>
    <row r="216" spans="1:47" s="2" customFormat="1" ht="39">
      <c r="A216" s="35"/>
      <c r="B216" s="36"/>
      <c r="C216" s="37"/>
      <c r="D216" s="187" t="s">
        <v>144</v>
      </c>
      <c r="E216" s="37"/>
      <c r="F216" s="188" t="s">
        <v>329</v>
      </c>
      <c r="G216" s="37"/>
      <c r="H216" s="37"/>
      <c r="I216" s="189"/>
      <c r="J216" s="37"/>
      <c r="K216" s="37"/>
      <c r="L216" s="40"/>
      <c r="M216" s="190"/>
      <c r="N216" s="191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144</v>
      </c>
      <c r="AU216" s="18" t="s">
        <v>88</v>
      </c>
    </row>
    <row r="217" spans="2:51" s="14" customFormat="1" ht="11.25">
      <c r="B217" s="202"/>
      <c r="C217" s="203"/>
      <c r="D217" s="187" t="s">
        <v>146</v>
      </c>
      <c r="E217" s="203"/>
      <c r="F217" s="205" t="s">
        <v>330</v>
      </c>
      <c r="G217" s="203"/>
      <c r="H217" s="206">
        <v>252.655</v>
      </c>
      <c r="I217" s="207"/>
      <c r="J217" s="203"/>
      <c r="K217" s="203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146</v>
      </c>
      <c r="AU217" s="212" t="s">
        <v>88</v>
      </c>
      <c r="AV217" s="14" t="s">
        <v>88</v>
      </c>
      <c r="AW217" s="14" t="s">
        <v>4</v>
      </c>
      <c r="AX217" s="14" t="s">
        <v>86</v>
      </c>
      <c r="AY217" s="212" t="s">
        <v>134</v>
      </c>
    </row>
    <row r="218" spans="1:65" s="2" customFormat="1" ht="24.2" customHeight="1">
      <c r="A218" s="35"/>
      <c r="B218" s="36"/>
      <c r="C218" s="174" t="s">
        <v>331</v>
      </c>
      <c r="D218" s="174" t="s">
        <v>137</v>
      </c>
      <c r="E218" s="175" t="s">
        <v>332</v>
      </c>
      <c r="F218" s="176" t="s">
        <v>333</v>
      </c>
      <c r="G218" s="177" t="s">
        <v>155</v>
      </c>
      <c r="H218" s="178">
        <v>105.54</v>
      </c>
      <c r="I218" s="179"/>
      <c r="J218" s="180">
        <f>ROUND(I218*H218,2)</f>
        <v>0</v>
      </c>
      <c r="K218" s="176" t="s">
        <v>141</v>
      </c>
      <c r="L218" s="40"/>
      <c r="M218" s="181" t="s">
        <v>76</v>
      </c>
      <c r="N218" s="182" t="s">
        <v>48</v>
      </c>
      <c r="O218" s="65"/>
      <c r="P218" s="183">
        <f>O218*H218</f>
        <v>0</v>
      </c>
      <c r="Q218" s="183">
        <v>0</v>
      </c>
      <c r="R218" s="183">
        <f>Q218*H218</f>
        <v>0</v>
      </c>
      <c r="S218" s="183">
        <v>0</v>
      </c>
      <c r="T218" s="18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5" t="s">
        <v>247</v>
      </c>
      <c r="AT218" s="185" t="s">
        <v>137</v>
      </c>
      <c r="AU218" s="185" t="s">
        <v>88</v>
      </c>
      <c r="AY218" s="18" t="s">
        <v>134</v>
      </c>
      <c r="BE218" s="186">
        <f>IF(N218="základní",J218,0)</f>
        <v>0</v>
      </c>
      <c r="BF218" s="186">
        <f>IF(N218="snížená",J218,0)</f>
        <v>0</v>
      </c>
      <c r="BG218" s="186">
        <f>IF(N218="zákl. přenesená",J218,0)</f>
        <v>0</v>
      </c>
      <c r="BH218" s="186">
        <f>IF(N218="sníž. přenesená",J218,0)</f>
        <v>0</v>
      </c>
      <c r="BI218" s="186">
        <f>IF(N218="nulová",J218,0)</f>
        <v>0</v>
      </c>
      <c r="BJ218" s="18" t="s">
        <v>86</v>
      </c>
      <c r="BK218" s="186">
        <f>ROUND(I218*H218,2)</f>
        <v>0</v>
      </c>
      <c r="BL218" s="18" t="s">
        <v>247</v>
      </c>
      <c r="BM218" s="185" t="s">
        <v>334</v>
      </c>
    </row>
    <row r="219" spans="1:47" s="2" customFormat="1" ht="29.25">
      <c r="A219" s="35"/>
      <c r="B219" s="36"/>
      <c r="C219" s="37"/>
      <c r="D219" s="187" t="s">
        <v>144</v>
      </c>
      <c r="E219" s="37"/>
      <c r="F219" s="188" t="s">
        <v>335</v>
      </c>
      <c r="G219" s="37"/>
      <c r="H219" s="37"/>
      <c r="I219" s="189"/>
      <c r="J219" s="37"/>
      <c r="K219" s="37"/>
      <c r="L219" s="40"/>
      <c r="M219" s="190"/>
      <c r="N219" s="191"/>
      <c r="O219" s="65"/>
      <c r="P219" s="65"/>
      <c r="Q219" s="65"/>
      <c r="R219" s="65"/>
      <c r="S219" s="65"/>
      <c r="T219" s="6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144</v>
      </c>
      <c r="AU219" s="18" t="s">
        <v>88</v>
      </c>
    </row>
    <row r="220" spans="2:51" s="13" customFormat="1" ht="11.25">
      <c r="B220" s="192"/>
      <c r="C220" s="193"/>
      <c r="D220" s="187" t="s">
        <v>146</v>
      </c>
      <c r="E220" s="194" t="s">
        <v>76</v>
      </c>
      <c r="F220" s="195" t="s">
        <v>336</v>
      </c>
      <c r="G220" s="193"/>
      <c r="H220" s="194" t="s">
        <v>76</v>
      </c>
      <c r="I220" s="196"/>
      <c r="J220" s="193"/>
      <c r="K220" s="193"/>
      <c r="L220" s="197"/>
      <c r="M220" s="198"/>
      <c r="N220" s="199"/>
      <c r="O220" s="199"/>
      <c r="P220" s="199"/>
      <c r="Q220" s="199"/>
      <c r="R220" s="199"/>
      <c r="S220" s="199"/>
      <c r="T220" s="200"/>
      <c r="AT220" s="201" t="s">
        <v>146</v>
      </c>
      <c r="AU220" s="201" t="s">
        <v>88</v>
      </c>
      <c r="AV220" s="13" t="s">
        <v>86</v>
      </c>
      <c r="AW220" s="13" t="s">
        <v>38</v>
      </c>
      <c r="AX220" s="13" t="s">
        <v>78</v>
      </c>
      <c r="AY220" s="201" t="s">
        <v>134</v>
      </c>
    </row>
    <row r="221" spans="2:51" s="13" customFormat="1" ht="11.25">
      <c r="B221" s="192"/>
      <c r="C221" s="193"/>
      <c r="D221" s="187" t="s">
        <v>146</v>
      </c>
      <c r="E221" s="194" t="s">
        <v>76</v>
      </c>
      <c r="F221" s="195" t="s">
        <v>337</v>
      </c>
      <c r="G221" s="193"/>
      <c r="H221" s="194" t="s">
        <v>76</v>
      </c>
      <c r="I221" s="196"/>
      <c r="J221" s="193"/>
      <c r="K221" s="193"/>
      <c r="L221" s="197"/>
      <c r="M221" s="198"/>
      <c r="N221" s="199"/>
      <c r="O221" s="199"/>
      <c r="P221" s="199"/>
      <c r="Q221" s="199"/>
      <c r="R221" s="199"/>
      <c r="S221" s="199"/>
      <c r="T221" s="200"/>
      <c r="AT221" s="201" t="s">
        <v>146</v>
      </c>
      <c r="AU221" s="201" t="s">
        <v>88</v>
      </c>
      <c r="AV221" s="13" t="s">
        <v>86</v>
      </c>
      <c r="AW221" s="13" t="s">
        <v>38</v>
      </c>
      <c r="AX221" s="13" t="s">
        <v>78</v>
      </c>
      <c r="AY221" s="201" t="s">
        <v>134</v>
      </c>
    </row>
    <row r="222" spans="2:51" s="14" customFormat="1" ht="11.25">
      <c r="B222" s="202"/>
      <c r="C222" s="203"/>
      <c r="D222" s="187" t="s">
        <v>146</v>
      </c>
      <c r="E222" s="204" t="s">
        <v>76</v>
      </c>
      <c r="F222" s="205" t="s">
        <v>338</v>
      </c>
      <c r="G222" s="203"/>
      <c r="H222" s="206">
        <v>20.76</v>
      </c>
      <c r="I222" s="207"/>
      <c r="J222" s="203"/>
      <c r="K222" s="203"/>
      <c r="L222" s="208"/>
      <c r="M222" s="209"/>
      <c r="N222" s="210"/>
      <c r="O222" s="210"/>
      <c r="P222" s="210"/>
      <c r="Q222" s="210"/>
      <c r="R222" s="210"/>
      <c r="S222" s="210"/>
      <c r="T222" s="211"/>
      <c r="AT222" s="212" t="s">
        <v>146</v>
      </c>
      <c r="AU222" s="212" t="s">
        <v>88</v>
      </c>
      <c r="AV222" s="14" t="s">
        <v>88</v>
      </c>
      <c r="AW222" s="14" t="s">
        <v>38</v>
      </c>
      <c r="AX222" s="14" t="s">
        <v>78</v>
      </c>
      <c r="AY222" s="212" t="s">
        <v>134</v>
      </c>
    </row>
    <row r="223" spans="2:51" s="13" customFormat="1" ht="11.25">
      <c r="B223" s="192"/>
      <c r="C223" s="193"/>
      <c r="D223" s="187" t="s">
        <v>146</v>
      </c>
      <c r="E223" s="194" t="s">
        <v>76</v>
      </c>
      <c r="F223" s="195" t="s">
        <v>339</v>
      </c>
      <c r="G223" s="193"/>
      <c r="H223" s="194" t="s">
        <v>76</v>
      </c>
      <c r="I223" s="196"/>
      <c r="J223" s="193"/>
      <c r="K223" s="193"/>
      <c r="L223" s="197"/>
      <c r="M223" s="198"/>
      <c r="N223" s="199"/>
      <c r="O223" s="199"/>
      <c r="P223" s="199"/>
      <c r="Q223" s="199"/>
      <c r="R223" s="199"/>
      <c r="S223" s="199"/>
      <c r="T223" s="200"/>
      <c r="AT223" s="201" t="s">
        <v>146</v>
      </c>
      <c r="AU223" s="201" t="s">
        <v>88</v>
      </c>
      <c r="AV223" s="13" t="s">
        <v>86</v>
      </c>
      <c r="AW223" s="13" t="s">
        <v>38</v>
      </c>
      <c r="AX223" s="13" t="s">
        <v>78</v>
      </c>
      <c r="AY223" s="201" t="s">
        <v>134</v>
      </c>
    </row>
    <row r="224" spans="2:51" s="14" customFormat="1" ht="11.25">
      <c r="B224" s="202"/>
      <c r="C224" s="203"/>
      <c r="D224" s="187" t="s">
        <v>146</v>
      </c>
      <c r="E224" s="204" t="s">
        <v>76</v>
      </c>
      <c r="F224" s="205" t="s">
        <v>340</v>
      </c>
      <c r="G224" s="203"/>
      <c r="H224" s="206">
        <v>17.82</v>
      </c>
      <c r="I224" s="207"/>
      <c r="J224" s="203"/>
      <c r="K224" s="203"/>
      <c r="L224" s="208"/>
      <c r="M224" s="209"/>
      <c r="N224" s="210"/>
      <c r="O224" s="210"/>
      <c r="P224" s="210"/>
      <c r="Q224" s="210"/>
      <c r="R224" s="210"/>
      <c r="S224" s="210"/>
      <c r="T224" s="211"/>
      <c r="AT224" s="212" t="s">
        <v>146</v>
      </c>
      <c r="AU224" s="212" t="s">
        <v>88</v>
      </c>
      <c r="AV224" s="14" t="s">
        <v>88</v>
      </c>
      <c r="AW224" s="14" t="s">
        <v>38</v>
      </c>
      <c r="AX224" s="14" t="s">
        <v>78</v>
      </c>
      <c r="AY224" s="212" t="s">
        <v>134</v>
      </c>
    </row>
    <row r="225" spans="2:51" s="14" customFormat="1" ht="11.25">
      <c r="B225" s="202"/>
      <c r="C225" s="203"/>
      <c r="D225" s="187" t="s">
        <v>146</v>
      </c>
      <c r="E225" s="204" t="s">
        <v>76</v>
      </c>
      <c r="F225" s="205" t="s">
        <v>341</v>
      </c>
      <c r="G225" s="203"/>
      <c r="H225" s="206">
        <v>21.36</v>
      </c>
      <c r="I225" s="207"/>
      <c r="J225" s="203"/>
      <c r="K225" s="203"/>
      <c r="L225" s="208"/>
      <c r="M225" s="209"/>
      <c r="N225" s="210"/>
      <c r="O225" s="210"/>
      <c r="P225" s="210"/>
      <c r="Q225" s="210"/>
      <c r="R225" s="210"/>
      <c r="S225" s="210"/>
      <c r="T225" s="211"/>
      <c r="AT225" s="212" t="s">
        <v>146</v>
      </c>
      <c r="AU225" s="212" t="s">
        <v>88</v>
      </c>
      <c r="AV225" s="14" t="s">
        <v>88</v>
      </c>
      <c r="AW225" s="14" t="s">
        <v>38</v>
      </c>
      <c r="AX225" s="14" t="s">
        <v>78</v>
      </c>
      <c r="AY225" s="212" t="s">
        <v>134</v>
      </c>
    </row>
    <row r="226" spans="2:51" s="14" customFormat="1" ht="11.25">
      <c r="B226" s="202"/>
      <c r="C226" s="203"/>
      <c r="D226" s="187" t="s">
        <v>146</v>
      </c>
      <c r="E226" s="204" t="s">
        <v>76</v>
      </c>
      <c r="F226" s="205" t="s">
        <v>342</v>
      </c>
      <c r="G226" s="203"/>
      <c r="H226" s="206">
        <v>45.6</v>
      </c>
      <c r="I226" s="207"/>
      <c r="J226" s="203"/>
      <c r="K226" s="203"/>
      <c r="L226" s="208"/>
      <c r="M226" s="209"/>
      <c r="N226" s="210"/>
      <c r="O226" s="210"/>
      <c r="P226" s="210"/>
      <c r="Q226" s="210"/>
      <c r="R226" s="210"/>
      <c r="S226" s="210"/>
      <c r="T226" s="211"/>
      <c r="AT226" s="212" t="s">
        <v>146</v>
      </c>
      <c r="AU226" s="212" t="s">
        <v>88</v>
      </c>
      <c r="AV226" s="14" t="s">
        <v>88</v>
      </c>
      <c r="AW226" s="14" t="s">
        <v>38</v>
      </c>
      <c r="AX226" s="14" t="s">
        <v>78</v>
      </c>
      <c r="AY226" s="212" t="s">
        <v>134</v>
      </c>
    </row>
    <row r="227" spans="2:51" s="15" customFormat="1" ht="11.25">
      <c r="B227" s="213"/>
      <c r="C227" s="214"/>
      <c r="D227" s="187" t="s">
        <v>146</v>
      </c>
      <c r="E227" s="215" t="s">
        <v>76</v>
      </c>
      <c r="F227" s="216" t="s">
        <v>150</v>
      </c>
      <c r="G227" s="214"/>
      <c r="H227" s="217">
        <v>105.54</v>
      </c>
      <c r="I227" s="218"/>
      <c r="J227" s="214"/>
      <c r="K227" s="214"/>
      <c r="L227" s="219"/>
      <c r="M227" s="220"/>
      <c r="N227" s="221"/>
      <c r="O227" s="221"/>
      <c r="P227" s="221"/>
      <c r="Q227" s="221"/>
      <c r="R227" s="221"/>
      <c r="S227" s="221"/>
      <c r="T227" s="222"/>
      <c r="AT227" s="223" t="s">
        <v>146</v>
      </c>
      <c r="AU227" s="223" t="s">
        <v>88</v>
      </c>
      <c r="AV227" s="15" t="s">
        <v>142</v>
      </c>
      <c r="AW227" s="15" t="s">
        <v>38</v>
      </c>
      <c r="AX227" s="15" t="s">
        <v>86</v>
      </c>
      <c r="AY227" s="223" t="s">
        <v>134</v>
      </c>
    </row>
    <row r="228" spans="1:65" s="2" customFormat="1" ht="24.2" customHeight="1">
      <c r="A228" s="35"/>
      <c r="B228" s="36"/>
      <c r="C228" s="235" t="s">
        <v>343</v>
      </c>
      <c r="D228" s="235" t="s">
        <v>299</v>
      </c>
      <c r="E228" s="236" t="s">
        <v>344</v>
      </c>
      <c r="F228" s="237" t="s">
        <v>345</v>
      </c>
      <c r="G228" s="238" t="s">
        <v>155</v>
      </c>
      <c r="H228" s="239">
        <v>121.371</v>
      </c>
      <c r="I228" s="240"/>
      <c r="J228" s="241">
        <f>ROUND(I228*H228,2)</f>
        <v>0</v>
      </c>
      <c r="K228" s="237" t="s">
        <v>141</v>
      </c>
      <c r="L228" s="242"/>
      <c r="M228" s="243" t="s">
        <v>76</v>
      </c>
      <c r="N228" s="244" t="s">
        <v>48</v>
      </c>
      <c r="O228" s="65"/>
      <c r="P228" s="183">
        <f>O228*H228</f>
        <v>0</v>
      </c>
      <c r="Q228" s="183">
        <v>0.0005</v>
      </c>
      <c r="R228" s="183">
        <f>Q228*H228</f>
        <v>0.060685499999999996</v>
      </c>
      <c r="S228" s="183">
        <v>0</v>
      </c>
      <c r="T228" s="18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5" t="s">
        <v>302</v>
      </c>
      <c r="AT228" s="185" t="s">
        <v>299</v>
      </c>
      <c r="AU228" s="185" t="s">
        <v>88</v>
      </c>
      <c r="AY228" s="18" t="s">
        <v>134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18" t="s">
        <v>86</v>
      </c>
      <c r="BK228" s="186">
        <f>ROUND(I228*H228,2)</f>
        <v>0</v>
      </c>
      <c r="BL228" s="18" t="s">
        <v>247</v>
      </c>
      <c r="BM228" s="185" t="s">
        <v>346</v>
      </c>
    </row>
    <row r="229" spans="1:47" s="2" customFormat="1" ht="11.25">
      <c r="A229" s="35"/>
      <c r="B229" s="36"/>
      <c r="C229" s="37"/>
      <c r="D229" s="187" t="s">
        <v>144</v>
      </c>
      <c r="E229" s="37"/>
      <c r="F229" s="188" t="s">
        <v>345</v>
      </c>
      <c r="G229" s="37"/>
      <c r="H229" s="37"/>
      <c r="I229" s="189"/>
      <c r="J229" s="37"/>
      <c r="K229" s="37"/>
      <c r="L229" s="40"/>
      <c r="M229" s="190"/>
      <c r="N229" s="191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144</v>
      </c>
      <c r="AU229" s="18" t="s">
        <v>88</v>
      </c>
    </row>
    <row r="230" spans="2:51" s="14" customFormat="1" ht="11.25">
      <c r="B230" s="202"/>
      <c r="C230" s="203"/>
      <c r="D230" s="187" t="s">
        <v>146</v>
      </c>
      <c r="E230" s="203"/>
      <c r="F230" s="205" t="s">
        <v>347</v>
      </c>
      <c r="G230" s="203"/>
      <c r="H230" s="206">
        <v>121.371</v>
      </c>
      <c r="I230" s="207"/>
      <c r="J230" s="203"/>
      <c r="K230" s="203"/>
      <c r="L230" s="208"/>
      <c r="M230" s="209"/>
      <c r="N230" s="210"/>
      <c r="O230" s="210"/>
      <c r="P230" s="210"/>
      <c r="Q230" s="210"/>
      <c r="R230" s="210"/>
      <c r="S230" s="210"/>
      <c r="T230" s="211"/>
      <c r="AT230" s="212" t="s">
        <v>146</v>
      </c>
      <c r="AU230" s="212" t="s">
        <v>88</v>
      </c>
      <c r="AV230" s="14" t="s">
        <v>88</v>
      </c>
      <c r="AW230" s="14" t="s">
        <v>4</v>
      </c>
      <c r="AX230" s="14" t="s">
        <v>86</v>
      </c>
      <c r="AY230" s="212" t="s">
        <v>134</v>
      </c>
    </row>
    <row r="231" spans="1:65" s="2" customFormat="1" ht="24.2" customHeight="1">
      <c r="A231" s="35"/>
      <c r="B231" s="36"/>
      <c r="C231" s="174" t="s">
        <v>348</v>
      </c>
      <c r="D231" s="174" t="s">
        <v>137</v>
      </c>
      <c r="E231" s="175" t="s">
        <v>349</v>
      </c>
      <c r="F231" s="176" t="s">
        <v>350</v>
      </c>
      <c r="G231" s="177" t="s">
        <v>155</v>
      </c>
      <c r="H231" s="178">
        <v>1024.07</v>
      </c>
      <c r="I231" s="179"/>
      <c r="J231" s="180">
        <f>ROUND(I231*H231,2)</f>
        <v>0</v>
      </c>
      <c r="K231" s="176" t="s">
        <v>76</v>
      </c>
      <c r="L231" s="40"/>
      <c r="M231" s="181" t="s">
        <v>76</v>
      </c>
      <c r="N231" s="182" t="s">
        <v>48</v>
      </c>
      <c r="O231" s="65"/>
      <c r="P231" s="183">
        <f>O231*H231</f>
        <v>0</v>
      </c>
      <c r="Q231" s="183">
        <v>0.00024</v>
      </c>
      <c r="R231" s="183">
        <f>Q231*H231</f>
        <v>0.2457768</v>
      </c>
      <c r="S231" s="183">
        <v>0</v>
      </c>
      <c r="T231" s="18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247</v>
      </c>
      <c r="AT231" s="185" t="s">
        <v>137</v>
      </c>
      <c r="AU231" s="185" t="s">
        <v>88</v>
      </c>
      <c r="AY231" s="18" t="s">
        <v>134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18" t="s">
        <v>86</v>
      </c>
      <c r="BK231" s="186">
        <f>ROUND(I231*H231,2)</f>
        <v>0</v>
      </c>
      <c r="BL231" s="18" t="s">
        <v>247</v>
      </c>
      <c r="BM231" s="185" t="s">
        <v>351</v>
      </c>
    </row>
    <row r="232" spans="1:47" s="2" customFormat="1" ht="39">
      <c r="A232" s="35"/>
      <c r="B232" s="36"/>
      <c r="C232" s="37"/>
      <c r="D232" s="187" t="s">
        <v>144</v>
      </c>
      <c r="E232" s="37"/>
      <c r="F232" s="188" t="s">
        <v>352</v>
      </c>
      <c r="G232" s="37"/>
      <c r="H232" s="37"/>
      <c r="I232" s="189"/>
      <c r="J232" s="37"/>
      <c r="K232" s="37"/>
      <c r="L232" s="40"/>
      <c r="M232" s="190"/>
      <c r="N232" s="191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144</v>
      </c>
      <c r="AU232" s="18" t="s">
        <v>88</v>
      </c>
    </row>
    <row r="233" spans="2:51" s="13" customFormat="1" ht="11.25">
      <c r="B233" s="192"/>
      <c r="C233" s="193"/>
      <c r="D233" s="187" t="s">
        <v>146</v>
      </c>
      <c r="E233" s="194" t="s">
        <v>76</v>
      </c>
      <c r="F233" s="195" t="s">
        <v>353</v>
      </c>
      <c r="G233" s="193"/>
      <c r="H233" s="194" t="s">
        <v>76</v>
      </c>
      <c r="I233" s="196"/>
      <c r="J233" s="193"/>
      <c r="K233" s="193"/>
      <c r="L233" s="197"/>
      <c r="M233" s="198"/>
      <c r="N233" s="199"/>
      <c r="O233" s="199"/>
      <c r="P233" s="199"/>
      <c r="Q233" s="199"/>
      <c r="R233" s="199"/>
      <c r="S233" s="199"/>
      <c r="T233" s="200"/>
      <c r="AT233" s="201" t="s">
        <v>146</v>
      </c>
      <c r="AU233" s="201" t="s">
        <v>88</v>
      </c>
      <c r="AV233" s="13" t="s">
        <v>86</v>
      </c>
      <c r="AW233" s="13" t="s">
        <v>38</v>
      </c>
      <c r="AX233" s="13" t="s">
        <v>78</v>
      </c>
      <c r="AY233" s="201" t="s">
        <v>134</v>
      </c>
    </row>
    <row r="234" spans="2:51" s="13" customFormat="1" ht="11.25">
      <c r="B234" s="192"/>
      <c r="C234" s="193"/>
      <c r="D234" s="187" t="s">
        <v>146</v>
      </c>
      <c r="E234" s="194" t="s">
        <v>76</v>
      </c>
      <c r="F234" s="195" t="s">
        <v>321</v>
      </c>
      <c r="G234" s="193"/>
      <c r="H234" s="194" t="s">
        <v>76</v>
      </c>
      <c r="I234" s="196"/>
      <c r="J234" s="193"/>
      <c r="K234" s="193"/>
      <c r="L234" s="197"/>
      <c r="M234" s="198"/>
      <c r="N234" s="199"/>
      <c r="O234" s="199"/>
      <c r="P234" s="199"/>
      <c r="Q234" s="199"/>
      <c r="R234" s="199"/>
      <c r="S234" s="199"/>
      <c r="T234" s="200"/>
      <c r="AT234" s="201" t="s">
        <v>146</v>
      </c>
      <c r="AU234" s="201" t="s">
        <v>88</v>
      </c>
      <c r="AV234" s="13" t="s">
        <v>86</v>
      </c>
      <c r="AW234" s="13" t="s">
        <v>38</v>
      </c>
      <c r="AX234" s="13" t="s">
        <v>78</v>
      </c>
      <c r="AY234" s="201" t="s">
        <v>134</v>
      </c>
    </row>
    <row r="235" spans="2:51" s="14" customFormat="1" ht="11.25">
      <c r="B235" s="202"/>
      <c r="C235" s="203"/>
      <c r="D235" s="187" t="s">
        <v>146</v>
      </c>
      <c r="E235" s="204" t="s">
        <v>76</v>
      </c>
      <c r="F235" s="205" t="s">
        <v>354</v>
      </c>
      <c r="G235" s="203"/>
      <c r="H235" s="206">
        <v>826</v>
      </c>
      <c r="I235" s="207"/>
      <c r="J235" s="203"/>
      <c r="K235" s="203"/>
      <c r="L235" s="208"/>
      <c r="M235" s="209"/>
      <c r="N235" s="210"/>
      <c r="O235" s="210"/>
      <c r="P235" s="210"/>
      <c r="Q235" s="210"/>
      <c r="R235" s="210"/>
      <c r="S235" s="210"/>
      <c r="T235" s="211"/>
      <c r="AT235" s="212" t="s">
        <v>146</v>
      </c>
      <c r="AU235" s="212" t="s">
        <v>88</v>
      </c>
      <c r="AV235" s="14" t="s">
        <v>88</v>
      </c>
      <c r="AW235" s="14" t="s">
        <v>38</v>
      </c>
      <c r="AX235" s="14" t="s">
        <v>78</v>
      </c>
      <c r="AY235" s="212" t="s">
        <v>134</v>
      </c>
    </row>
    <row r="236" spans="2:51" s="16" customFormat="1" ht="11.25">
      <c r="B236" s="224"/>
      <c r="C236" s="225"/>
      <c r="D236" s="187" t="s">
        <v>146</v>
      </c>
      <c r="E236" s="226" t="s">
        <v>76</v>
      </c>
      <c r="F236" s="227" t="s">
        <v>216</v>
      </c>
      <c r="G236" s="225"/>
      <c r="H236" s="228">
        <v>826</v>
      </c>
      <c r="I236" s="229"/>
      <c r="J236" s="225"/>
      <c r="K236" s="225"/>
      <c r="L236" s="230"/>
      <c r="M236" s="231"/>
      <c r="N236" s="232"/>
      <c r="O236" s="232"/>
      <c r="P236" s="232"/>
      <c r="Q236" s="232"/>
      <c r="R236" s="232"/>
      <c r="S236" s="232"/>
      <c r="T236" s="233"/>
      <c r="AT236" s="234" t="s">
        <v>146</v>
      </c>
      <c r="AU236" s="234" t="s">
        <v>88</v>
      </c>
      <c r="AV236" s="16" t="s">
        <v>163</v>
      </c>
      <c r="AW236" s="16" t="s">
        <v>38</v>
      </c>
      <c r="AX236" s="16" t="s">
        <v>78</v>
      </c>
      <c r="AY236" s="234" t="s">
        <v>134</v>
      </c>
    </row>
    <row r="237" spans="2:51" s="13" customFormat="1" ht="11.25">
      <c r="B237" s="192"/>
      <c r="C237" s="193"/>
      <c r="D237" s="187" t="s">
        <v>146</v>
      </c>
      <c r="E237" s="194" t="s">
        <v>76</v>
      </c>
      <c r="F237" s="195" t="s">
        <v>355</v>
      </c>
      <c r="G237" s="193"/>
      <c r="H237" s="194" t="s">
        <v>76</v>
      </c>
      <c r="I237" s="196"/>
      <c r="J237" s="193"/>
      <c r="K237" s="193"/>
      <c r="L237" s="197"/>
      <c r="M237" s="198"/>
      <c r="N237" s="199"/>
      <c r="O237" s="199"/>
      <c r="P237" s="199"/>
      <c r="Q237" s="199"/>
      <c r="R237" s="199"/>
      <c r="S237" s="199"/>
      <c r="T237" s="200"/>
      <c r="AT237" s="201" t="s">
        <v>146</v>
      </c>
      <c r="AU237" s="201" t="s">
        <v>88</v>
      </c>
      <c r="AV237" s="13" t="s">
        <v>86</v>
      </c>
      <c r="AW237" s="13" t="s">
        <v>38</v>
      </c>
      <c r="AX237" s="13" t="s">
        <v>78</v>
      </c>
      <c r="AY237" s="201" t="s">
        <v>134</v>
      </c>
    </row>
    <row r="238" spans="2:51" s="14" customFormat="1" ht="11.25">
      <c r="B238" s="202"/>
      <c r="C238" s="203"/>
      <c r="D238" s="187" t="s">
        <v>146</v>
      </c>
      <c r="E238" s="204" t="s">
        <v>76</v>
      </c>
      <c r="F238" s="205" t="s">
        <v>356</v>
      </c>
      <c r="G238" s="203"/>
      <c r="H238" s="206">
        <v>73.17</v>
      </c>
      <c r="I238" s="207"/>
      <c r="J238" s="203"/>
      <c r="K238" s="203"/>
      <c r="L238" s="208"/>
      <c r="M238" s="209"/>
      <c r="N238" s="210"/>
      <c r="O238" s="210"/>
      <c r="P238" s="210"/>
      <c r="Q238" s="210"/>
      <c r="R238" s="210"/>
      <c r="S238" s="210"/>
      <c r="T238" s="211"/>
      <c r="AT238" s="212" t="s">
        <v>146</v>
      </c>
      <c r="AU238" s="212" t="s">
        <v>88</v>
      </c>
      <c r="AV238" s="14" t="s">
        <v>88</v>
      </c>
      <c r="AW238" s="14" t="s">
        <v>38</v>
      </c>
      <c r="AX238" s="14" t="s">
        <v>78</v>
      </c>
      <c r="AY238" s="212" t="s">
        <v>134</v>
      </c>
    </row>
    <row r="239" spans="2:51" s="14" customFormat="1" ht="11.25">
      <c r="B239" s="202"/>
      <c r="C239" s="203"/>
      <c r="D239" s="187" t="s">
        <v>146</v>
      </c>
      <c r="E239" s="204" t="s">
        <v>76</v>
      </c>
      <c r="F239" s="205" t="s">
        <v>357</v>
      </c>
      <c r="G239" s="203"/>
      <c r="H239" s="206">
        <v>64.7</v>
      </c>
      <c r="I239" s="207"/>
      <c r="J239" s="203"/>
      <c r="K239" s="203"/>
      <c r="L239" s="208"/>
      <c r="M239" s="209"/>
      <c r="N239" s="210"/>
      <c r="O239" s="210"/>
      <c r="P239" s="210"/>
      <c r="Q239" s="210"/>
      <c r="R239" s="210"/>
      <c r="S239" s="210"/>
      <c r="T239" s="211"/>
      <c r="AT239" s="212" t="s">
        <v>146</v>
      </c>
      <c r="AU239" s="212" t="s">
        <v>88</v>
      </c>
      <c r="AV239" s="14" t="s">
        <v>88</v>
      </c>
      <c r="AW239" s="14" t="s">
        <v>38</v>
      </c>
      <c r="AX239" s="14" t="s">
        <v>78</v>
      </c>
      <c r="AY239" s="212" t="s">
        <v>134</v>
      </c>
    </row>
    <row r="240" spans="2:51" s="16" customFormat="1" ht="11.25">
      <c r="B240" s="224"/>
      <c r="C240" s="225"/>
      <c r="D240" s="187" t="s">
        <v>146</v>
      </c>
      <c r="E240" s="226" t="s">
        <v>76</v>
      </c>
      <c r="F240" s="227" t="s">
        <v>216</v>
      </c>
      <c r="G240" s="225"/>
      <c r="H240" s="228">
        <v>137.87</v>
      </c>
      <c r="I240" s="229"/>
      <c r="J240" s="225"/>
      <c r="K240" s="225"/>
      <c r="L240" s="230"/>
      <c r="M240" s="231"/>
      <c r="N240" s="232"/>
      <c r="O240" s="232"/>
      <c r="P240" s="232"/>
      <c r="Q240" s="232"/>
      <c r="R240" s="232"/>
      <c r="S240" s="232"/>
      <c r="T240" s="233"/>
      <c r="AT240" s="234" t="s">
        <v>146</v>
      </c>
      <c r="AU240" s="234" t="s">
        <v>88</v>
      </c>
      <c r="AV240" s="16" t="s">
        <v>163</v>
      </c>
      <c r="AW240" s="16" t="s">
        <v>38</v>
      </c>
      <c r="AX240" s="16" t="s">
        <v>78</v>
      </c>
      <c r="AY240" s="234" t="s">
        <v>134</v>
      </c>
    </row>
    <row r="241" spans="2:51" s="13" customFormat="1" ht="11.25">
      <c r="B241" s="192"/>
      <c r="C241" s="193"/>
      <c r="D241" s="187" t="s">
        <v>146</v>
      </c>
      <c r="E241" s="194" t="s">
        <v>76</v>
      </c>
      <c r="F241" s="195" t="s">
        <v>358</v>
      </c>
      <c r="G241" s="193"/>
      <c r="H241" s="194" t="s">
        <v>76</v>
      </c>
      <c r="I241" s="196"/>
      <c r="J241" s="193"/>
      <c r="K241" s="193"/>
      <c r="L241" s="197"/>
      <c r="M241" s="198"/>
      <c r="N241" s="199"/>
      <c r="O241" s="199"/>
      <c r="P241" s="199"/>
      <c r="Q241" s="199"/>
      <c r="R241" s="199"/>
      <c r="S241" s="199"/>
      <c r="T241" s="200"/>
      <c r="AT241" s="201" t="s">
        <v>146</v>
      </c>
      <c r="AU241" s="201" t="s">
        <v>88</v>
      </c>
      <c r="AV241" s="13" t="s">
        <v>86</v>
      </c>
      <c r="AW241" s="13" t="s">
        <v>38</v>
      </c>
      <c r="AX241" s="13" t="s">
        <v>78</v>
      </c>
      <c r="AY241" s="201" t="s">
        <v>134</v>
      </c>
    </row>
    <row r="242" spans="2:51" s="14" customFormat="1" ht="11.25">
      <c r="B242" s="202"/>
      <c r="C242" s="203"/>
      <c r="D242" s="187" t="s">
        <v>146</v>
      </c>
      <c r="E242" s="204" t="s">
        <v>76</v>
      </c>
      <c r="F242" s="205" t="s">
        <v>359</v>
      </c>
      <c r="G242" s="203"/>
      <c r="H242" s="206">
        <v>2.07</v>
      </c>
      <c r="I242" s="207"/>
      <c r="J242" s="203"/>
      <c r="K242" s="203"/>
      <c r="L242" s="208"/>
      <c r="M242" s="209"/>
      <c r="N242" s="210"/>
      <c r="O242" s="210"/>
      <c r="P242" s="210"/>
      <c r="Q242" s="210"/>
      <c r="R242" s="210"/>
      <c r="S242" s="210"/>
      <c r="T242" s="211"/>
      <c r="AT242" s="212" t="s">
        <v>146</v>
      </c>
      <c r="AU242" s="212" t="s">
        <v>88</v>
      </c>
      <c r="AV242" s="14" t="s">
        <v>88</v>
      </c>
      <c r="AW242" s="14" t="s">
        <v>38</v>
      </c>
      <c r="AX242" s="14" t="s">
        <v>78</v>
      </c>
      <c r="AY242" s="212" t="s">
        <v>134</v>
      </c>
    </row>
    <row r="243" spans="2:51" s="14" customFormat="1" ht="11.25">
      <c r="B243" s="202"/>
      <c r="C243" s="203"/>
      <c r="D243" s="187" t="s">
        <v>146</v>
      </c>
      <c r="E243" s="204" t="s">
        <v>76</v>
      </c>
      <c r="F243" s="205" t="s">
        <v>360</v>
      </c>
      <c r="G243" s="203"/>
      <c r="H243" s="206">
        <v>5.2</v>
      </c>
      <c r="I243" s="207"/>
      <c r="J243" s="203"/>
      <c r="K243" s="203"/>
      <c r="L243" s="208"/>
      <c r="M243" s="209"/>
      <c r="N243" s="210"/>
      <c r="O243" s="210"/>
      <c r="P243" s="210"/>
      <c r="Q243" s="210"/>
      <c r="R243" s="210"/>
      <c r="S243" s="210"/>
      <c r="T243" s="211"/>
      <c r="AT243" s="212" t="s">
        <v>146</v>
      </c>
      <c r="AU243" s="212" t="s">
        <v>88</v>
      </c>
      <c r="AV243" s="14" t="s">
        <v>88</v>
      </c>
      <c r="AW243" s="14" t="s">
        <v>38</v>
      </c>
      <c r="AX243" s="14" t="s">
        <v>78</v>
      </c>
      <c r="AY243" s="212" t="s">
        <v>134</v>
      </c>
    </row>
    <row r="244" spans="2:51" s="14" customFormat="1" ht="11.25">
      <c r="B244" s="202"/>
      <c r="C244" s="203"/>
      <c r="D244" s="187" t="s">
        <v>146</v>
      </c>
      <c r="E244" s="204" t="s">
        <v>76</v>
      </c>
      <c r="F244" s="205" t="s">
        <v>361</v>
      </c>
      <c r="G244" s="203"/>
      <c r="H244" s="206">
        <v>3.85</v>
      </c>
      <c r="I244" s="207"/>
      <c r="J244" s="203"/>
      <c r="K244" s="203"/>
      <c r="L244" s="208"/>
      <c r="M244" s="209"/>
      <c r="N244" s="210"/>
      <c r="O244" s="210"/>
      <c r="P244" s="210"/>
      <c r="Q244" s="210"/>
      <c r="R244" s="210"/>
      <c r="S244" s="210"/>
      <c r="T244" s="211"/>
      <c r="AT244" s="212" t="s">
        <v>146</v>
      </c>
      <c r="AU244" s="212" t="s">
        <v>88</v>
      </c>
      <c r="AV244" s="14" t="s">
        <v>88</v>
      </c>
      <c r="AW244" s="14" t="s">
        <v>38</v>
      </c>
      <c r="AX244" s="14" t="s">
        <v>78</v>
      </c>
      <c r="AY244" s="212" t="s">
        <v>134</v>
      </c>
    </row>
    <row r="245" spans="2:51" s="14" customFormat="1" ht="11.25">
      <c r="B245" s="202"/>
      <c r="C245" s="203"/>
      <c r="D245" s="187" t="s">
        <v>146</v>
      </c>
      <c r="E245" s="204" t="s">
        <v>76</v>
      </c>
      <c r="F245" s="205" t="s">
        <v>362</v>
      </c>
      <c r="G245" s="203"/>
      <c r="H245" s="206">
        <v>3.4</v>
      </c>
      <c r="I245" s="207"/>
      <c r="J245" s="203"/>
      <c r="K245" s="203"/>
      <c r="L245" s="208"/>
      <c r="M245" s="209"/>
      <c r="N245" s="210"/>
      <c r="O245" s="210"/>
      <c r="P245" s="210"/>
      <c r="Q245" s="210"/>
      <c r="R245" s="210"/>
      <c r="S245" s="210"/>
      <c r="T245" s="211"/>
      <c r="AT245" s="212" t="s">
        <v>146</v>
      </c>
      <c r="AU245" s="212" t="s">
        <v>88</v>
      </c>
      <c r="AV245" s="14" t="s">
        <v>88</v>
      </c>
      <c r="AW245" s="14" t="s">
        <v>38</v>
      </c>
      <c r="AX245" s="14" t="s">
        <v>78</v>
      </c>
      <c r="AY245" s="212" t="s">
        <v>134</v>
      </c>
    </row>
    <row r="246" spans="2:51" s="13" customFormat="1" ht="11.25">
      <c r="B246" s="192"/>
      <c r="C246" s="193"/>
      <c r="D246" s="187" t="s">
        <v>146</v>
      </c>
      <c r="E246" s="194" t="s">
        <v>76</v>
      </c>
      <c r="F246" s="195" t="s">
        <v>363</v>
      </c>
      <c r="G246" s="193"/>
      <c r="H246" s="194" t="s">
        <v>76</v>
      </c>
      <c r="I246" s="196"/>
      <c r="J246" s="193"/>
      <c r="K246" s="193"/>
      <c r="L246" s="197"/>
      <c r="M246" s="198"/>
      <c r="N246" s="199"/>
      <c r="O246" s="199"/>
      <c r="P246" s="199"/>
      <c r="Q246" s="199"/>
      <c r="R246" s="199"/>
      <c r="S246" s="199"/>
      <c r="T246" s="200"/>
      <c r="AT246" s="201" t="s">
        <v>146</v>
      </c>
      <c r="AU246" s="201" t="s">
        <v>88</v>
      </c>
      <c r="AV246" s="13" t="s">
        <v>86</v>
      </c>
      <c r="AW246" s="13" t="s">
        <v>38</v>
      </c>
      <c r="AX246" s="13" t="s">
        <v>78</v>
      </c>
      <c r="AY246" s="201" t="s">
        <v>134</v>
      </c>
    </row>
    <row r="247" spans="2:51" s="14" customFormat="1" ht="11.25">
      <c r="B247" s="202"/>
      <c r="C247" s="203"/>
      <c r="D247" s="187" t="s">
        <v>146</v>
      </c>
      <c r="E247" s="204" t="s">
        <v>76</v>
      </c>
      <c r="F247" s="205" t="s">
        <v>364</v>
      </c>
      <c r="G247" s="203"/>
      <c r="H247" s="206">
        <v>4.8</v>
      </c>
      <c r="I247" s="207"/>
      <c r="J247" s="203"/>
      <c r="K247" s="203"/>
      <c r="L247" s="208"/>
      <c r="M247" s="209"/>
      <c r="N247" s="210"/>
      <c r="O247" s="210"/>
      <c r="P247" s="210"/>
      <c r="Q247" s="210"/>
      <c r="R247" s="210"/>
      <c r="S247" s="210"/>
      <c r="T247" s="211"/>
      <c r="AT247" s="212" t="s">
        <v>146</v>
      </c>
      <c r="AU247" s="212" t="s">
        <v>88</v>
      </c>
      <c r="AV247" s="14" t="s">
        <v>88</v>
      </c>
      <c r="AW247" s="14" t="s">
        <v>38</v>
      </c>
      <c r="AX247" s="14" t="s">
        <v>78</v>
      </c>
      <c r="AY247" s="212" t="s">
        <v>134</v>
      </c>
    </row>
    <row r="248" spans="2:51" s="13" customFormat="1" ht="11.25">
      <c r="B248" s="192"/>
      <c r="C248" s="193"/>
      <c r="D248" s="187" t="s">
        <v>146</v>
      </c>
      <c r="E248" s="194" t="s">
        <v>76</v>
      </c>
      <c r="F248" s="195" t="s">
        <v>365</v>
      </c>
      <c r="G248" s="193"/>
      <c r="H248" s="194" t="s">
        <v>76</v>
      </c>
      <c r="I248" s="196"/>
      <c r="J248" s="193"/>
      <c r="K248" s="193"/>
      <c r="L248" s="197"/>
      <c r="M248" s="198"/>
      <c r="N248" s="199"/>
      <c r="O248" s="199"/>
      <c r="P248" s="199"/>
      <c r="Q248" s="199"/>
      <c r="R248" s="199"/>
      <c r="S248" s="199"/>
      <c r="T248" s="200"/>
      <c r="AT248" s="201" t="s">
        <v>146</v>
      </c>
      <c r="AU248" s="201" t="s">
        <v>88</v>
      </c>
      <c r="AV248" s="13" t="s">
        <v>86</v>
      </c>
      <c r="AW248" s="13" t="s">
        <v>38</v>
      </c>
      <c r="AX248" s="13" t="s">
        <v>78</v>
      </c>
      <c r="AY248" s="201" t="s">
        <v>134</v>
      </c>
    </row>
    <row r="249" spans="2:51" s="14" customFormat="1" ht="11.25">
      <c r="B249" s="202"/>
      <c r="C249" s="203"/>
      <c r="D249" s="187" t="s">
        <v>146</v>
      </c>
      <c r="E249" s="204" t="s">
        <v>76</v>
      </c>
      <c r="F249" s="205" t="s">
        <v>366</v>
      </c>
      <c r="G249" s="203"/>
      <c r="H249" s="206">
        <v>26.88</v>
      </c>
      <c r="I249" s="207"/>
      <c r="J249" s="203"/>
      <c r="K249" s="203"/>
      <c r="L249" s="208"/>
      <c r="M249" s="209"/>
      <c r="N249" s="210"/>
      <c r="O249" s="210"/>
      <c r="P249" s="210"/>
      <c r="Q249" s="210"/>
      <c r="R249" s="210"/>
      <c r="S249" s="210"/>
      <c r="T249" s="211"/>
      <c r="AT249" s="212" t="s">
        <v>146</v>
      </c>
      <c r="AU249" s="212" t="s">
        <v>88</v>
      </c>
      <c r="AV249" s="14" t="s">
        <v>88</v>
      </c>
      <c r="AW249" s="14" t="s">
        <v>38</v>
      </c>
      <c r="AX249" s="14" t="s">
        <v>78</v>
      </c>
      <c r="AY249" s="212" t="s">
        <v>134</v>
      </c>
    </row>
    <row r="250" spans="2:51" s="14" customFormat="1" ht="11.25">
      <c r="B250" s="202"/>
      <c r="C250" s="203"/>
      <c r="D250" s="187" t="s">
        <v>146</v>
      </c>
      <c r="E250" s="204" t="s">
        <v>76</v>
      </c>
      <c r="F250" s="205" t="s">
        <v>367</v>
      </c>
      <c r="G250" s="203"/>
      <c r="H250" s="206">
        <v>14</v>
      </c>
      <c r="I250" s="207"/>
      <c r="J250" s="203"/>
      <c r="K250" s="203"/>
      <c r="L250" s="208"/>
      <c r="M250" s="209"/>
      <c r="N250" s="210"/>
      <c r="O250" s="210"/>
      <c r="P250" s="210"/>
      <c r="Q250" s="210"/>
      <c r="R250" s="210"/>
      <c r="S250" s="210"/>
      <c r="T250" s="211"/>
      <c r="AT250" s="212" t="s">
        <v>146</v>
      </c>
      <c r="AU250" s="212" t="s">
        <v>88</v>
      </c>
      <c r="AV250" s="14" t="s">
        <v>88</v>
      </c>
      <c r="AW250" s="14" t="s">
        <v>38</v>
      </c>
      <c r="AX250" s="14" t="s">
        <v>78</v>
      </c>
      <c r="AY250" s="212" t="s">
        <v>134</v>
      </c>
    </row>
    <row r="251" spans="2:51" s="16" customFormat="1" ht="11.25">
      <c r="B251" s="224"/>
      <c r="C251" s="225"/>
      <c r="D251" s="187" t="s">
        <v>146</v>
      </c>
      <c r="E251" s="226" t="s">
        <v>76</v>
      </c>
      <c r="F251" s="227" t="s">
        <v>216</v>
      </c>
      <c r="G251" s="225"/>
      <c r="H251" s="228">
        <v>60.2</v>
      </c>
      <c r="I251" s="229"/>
      <c r="J251" s="225"/>
      <c r="K251" s="225"/>
      <c r="L251" s="230"/>
      <c r="M251" s="231"/>
      <c r="N251" s="232"/>
      <c r="O251" s="232"/>
      <c r="P251" s="232"/>
      <c r="Q251" s="232"/>
      <c r="R251" s="232"/>
      <c r="S251" s="232"/>
      <c r="T251" s="233"/>
      <c r="AT251" s="234" t="s">
        <v>146</v>
      </c>
      <c r="AU251" s="234" t="s">
        <v>88</v>
      </c>
      <c r="AV251" s="16" t="s">
        <v>163</v>
      </c>
      <c r="AW251" s="16" t="s">
        <v>38</v>
      </c>
      <c r="AX251" s="16" t="s">
        <v>78</v>
      </c>
      <c r="AY251" s="234" t="s">
        <v>134</v>
      </c>
    </row>
    <row r="252" spans="2:51" s="15" customFormat="1" ht="11.25">
      <c r="B252" s="213"/>
      <c r="C252" s="214"/>
      <c r="D252" s="187" t="s">
        <v>146</v>
      </c>
      <c r="E252" s="215" t="s">
        <v>76</v>
      </c>
      <c r="F252" s="216" t="s">
        <v>150</v>
      </c>
      <c r="G252" s="214"/>
      <c r="H252" s="217">
        <v>1024.07</v>
      </c>
      <c r="I252" s="218"/>
      <c r="J252" s="214"/>
      <c r="K252" s="214"/>
      <c r="L252" s="219"/>
      <c r="M252" s="220"/>
      <c r="N252" s="221"/>
      <c r="O252" s="221"/>
      <c r="P252" s="221"/>
      <c r="Q252" s="221"/>
      <c r="R252" s="221"/>
      <c r="S252" s="221"/>
      <c r="T252" s="222"/>
      <c r="AT252" s="223" t="s">
        <v>146</v>
      </c>
      <c r="AU252" s="223" t="s">
        <v>88</v>
      </c>
      <c r="AV252" s="15" t="s">
        <v>142</v>
      </c>
      <c r="AW252" s="15" t="s">
        <v>38</v>
      </c>
      <c r="AX252" s="15" t="s">
        <v>86</v>
      </c>
      <c r="AY252" s="223" t="s">
        <v>134</v>
      </c>
    </row>
    <row r="253" spans="1:65" s="2" customFormat="1" ht="24.2" customHeight="1">
      <c r="A253" s="35"/>
      <c r="B253" s="36"/>
      <c r="C253" s="235" t="s">
        <v>302</v>
      </c>
      <c r="D253" s="235" t="s">
        <v>299</v>
      </c>
      <c r="E253" s="236" t="s">
        <v>368</v>
      </c>
      <c r="F253" s="237" t="s">
        <v>369</v>
      </c>
      <c r="G253" s="238" t="s">
        <v>155</v>
      </c>
      <c r="H253" s="239">
        <v>1177.681</v>
      </c>
      <c r="I253" s="240"/>
      <c r="J253" s="241">
        <f>ROUND(I253*H253,2)</f>
        <v>0</v>
      </c>
      <c r="K253" s="237" t="s">
        <v>76</v>
      </c>
      <c r="L253" s="242"/>
      <c r="M253" s="243" t="s">
        <v>76</v>
      </c>
      <c r="N253" s="244" t="s">
        <v>48</v>
      </c>
      <c r="O253" s="65"/>
      <c r="P253" s="183">
        <f>O253*H253</f>
        <v>0</v>
      </c>
      <c r="Q253" s="183">
        <v>0.0021</v>
      </c>
      <c r="R253" s="183">
        <f>Q253*H253</f>
        <v>2.4731301</v>
      </c>
      <c r="S253" s="183">
        <v>0</v>
      </c>
      <c r="T253" s="184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5" t="s">
        <v>302</v>
      </c>
      <c r="AT253" s="185" t="s">
        <v>299</v>
      </c>
      <c r="AU253" s="185" t="s">
        <v>88</v>
      </c>
      <c r="AY253" s="18" t="s">
        <v>134</v>
      </c>
      <c r="BE253" s="186">
        <f>IF(N253="základní",J253,0)</f>
        <v>0</v>
      </c>
      <c r="BF253" s="186">
        <f>IF(N253="snížená",J253,0)</f>
        <v>0</v>
      </c>
      <c r="BG253" s="186">
        <f>IF(N253="zákl. přenesená",J253,0)</f>
        <v>0</v>
      </c>
      <c r="BH253" s="186">
        <f>IF(N253="sníž. přenesená",J253,0)</f>
        <v>0</v>
      </c>
      <c r="BI253" s="186">
        <f>IF(N253="nulová",J253,0)</f>
        <v>0</v>
      </c>
      <c r="BJ253" s="18" t="s">
        <v>86</v>
      </c>
      <c r="BK253" s="186">
        <f>ROUND(I253*H253,2)</f>
        <v>0</v>
      </c>
      <c r="BL253" s="18" t="s">
        <v>247</v>
      </c>
      <c r="BM253" s="185" t="s">
        <v>370</v>
      </c>
    </row>
    <row r="254" spans="1:47" s="2" customFormat="1" ht="58.5">
      <c r="A254" s="35"/>
      <c r="B254" s="36"/>
      <c r="C254" s="37"/>
      <c r="D254" s="187" t="s">
        <v>144</v>
      </c>
      <c r="E254" s="37"/>
      <c r="F254" s="188" t="s">
        <v>371</v>
      </c>
      <c r="G254" s="37"/>
      <c r="H254" s="37"/>
      <c r="I254" s="189"/>
      <c r="J254" s="37"/>
      <c r="K254" s="37"/>
      <c r="L254" s="40"/>
      <c r="M254" s="190"/>
      <c r="N254" s="191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144</v>
      </c>
      <c r="AU254" s="18" t="s">
        <v>88</v>
      </c>
    </row>
    <row r="255" spans="2:51" s="14" customFormat="1" ht="11.25">
      <c r="B255" s="202"/>
      <c r="C255" s="203"/>
      <c r="D255" s="187" t="s">
        <v>146</v>
      </c>
      <c r="E255" s="203"/>
      <c r="F255" s="205" t="s">
        <v>372</v>
      </c>
      <c r="G255" s="203"/>
      <c r="H255" s="206">
        <v>1177.681</v>
      </c>
      <c r="I255" s="207"/>
      <c r="J255" s="203"/>
      <c r="K255" s="203"/>
      <c r="L255" s="208"/>
      <c r="M255" s="209"/>
      <c r="N255" s="210"/>
      <c r="O255" s="210"/>
      <c r="P255" s="210"/>
      <c r="Q255" s="210"/>
      <c r="R255" s="210"/>
      <c r="S255" s="210"/>
      <c r="T255" s="211"/>
      <c r="AT255" s="212" t="s">
        <v>146</v>
      </c>
      <c r="AU255" s="212" t="s">
        <v>88</v>
      </c>
      <c r="AV255" s="14" t="s">
        <v>88</v>
      </c>
      <c r="AW255" s="14" t="s">
        <v>4</v>
      </c>
      <c r="AX255" s="14" t="s">
        <v>86</v>
      </c>
      <c r="AY255" s="212" t="s">
        <v>134</v>
      </c>
    </row>
    <row r="256" spans="1:65" s="2" customFormat="1" ht="24.2" customHeight="1">
      <c r="A256" s="35"/>
      <c r="B256" s="36"/>
      <c r="C256" s="174" t="s">
        <v>373</v>
      </c>
      <c r="D256" s="174" t="s">
        <v>137</v>
      </c>
      <c r="E256" s="175" t="s">
        <v>374</v>
      </c>
      <c r="F256" s="176" t="s">
        <v>375</v>
      </c>
      <c r="G256" s="177" t="s">
        <v>140</v>
      </c>
      <c r="H256" s="178">
        <v>1199</v>
      </c>
      <c r="I256" s="179"/>
      <c r="J256" s="180">
        <f>ROUND(I256*H256,2)</f>
        <v>0</v>
      </c>
      <c r="K256" s="176" t="s">
        <v>141</v>
      </c>
      <c r="L256" s="40"/>
      <c r="M256" s="181" t="s">
        <v>76</v>
      </c>
      <c r="N256" s="182" t="s">
        <v>48</v>
      </c>
      <c r="O256" s="65"/>
      <c r="P256" s="183">
        <f>O256*H256</f>
        <v>0</v>
      </c>
      <c r="Q256" s="183">
        <v>0.0001</v>
      </c>
      <c r="R256" s="183">
        <f>Q256*H256</f>
        <v>0.1199</v>
      </c>
      <c r="S256" s="183">
        <v>0</v>
      </c>
      <c r="T256" s="18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5" t="s">
        <v>247</v>
      </c>
      <c r="AT256" s="185" t="s">
        <v>137</v>
      </c>
      <c r="AU256" s="185" t="s">
        <v>88</v>
      </c>
      <c r="AY256" s="18" t="s">
        <v>134</v>
      </c>
      <c r="BE256" s="186">
        <f>IF(N256="základní",J256,0)</f>
        <v>0</v>
      </c>
      <c r="BF256" s="186">
        <f>IF(N256="snížená",J256,0)</f>
        <v>0</v>
      </c>
      <c r="BG256" s="186">
        <f>IF(N256="zákl. přenesená",J256,0)</f>
        <v>0</v>
      </c>
      <c r="BH256" s="186">
        <f>IF(N256="sníž. přenesená",J256,0)</f>
        <v>0</v>
      </c>
      <c r="BI256" s="186">
        <f>IF(N256="nulová",J256,0)</f>
        <v>0</v>
      </c>
      <c r="BJ256" s="18" t="s">
        <v>86</v>
      </c>
      <c r="BK256" s="186">
        <f>ROUND(I256*H256,2)</f>
        <v>0</v>
      </c>
      <c r="BL256" s="18" t="s">
        <v>247</v>
      </c>
      <c r="BM256" s="185" t="s">
        <v>376</v>
      </c>
    </row>
    <row r="257" spans="1:47" s="2" customFormat="1" ht="29.25">
      <c r="A257" s="35"/>
      <c r="B257" s="36"/>
      <c r="C257" s="37"/>
      <c r="D257" s="187" t="s">
        <v>144</v>
      </c>
      <c r="E257" s="37"/>
      <c r="F257" s="188" t="s">
        <v>377</v>
      </c>
      <c r="G257" s="37"/>
      <c r="H257" s="37"/>
      <c r="I257" s="189"/>
      <c r="J257" s="37"/>
      <c r="K257" s="37"/>
      <c r="L257" s="40"/>
      <c r="M257" s="190"/>
      <c r="N257" s="191"/>
      <c r="O257" s="65"/>
      <c r="P257" s="65"/>
      <c r="Q257" s="65"/>
      <c r="R257" s="65"/>
      <c r="S257" s="65"/>
      <c r="T257" s="66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144</v>
      </c>
      <c r="AU257" s="18" t="s">
        <v>88</v>
      </c>
    </row>
    <row r="258" spans="2:51" s="13" customFormat="1" ht="11.25">
      <c r="B258" s="192"/>
      <c r="C258" s="193"/>
      <c r="D258" s="187" t="s">
        <v>146</v>
      </c>
      <c r="E258" s="194" t="s">
        <v>76</v>
      </c>
      <c r="F258" s="195" t="s">
        <v>378</v>
      </c>
      <c r="G258" s="193"/>
      <c r="H258" s="194" t="s">
        <v>76</v>
      </c>
      <c r="I258" s="196"/>
      <c r="J258" s="193"/>
      <c r="K258" s="193"/>
      <c r="L258" s="197"/>
      <c r="M258" s="198"/>
      <c r="N258" s="199"/>
      <c r="O258" s="199"/>
      <c r="P258" s="199"/>
      <c r="Q258" s="199"/>
      <c r="R258" s="199"/>
      <c r="S258" s="199"/>
      <c r="T258" s="200"/>
      <c r="AT258" s="201" t="s">
        <v>146</v>
      </c>
      <c r="AU258" s="201" t="s">
        <v>88</v>
      </c>
      <c r="AV258" s="13" t="s">
        <v>86</v>
      </c>
      <c r="AW258" s="13" t="s">
        <v>38</v>
      </c>
      <c r="AX258" s="13" t="s">
        <v>78</v>
      </c>
      <c r="AY258" s="201" t="s">
        <v>134</v>
      </c>
    </row>
    <row r="259" spans="2:51" s="14" customFormat="1" ht="11.25">
      <c r="B259" s="202"/>
      <c r="C259" s="203"/>
      <c r="D259" s="187" t="s">
        <v>146</v>
      </c>
      <c r="E259" s="204" t="s">
        <v>76</v>
      </c>
      <c r="F259" s="205" t="s">
        <v>379</v>
      </c>
      <c r="G259" s="203"/>
      <c r="H259" s="206">
        <v>10.7</v>
      </c>
      <c r="I259" s="207"/>
      <c r="J259" s="203"/>
      <c r="K259" s="203"/>
      <c r="L259" s="208"/>
      <c r="M259" s="209"/>
      <c r="N259" s="210"/>
      <c r="O259" s="210"/>
      <c r="P259" s="210"/>
      <c r="Q259" s="210"/>
      <c r="R259" s="210"/>
      <c r="S259" s="210"/>
      <c r="T259" s="211"/>
      <c r="AT259" s="212" t="s">
        <v>146</v>
      </c>
      <c r="AU259" s="212" t="s">
        <v>88</v>
      </c>
      <c r="AV259" s="14" t="s">
        <v>88</v>
      </c>
      <c r="AW259" s="14" t="s">
        <v>38</v>
      </c>
      <c r="AX259" s="14" t="s">
        <v>78</v>
      </c>
      <c r="AY259" s="212" t="s">
        <v>134</v>
      </c>
    </row>
    <row r="260" spans="2:51" s="14" customFormat="1" ht="11.25">
      <c r="B260" s="202"/>
      <c r="C260" s="203"/>
      <c r="D260" s="187" t="s">
        <v>146</v>
      </c>
      <c r="E260" s="204" t="s">
        <v>76</v>
      </c>
      <c r="F260" s="205" t="s">
        <v>380</v>
      </c>
      <c r="G260" s="203"/>
      <c r="H260" s="206">
        <v>2.2</v>
      </c>
      <c r="I260" s="207"/>
      <c r="J260" s="203"/>
      <c r="K260" s="203"/>
      <c r="L260" s="208"/>
      <c r="M260" s="209"/>
      <c r="N260" s="210"/>
      <c r="O260" s="210"/>
      <c r="P260" s="210"/>
      <c r="Q260" s="210"/>
      <c r="R260" s="210"/>
      <c r="S260" s="210"/>
      <c r="T260" s="211"/>
      <c r="AT260" s="212" t="s">
        <v>146</v>
      </c>
      <c r="AU260" s="212" t="s">
        <v>88</v>
      </c>
      <c r="AV260" s="14" t="s">
        <v>88</v>
      </c>
      <c r="AW260" s="14" t="s">
        <v>38</v>
      </c>
      <c r="AX260" s="14" t="s">
        <v>78</v>
      </c>
      <c r="AY260" s="212" t="s">
        <v>134</v>
      </c>
    </row>
    <row r="261" spans="2:51" s="14" customFormat="1" ht="11.25">
      <c r="B261" s="202"/>
      <c r="C261" s="203"/>
      <c r="D261" s="187" t="s">
        <v>146</v>
      </c>
      <c r="E261" s="204" t="s">
        <v>76</v>
      </c>
      <c r="F261" s="205" t="s">
        <v>381</v>
      </c>
      <c r="G261" s="203"/>
      <c r="H261" s="206">
        <v>67.15</v>
      </c>
      <c r="I261" s="207"/>
      <c r="J261" s="203"/>
      <c r="K261" s="203"/>
      <c r="L261" s="208"/>
      <c r="M261" s="209"/>
      <c r="N261" s="210"/>
      <c r="O261" s="210"/>
      <c r="P261" s="210"/>
      <c r="Q261" s="210"/>
      <c r="R261" s="210"/>
      <c r="S261" s="210"/>
      <c r="T261" s="211"/>
      <c r="AT261" s="212" t="s">
        <v>146</v>
      </c>
      <c r="AU261" s="212" t="s">
        <v>88</v>
      </c>
      <c r="AV261" s="14" t="s">
        <v>88</v>
      </c>
      <c r="AW261" s="14" t="s">
        <v>38</v>
      </c>
      <c r="AX261" s="14" t="s">
        <v>78</v>
      </c>
      <c r="AY261" s="212" t="s">
        <v>134</v>
      </c>
    </row>
    <row r="262" spans="2:51" s="14" customFormat="1" ht="11.25">
      <c r="B262" s="202"/>
      <c r="C262" s="203"/>
      <c r="D262" s="187" t="s">
        <v>146</v>
      </c>
      <c r="E262" s="204" t="s">
        <v>76</v>
      </c>
      <c r="F262" s="205" t="s">
        <v>382</v>
      </c>
      <c r="G262" s="203"/>
      <c r="H262" s="206">
        <v>11.95</v>
      </c>
      <c r="I262" s="207"/>
      <c r="J262" s="203"/>
      <c r="K262" s="203"/>
      <c r="L262" s="208"/>
      <c r="M262" s="209"/>
      <c r="N262" s="210"/>
      <c r="O262" s="210"/>
      <c r="P262" s="210"/>
      <c r="Q262" s="210"/>
      <c r="R262" s="210"/>
      <c r="S262" s="210"/>
      <c r="T262" s="211"/>
      <c r="AT262" s="212" t="s">
        <v>146</v>
      </c>
      <c r="AU262" s="212" t="s">
        <v>88</v>
      </c>
      <c r="AV262" s="14" t="s">
        <v>88</v>
      </c>
      <c r="AW262" s="14" t="s">
        <v>38</v>
      </c>
      <c r="AX262" s="14" t="s">
        <v>78</v>
      </c>
      <c r="AY262" s="212" t="s">
        <v>134</v>
      </c>
    </row>
    <row r="263" spans="2:51" s="14" customFormat="1" ht="11.25">
      <c r="B263" s="202"/>
      <c r="C263" s="203"/>
      <c r="D263" s="187" t="s">
        <v>146</v>
      </c>
      <c r="E263" s="204" t="s">
        <v>76</v>
      </c>
      <c r="F263" s="205" t="s">
        <v>383</v>
      </c>
      <c r="G263" s="203"/>
      <c r="H263" s="206">
        <v>7.6</v>
      </c>
      <c r="I263" s="207"/>
      <c r="J263" s="203"/>
      <c r="K263" s="203"/>
      <c r="L263" s="208"/>
      <c r="M263" s="209"/>
      <c r="N263" s="210"/>
      <c r="O263" s="210"/>
      <c r="P263" s="210"/>
      <c r="Q263" s="210"/>
      <c r="R263" s="210"/>
      <c r="S263" s="210"/>
      <c r="T263" s="211"/>
      <c r="AT263" s="212" t="s">
        <v>146</v>
      </c>
      <c r="AU263" s="212" t="s">
        <v>88</v>
      </c>
      <c r="AV263" s="14" t="s">
        <v>88</v>
      </c>
      <c r="AW263" s="14" t="s">
        <v>38</v>
      </c>
      <c r="AX263" s="14" t="s">
        <v>78</v>
      </c>
      <c r="AY263" s="212" t="s">
        <v>134</v>
      </c>
    </row>
    <row r="264" spans="2:51" s="14" customFormat="1" ht="11.25">
      <c r="B264" s="202"/>
      <c r="C264" s="203"/>
      <c r="D264" s="187" t="s">
        <v>146</v>
      </c>
      <c r="E264" s="204" t="s">
        <v>76</v>
      </c>
      <c r="F264" s="205" t="s">
        <v>384</v>
      </c>
      <c r="G264" s="203"/>
      <c r="H264" s="206">
        <v>0.4</v>
      </c>
      <c r="I264" s="207"/>
      <c r="J264" s="203"/>
      <c r="K264" s="203"/>
      <c r="L264" s="208"/>
      <c r="M264" s="209"/>
      <c r="N264" s="210"/>
      <c r="O264" s="210"/>
      <c r="P264" s="210"/>
      <c r="Q264" s="210"/>
      <c r="R264" s="210"/>
      <c r="S264" s="210"/>
      <c r="T264" s="211"/>
      <c r="AT264" s="212" t="s">
        <v>146</v>
      </c>
      <c r="AU264" s="212" t="s">
        <v>88</v>
      </c>
      <c r="AV264" s="14" t="s">
        <v>88</v>
      </c>
      <c r="AW264" s="14" t="s">
        <v>38</v>
      </c>
      <c r="AX264" s="14" t="s">
        <v>78</v>
      </c>
      <c r="AY264" s="212" t="s">
        <v>134</v>
      </c>
    </row>
    <row r="265" spans="2:51" s="16" customFormat="1" ht="11.25">
      <c r="B265" s="224"/>
      <c r="C265" s="225"/>
      <c r="D265" s="187" t="s">
        <v>146</v>
      </c>
      <c r="E265" s="226" t="s">
        <v>76</v>
      </c>
      <c r="F265" s="227" t="s">
        <v>216</v>
      </c>
      <c r="G265" s="225"/>
      <c r="H265" s="228">
        <v>100</v>
      </c>
      <c r="I265" s="229"/>
      <c r="J265" s="225"/>
      <c r="K265" s="225"/>
      <c r="L265" s="230"/>
      <c r="M265" s="231"/>
      <c r="N265" s="232"/>
      <c r="O265" s="232"/>
      <c r="P265" s="232"/>
      <c r="Q265" s="232"/>
      <c r="R265" s="232"/>
      <c r="S265" s="232"/>
      <c r="T265" s="233"/>
      <c r="AT265" s="234" t="s">
        <v>146</v>
      </c>
      <c r="AU265" s="234" t="s">
        <v>88</v>
      </c>
      <c r="AV265" s="16" t="s">
        <v>163</v>
      </c>
      <c r="AW265" s="16" t="s">
        <v>38</v>
      </c>
      <c r="AX265" s="16" t="s">
        <v>78</v>
      </c>
      <c r="AY265" s="234" t="s">
        <v>134</v>
      </c>
    </row>
    <row r="266" spans="2:51" s="13" customFormat="1" ht="11.25">
      <c r="B266" s="192"/>
      <c r="C266" s="193"/>
      <c r="D266" s="187" t="s">
        <v>146</v>
      </c>
      <c r="E266" s="194" t="s">
        <v>76</v>
      </c>
      <c r="F266" s="195" t="s">
        <v>385</v>
      </c>
      <c r="G266" s="193"/>
      <c r="H266" s="194" t="s">
        <v>76</v>
      </c>
      <c r="I266" s="196"/>
      <c r="J266" s="193"/>
      <c r="K266" s="193"/>
      <c r="L266" s="197"/>
      <c r="M266" s="198"/>
      <c r="N266" s="199"/>
      <c r="O266" s="199"/>
      <c r="P266" s="199"/>
      <c r="Q266" s="199"/>
      <c r="R266" s="199"/>
      <c r="S266" s="199"/>
      <c r="T266" s="200"/>
      <c r="AT266" s="201" t="s">
        <v>146</v>
      </c>
      <c r="AU266" s="201" t="s">
        <v>88</v>
      </c>
      <c r="AV266" s="13" t="s">
        <v>86</v>
      </c>
      <c r="AW266" s="13" t="s">
        <v>38</v>
      </c>
      <c r="AX266" s="13" t="s">
        <v>78</v>
      </c>
      <c r="AY266" s="201" t="s">
        <v>134</v>
      </c>
    </row>
    <row r="267" spans="2:51" s="14" customFormat="1" ht="11.25">
      <c r="B267" s="202"/>
      <c r="C267" s="203"/>
      <c r="D267" s="187" t="s">
        <v>146</v>
      </c>
      <c r="E267" s="204" t="s">
        <v>76</v>
      </c>
      <c r="F267" s="205" t="s">
        <v>386</v>
      </c>
      <c r="G267" s="203"/>
      <c r="H267" s="206">
        <v>5.8</v>
      </c>
      <c r="I267" s="207"/>
      <c r="J267" s="203"/>
      <c r="K267" s="203"/>
      <c r="L267" s="208"/>
      <c r="M267" s="209"/>
      <c r="N267" s="210"/>
      <c r="O267" s="210"/>
      <c r="P267" s="210"/>
      <c r="Q267" s="210"/>
      <c r="R267" s="210"/>
      <c r="S267" s="210"/>
      <c r="T267" s="211"/>
      <c r="AT267" s="212" t="s">
        <v>146</v>
      </c>
      <c r="AU267" s="212" t="s">
        <v>88</v>
      </c>
      <c r="AV267" s="14" t="s">
        <v>88</v>
      </c>
      <c r="AW267" s="14" t="s">
        <v>38</v>
      </c>
      <c r="AX267" s="14" t="s">
        <v>78</v>
      </c>
      <c r="AY267" s="212" t="s">
        <v>134</v>
      </c>
    </row>
    <row r="268" spans="2:51" s="14" customFormat="1" ht="11.25">
      <c r="B268" s="202"/>
      <c r="C268" s="203"/>
      <c r="D268" s="187" t="s">
        <v>146</v>
      </c>
      <c r="E268" s="204" t="s">
        <v>76</v>
      </c>
      <c r="F268" s="205" t="s">
        <v>387</v>
      </c>
      <c r="G268" s="203"/>
      <c r="H268" s="206">
        <v>26.45</v>
      </c>
      <c r="I268" s="207"/>
      <c r="J268" s="203"/>
      <c r="K268" s="203"/>
      <c r="L268" s="208"/>
      <c r="M268" s="209"/>
      <c r="N268" s="210"/>
      <c r="O268" s="210"/>
      <c r="P268" s="210"/>
      <c r="Q268" s="210"/>
      <c r="R268" s="210"/>
      <c r="S268" s="210"/>
      <c r="T268" s="211"/>
      <c r="AT268" s="212" t="s">
        <v>146</v>
      </c>
      <c r="AU268" s="212" t="s">
        <v>88</v>
      </c>
      <c r="AV268" s="14" t="s">
        <v>88</v>
      </c>
      <c r="AW268" s="14" t="s">
        <v>38</v>
      </c>
      <c r="AX268" s="14" t="s">
        <v>78</v>
      </c>
      <c r="AY268" s="212" t="s">
        <v>134</v>
      </c>
    </row>
    <row r="269" spans="2:51" s="14" customFormat="1" ht="11.25">
      <c r="B269" s="202"/>
      <c r="C269" s="203"/>
      <c r="D269" s="187" t="s">
        <v>146</v>
      </c>
      <c r="E269" s="204" t="s">
        <v>76</v>
      </c>
      <c r="F269" s="205" t="s">
        <v>388</v>
      </c>
      <c r="G269" s="203"/>
      <c r="H269" s="206">
        <v>7.8</v>
      </c>
      <c r="I269" s="207"/>
      <c r="J269" s="203"/>
      <c r="K269" s="203"/>
      <c r="L269" s="208"/>
      <c r="M269" s="209"/>
      <c r="N269" s="210"/>
      <c r="O269" s="210"/>
      <c r="P269" s="210"/>
      <c r="Q269" s="210"/>
      <c r="R269" s="210"/>
      <c r="S269" s="210"/>
      <c r="T269" s="211"/>
      <c r="AT269" s="212" t="s">
        <v>146</v>
      </c>
      <c r="AU269" s="212" t="s">
        <v>88</v>
      </c>
      <c r="AV269" s="14" t="s">
        <v>88</v>
      </c>
      <c r="AW269" s="14" t="s">
        <v>38</v>
      </c>
      <c r="AX269" s="14" t="s">
        <v>78</v>
      </c>
      <c r="AY269" s="212" t="s">
        <v>134</v>
      </c>
    </row>
    <row r="270" spans="2:51" s="14" customFormat="1" ht="11.25">
      <c r="B270" s="202"/>
      <c r="C270" s="203"/>
      <c r="D270" s="187" t="s">
        <v>146</v>
      </c>
      <c r="E270" s="204" t="s">
        <v>76</v>
      </c>
      <c r="F270" s="205" t="s">
        <v>389</v>
      </c>
      <c r="G270" s="203"/>
      <c r="H270" s="206">
        <v>2.65</v>
      </c>
      <c r="I270" s="207"/>
      <c r="J270" s="203"/>
      <c r="K270" s="203"/>
      <c r="L270" s="208"/>
      <c r="M270" s="209"/>
      <c r="N270" s="210"/>
      <c r="O270" s="210"/>
      <c r="P270" s="210"/>
      <c r="Q270" s="210"/>
      <c r="R270" s="210"/>
      <c r="S270" s="210"/>
      <c r="T270" s="211"/>
      <c r="AT270" s="212" t="s">
        <v>146</v>
      </c>
      <c r="AU270" s="212" t="s">
        <v>88</v>
      </c>
      <c r="AV270" s="14" t="s">
        <v>88</v>
      </c>
      <c r="AW270" s="14" t="s">
        <v>38</v>
      </c>
      <c r="AX270" s="14" t="s">
        <v>78</v>
      </c>
      <c r="AY270" s="212" t="s">
        <v>134</v>
      </c>
    </row>
    <row r="271" spans="2:51" s="14" customFormat="1" ht="11.25">
      <c r="B271" s="202"/>
      <c r="C271" s="203"/>
      <c r="D271" s="187" t="s">
        <v>146</v>
      </c>
      <c r="E271" s="204" t="s">
        <v>76</v>
      </c>
      <c r="F271" s="205" t="s">
        <v>390</v>
      </c>
      <c r="G271" s="203"/>
      <c r="H271" s="206">
        <v>6.95</v>
      </c>
      <c r="I271" s="207"/>
      <c r="J271" s="203"/>
      <c r="K271" s="203"/>
      <c r="L271" s="208"/>
      <c r="M271" s="209"/>
      <c r="N271" s="210"/>
      <c r="O271" s="210"/>
      <c r="P271" s="210"/>
      <c r="Q271" s="210"/>
      <c r="R271" s="210"/>
      <c r="S271" s="210"/>
      <c r="T271" s="211"/>
      <c r="AT271" s="212" t="s">
        <v>146</v>
      </c>
      <c r="AU271" s="212" t="s">
        <v>88</v>
      </c>
      <c r="AV271" s="14" t="s">
        <v>88</v>
      </c>
      <c r="AW271" s="14" t="s">
        <v>38</v>
      </c>
      <c r="AX271" s="14" t="s">
        <v>78</v>
      </c>
      <c r="AY271" s="212" t="s">
        <v>134</v>
      </c>
    </row>
    <row r="272" spans="2:51" s="14" customFormat="1" ht="11.25">
      <c r="B272" s="202"/>
      <c r="C272" s="203"/>
      <c r="D272" s="187" t="s">
        <v>146</v>
      </c>
      <c r="E272" s="204" t="s">
        <v>76</v>
      </c>
      <c r="F272" s="205" t="s">
        <v>391</v>
      </c>
      <c r="G272" s="203"/>
      <c r="H272" s="206">
        <v>31.7</v>
      </c>
      <c r="I272" s="207"/>
      <c r="J272" s="203"/>
      <c r="K272" s="203"/>
      <c r="L272" s="208"/>
      <c r="M272" s="209"/>
      <c r="N272" s="210"/>
      <c r="O272" s="210"/>
      <c r="P272" s="210"/>
      <c r="Q272" s="210"/>
      <c r="R272" s="210"/>
      <c r="S272" s="210"/>
      <c r="T272" s="211"/>
      <c r="AT272" s="212" t="s">
        <v>146</v>
      </c>
      <c r="AU272" s="212" t="s">
        <v>88</v>
      </c>
      <c r="AV272" s="14" t="s">
        <v>88</v>
      </c>
      <c r="AW272" s="14" t="s">
        <v>38</v>
      </c>
      <c r="AX272" s="14" t="s">
        <v>78</v>
      </c>
      <c r="AY272" s="212" t="s">
        <v>134</v>
      </c>
    </row>
    <row r="273" spans="2:51" s="14" customFormat="1" ht="11.25">
      <c r="B273" s="202"/>
      <c r="C273" s="203"/>
      <c r="D273" s="187" t="s">
        <v>146</v>
      </c>
      <c r="E273" s="204" t="s">
        <v>76</v>
      </c>
      <c r="F273" s="205" t="s">
        <v>392</v>
      </c>
      <c r="G273" s="203"/>
      <c r="H273" s="206">
        <v>0.65</v>
      </c>
      <c r="I273" s="207"/>
      <c r="J273" s="203"/>
      <c r="K273" s="203"/>
      <c r="L273" s="208"/>
      <c r="M273" s="209"/>
      <c r="N273" s="210"/>
      <c r="O273" s="210"/>
      <c r="P273" s="210"/>
      <c r="Q273" s="210"/>
      <c r="R273" s="210"/>
      <c r="S273" s="210"/>
      <c r="T273" s="211"/>
      <c r="AT273" s="212" t="s">
        <v>146</v>
      </c>
      <c r="AU273" s="212" t="s">
        <v>88</v>
      </c>
      <c r="AV273" s="14" t="s">
        <v>88</v>
      </c>
      <c r="AW273" s="14" t="s">
        <v>38</v>
      </c>
      <c r="AX273" s="14" t="s">
        <v>78</v>
      </c>
      <c r="AY273" s="212" t="s">
        <v>134</v>
      </c>
    </row>
    <row r="274" spans="2:51" s="16" customFormat="1" ht="11.25">
      <c r="B274" s="224"/>
      <c r="C274" s="225"/>
      <c r="D274" s="187" t="s">
        <v>146</v>
      </c>
      <c r="E274" s="226" t="s">
        <v>76</v>
      </c>
      <c r="F274" s="227" t="s">
        <v>216</v>
      </c>
      <c r="G274" s="225"/>
      <c r="H274" s="228">
        <v>82</v>
      </c>
      <c r="I274" s="229"/>
      <c r="J274" s="225"/>
      <c r="K274" s="225"/>
      <c r="L274" s="230"/>
      <c r="M274" s="231"/>
      <c r="N274" s="232"/>
      <c r="O274" s="232"/>
      <c r="P274" s="232"/>
      <c r="Q274" s="232"/>
      <c r="R274" s="232"/>
      <c r="S274" s="232"/>
      <c r="T274" s="233"/>
      <c r="AT274" s="234" t="s">
        <v>146</v>
      </c>
      <c r="AU274" s="234" t="s">
        <v>88</v>
      </c>
      <c r="AV274" s="16" t="s">
        <v>163</v>
      </c>
      <c r="AW274" s="16" t="s">
        <v>38</v>
      </c>
      <c r="AX274" s="16" t="s">
        <v>78</v>
      </c>
      <c r="AY274" s="234" t="s">
        <v>134</v>
      </c>
    </row>
    <row r="275" spans="2:51" s="13" customFormat="1" ht="11.25">
      <c r="B275" s="192"/>
      <c r="C275" s="193"/>
      <c r="D275" s="187" t="s">
        <v>146</v>
      </c>
      <c r="E275" s="194" t="s">
        <v>76</v>
      </c>
      <c r="F275" s="195" t="s">
        <v>393</v>
      </c>
      <c r="G275" s="193"/>
      <c r="H275" s="194" t="s">
        <v>76</v>
      </c>
      <c r="I275" s="196"/>
      <c r="J275" s="193"/>
      <c r="K275" s="193"/>
      <c r="L275" s="197"/>
      <c r="M275" s="198"/>
      <c r="N275" s="199"/>
      <c r="O275" s="199"/>
      <c r="P275" s="199"/>
      <c r="Q275" s="199"/>
      <c r="R275" s="199"/>
      <c r="S275" s="199"/>
      <c r="T275" s="200"/>
      <c r="AT275" s="201" t="s">
        <v>146</v>
      </c>
      <c r="AU275" s="201" t="s">
        <v>88</v>
      </c>
      <c r="AV275" s="13" t="s">
        <v>86</v>
      </c>
      <c r="AW275" s="13" t="s">
        <v>38</v>
      </c>
      <c r="AX275" s="13" t="s">
        <v>78</v>
      </c>
      <c r="AY275" s="201" t="s">
        <v>134</v>
      </c>
    </row>
    <row r="276" spans="2:51" s="14" customFormat="1" ht="11.25">
      <c r="B276" s="202"/>
      <c r="C276" s="203"/>
      <c r="D276" s="187" t="s">
        <v>146</v>
      </c>
      <c r="E276" s="204" t="s">
        <v>76</v>
      </c>
      <c r="F276" s="205" t="s">
        <v>394</v>
      </c>
      <c r="G276" s="203"/>
      <c r="H276" s="206">
        <v>40</v>
      </c>
      <c r="I276" s="207"/>
      <c r="J276" s="203"/>
      <c r="K276" s="203"/>
      <c r="L276" s="208"/>
      <c r="M276" s="209"/>
      <c r="N276" s="210"/>
      <c r="O276" s="210"/>
      <c r="P276" s="210"/>
      <c r="Q276" s="210"/>
      <c r="R276" s="210"/>
      <c r="S276" s="210"/>
      <c r="T276" s="211"/>
      <c r="AT276" s="212" t="s">
        <v>146</v>
      </c>
      <c r="AU276" s="212" t="s">
        <v>88</v>
      </c>
      <c r="AV276" s="14" t="s">
        <v>88</v>
      </c>
      <c r="AW276" s="14" t="s">
        <v>38</v>
      </c>
      <c r="AX276" s="14" t="s">
        <v>78</v>
      </c>
      <c r="AY276" s="212" t="s">
        <v>134</v>
      </c>
    </row>
    <row r="277" spans="2:51" s="16" customFormat="1" ht="11.25">
      <c r="B277" s="224"/>
      <c r="C277" s="225"/>
      <c r="D277" s="187" t="s">
        <v>146</v>
      </c>
      <c r="E277" s="226" t="s">
        <v>76</v>
      </c>
      <c r="F277" s="227" t="s">
        <v>216</v>
      </c>
      <c r="G277" s="225"/>
      <c r="H277" s="228">
        <v>40</v>
      </c>
      <c r="I277" s="229"/>
      <c r="J277" s="225"/>
      <c r="K277" s="225"/>
      <c r="L277" s="230"/>
      <c r="M277" s="231"/>
      <c r="N277" s="232"/>
      <c r="O277" s="232"/>
      <c r="P277" s="232"/>
      <c r="Q277" s="232"/>
      <c r="R277" s="232"/>
      <c r="S277" s="232"/>
      <c r="T277" s="233"/>
      <c r="AT277" s="234" t="s">
        <v>146</v>
      </c>
      <c r="AU277" s="234" t="s">
        <v>88</v>
      </c>
      <c r="AV277" s="16" t="s">
        <v>163</v>
      </c>
      <c r="AW277" s="16" t="s">
        <v>38</v>
      </c>
      <c r="AX277" s="16" t="s">
        <v>78</v>
      </c>
      <c r="AY277" s="234" t="s">
        <v>134</v>
      </c>
    </row>
    <row r="278" spans="2:51" s="13" customFormat="1" ht="11.25">
      <c r="B278" s="192"/>
      <c r="C278" s="193"/>
      <c r="D278" s="187" t="s">
        <v>146</v>
      </c>
      <c r="E278" s="194" t="s">
        <v>76</v>
      </c>
      <c r="F278" s="195" t="s">
        <v>395</v>
      </c>
      <c r="G278" s="193"/>
      <c r="H278" s="194" t="s">
        <v>76</v>
      </c>
      <c r="I278" s="196"/>
      <c r="J278" s="193"/>
      <c r="K278" s="193"/>
      <c r="L278" s="197"/>
      <c r="M278" s="198"/>
      <c r="N278" s="199"/>
      <c r="O278" s="199"/>
      <c r="P278" s="199"/>
      <c r="Q278" s="199"/>
      <c r="R278" s="199"/>
      <c r="S278" s="199"/>
      <c r="T278" s="200"/>
      <c r="AT278" s="201" t="s">
        <v>146</v>
      </c>
      <c r="AU278" s="201" t="s">
        <v>88</v>
      </c>
      <c r="AV278" s="13" t="s">
        <v>86</v>
      </c>
      <c r="AW278" s="13" t="s">
        <v>38</v>
      </c>
      <c r="AX278" s="13" t="s">
        <v>78</v>
      </c>
      <c r="AY278" s="201" t="s">
        <v>134</v>
      </c>
    </row>
    <row r="279" spans="2:51" s="13" customFormat="1" ht="11.25">
      <c r="B279" s="192"/>
      <c r="C279" s="193"/>
      <c r="D279" s="187" t="s">
        <v>146</v>
      </c>
      <c r="E279" s="194" t="s">
        <v>76</v>
      </c>
      <c r="F279" s="195" t="s">
        <v>396</v>
      </c>
      <c r="G279" s="193"/>
      <c r="H279" s="194" t="s">
        <v>76</v>
      </c>
      <c r="I279" s="196"/>
      <c r="J279" s="193"/>
      <c r="K279" s="193"/>
      <c r="L279" s="197"/>
      <c r="M279" s="198"/>
      <c r="N279" s="199"/>
      <c r="O279" s="199"/>
      <c r="P279" s="199"/>
      <c r="Q279" s="199"/>
      <c r="R279" s="199"/>
      <c r="S279" s="199"/>
      <c r="T279" s="200"/>
      <c r="AT279" s="201" t="s">
        <v>146</v>
      </c>
      <c r="AU279" s="201" t="s">
        <v>88</v>
      </c>
      <c r="AV279" s="13" t="s">
        <v>86</v>
      </c>
      <c r="AW279" s="13" t="s">
        <v>38</v>
      </c>
      <c r="AX279" s="13" t="s">
        <v>78</v>
      </c>
      <c r="AY279" s="201" t="s">
        <v>134</v>
      </c>
    </row>
    <row r="280" spans="2:51" s="14" customFormat="1" ht="11.25">
      <c r="B280" s="202"/>
      <c r="C280" s="203"/>
      <c r="D280" s="187" t="s">
        <v>146</v>
      </c>
      <c r="E280" s="204" t="s">
        <v>76</v>
      </c>
      <c r="F280" s="205" t="s">
        <v>397</v>
      </c>
      <c r="G280" s="203"/>
      <c r="H280" s="206">
        <v>28</v>
      </c>
      <c r="I280" s="207"/>
      <c r="J280" s="203"/>
      <c r="K280" s="203"/>
      <c r="L280" s="208"/>
      <c r="M280" s="209"/>
      <c r="N280" s="210"/>
      <c r="O280" s="210"/>
      <c r="P280" s="210"/>
      <c r="Q280" s="210"/>
      <c r="R280" s="210"/>
      <c r="S280" s="210"/>
      <c r="T280" s="211"/>
      <c r="AT280" s="212" t="s">
        <v>146</v>
      </c>
      <c r="AU280" s="212" t="s">
        <v>88</v>
      </c>
      <c r="AV280" s="14" t="s">
        <v>88</v>
      </c>
      <c r="AW280" s="14" t="s">
        <v>38</v>
      </c>
      <c r="AX280" s="14" t="s">
        <v>78</v>
      </c>
      <c r="AY280" s="212" t="s">
        <v>134</v>
      </c>
    </row>
    <row r="281" spans="2:51" s="14" customFormat="1" ht="11.25">
      <c r="B281" s="202"/>
      <c r="C281" s="203"/>
      <c r="D281" s="187" t="s">
        <v>146</v>
      </c>
      <c r="E281" s="204" t="s">
        <v>76</v>
      </c>
      <c r="F281" s="205" t="s">
        <v>398</v>
      </c>
      <c r="G281" s="203"/>
      <c r="H281" s="206">
        <v>67</v>
      </c>
      <c r="I281" s="207"/>
      <c r="J281" s="203"/>
      <c r="K281" s="203"/>
      <c r="L281" s="208"/>
      <c r="M281" s="209"/>
      <c r="N281" s="210"/>
      <c r="O281" s="210"/>
      <c r="P281" s="210"/>
      <c r="Q281" s="210"/>
      <c r="R281" s="210"/>
      <c r="S281" s="210"/>
      <c r="T281" s="211"/>
      <c r="AT281" s="212" t="s">
        <v>146</v>
      </c>
      <c r="AU281" s="212" t="s">
        <v>88</v>
      </c>
      <c r="AV281" s="14" t="s">
        <v>88</v>
      </c>
      <c r="AW281" s="14" t="s">
        <v>38</v>
      </c>
      <c r="AX281" s="14" t="s">
        <v>78</v>
      </c>
      <c r="AY281" s="212" t="s">
        <v>134</v>
      </c>
    </row>
    <row r="282" spans="2:51" s="16" customFormat="1" ht="11.25">
      <c r="B282" s="224"/>
      <c r="C282" s="225"/>
      <c r="D282" s="187" t="s">
        <v>146</v>
      </c>
      <c r="E282" s="226" t="s">
        <v>76</v>
      </c>
      <c r="F282" s="227" t="s">
        <v>216</v>
      </c>
      <c r="G282" s="225"/>
      <c r="H282" s="228">
        <v>95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AT282" s="234" t="s">
        <v>146</v>
      </c>
      <c r="AU282" s="234" t="s">
        <v>88</v>
      </c>
      <c r="AV282" s="16" t="s">
        <v>163</v>
      </c>
      <c r="AW282" s="16" t="s">
        <v>38</v>
      </c>
      <c r="AX282" s="16" t="s">
        <v>78</v>
      </c>
      <c r="AY282" s="234" t="s">
        <v>134</v>
      </c>
    </row>
    <row r="283" spans="2:51" s="13" customFormat="1" ht="22.5">
      <c r="B283" s="192"/>
      <c r="C283" s="193"/>
      <c r="D283" s="187" t="s">
        <v>146</v>
      </c>
      <c r="E283" s="194" t="s">
        <v>76</v>
      </c>
      <c r="F283" s="195" t="s">
        <v>399</v>
      </c>
      <c r="G283" s="193"/>
      <c r="H283" s="194" t="s">
        <v>76</v>
      </c>
      <c r="I283" s="196"/>
      <c r="J283" s="193"/>
      <c r="K283" s="193"/>
      <c r="L283" s="197"/>
      <c r="M283" s="198"/>
      <c r="N283" s="199"/>
      <c r="O283" s="199"/>
      <c r="P283" s="199"/>
      <c r="Q283" s="199"/>
      <c r="R283" s="199"/>
      <c r="S283" s="199"/>
      <c r="T283" s="200"/>
      <c r="AT283" s="201" t="s">
        <v>146</v>
      </c>
      <c r="AU283" s="201" t="s">
        <v>88</v>
      </c>
      <c r="AV283" s="13" t="s">
        <v>86</v>
      </c>
      <c r="AW283" s="13" t="s">
        <v>38</v>
      </c>
      <c r="AX283" s="13" t="s">
        <v>78</v>
      </c>
      <c r="AY283" s="201" t="s">
        <v>134</v>
      </c>
    </row>
    <row r="284" spans="2:51" s="14" customFormat="1" ht="11.25">
      <c r="B284" s="202"/>
      <c r="C284" s="203"/>
      <c r="D284" s="187" t="s">
        <v>146</v>
      </c>
      <c r="E284" s="204" t="s">
        <v>76</v>
      </c>
      <c r="F284" s="205" t="s">
        <v>400</v>
      </c>
      <c r="G284" s="203"/>
      <c r="H284" s="206">
        <v>359</v>
      </c>
      <c r="I284" s="207"/>
      <c r="J284" s="203"/>
      <c r="K284" s="203"/>
      <c r="L284" s="208"/>
      <c r="M284" s="209"/>
      <c r="N284" s="210"/>
      <c r="O284" s="210"/>
      <c r="P284" s="210"/>
      <c r="Q284" s="210"/>
      <c r="R284" s="210"/>
      <c r="S284" s="210"/>
      <c r="T284" s="211"/>
      <c r="AT284" s="212" t="s">
        <v>146</v>
      </c>
      <c r="AU284" s="212" t="s">
        <v>88</v>
      </c>
      <c r="AV284" s="14" t="s">
        <v>88</v>
      </c>
      <c r="AW284" s="14" t="s">
        <v>38</v>
      </c>
      <c r="AX284" s="14" t="s">
        <v>78</v>
      </c>
      <c r="AY284" s="212" t="s">
        <v>134</v>
      </c>
    </row>
    <row r="285" spans="2:51" s="13" customFormat="1" ht="11.25">
      <c r="B285" s="192"/>
      <c r="C285" s="193"/>
      <c r="D285" s="187" t="s">
        <v>146</v>
      </c>
      <c r="E285" s="194" t="s">
        <v>76</v>
      </c>
      <c r="F285" s="195" t="s">
        <v>401</v>
      </c>
      <c r="G285" s="193"/>
      <c r="H285" s="194" t="s">
        <v>76</v>
      </c>
      <c r="I285" s="196"/>
      <c r="J285" s="193"/>
      <c r="K285" s="193"/>
      <c r="L285" s="197"/>
      <c r="M285" s="198"/>
      <c r="N285" s="199"/>
      <c r="O285" s="199"/>
      <c r="P285" s="199"/>
      <c r="Q285" s="199"/>
      <c r="R285" s="199"/>
      <c r="S285" s="199"/>
      <c r="T285" s="200"/>
      <c r="AT285" s="201" t="s">
        <v>146</v>
      </c>
      <c r="AU285" s="201" t="s">
        <v>88</v>
      </c>
      <c r="AV285" s="13" t="s">
        <v>86</v>
      </c>
      <c r="AW285" s="13" t="s">
        <v>38</v>
      </c>
      <c r="AX285" s="13" t="s">
        <v>78</v>
      </c>
      <c r="AY285" s="201" t="s">
        <v>134</v>
      </c>
    </row>
    <row r="286" spans="2:51" s="14" customFormat="1" ht="11.25">
      <c r="B286" s="202"/>
      <c r="C286" s="203"/>
      <c r="D286" s="187" t="s">
        <v>146</v>
      </c>
      <c r="E286" s="204" t="s">
        <v>76</v>
      </c>
      <c r="F286" s="205" t="s">
        <v>402</v>
      </c>
      <c r="G286" s="203"/>
      <c r="H286" s="206">
        <v>60</v>
      </c>
      <c r="I286" s="207"/>
      <c r="J286" s="203"/>
      <c r="K286" s="203"/>
      <c r="L286" s="208"/>
      <c r="M286" s="209"/>
      <c r="N286" s="210"/>
      <c r="O286" s="210"/>
      <c r="P286" s="210"/>
      <c r="Q286" s="210"/>
      <c r="R286" s="210"/>
      <c r="S286" s="210"/>
      <c r="T286" s="211"/>
      <c r="AT286" s="212" t="s">
        <v>146</v>
      </c>
      <c r="AU286" s="212" t="s">
        <v>88</v>
      </c>
      <c r="AV286" s="14" t="s">
        <v>88</v>
      </c>
      <c r="AW286" s="14" t="s">
        <v>38</v>
      </c>
      <c r="AX286" s="14" t="s">
        <v>78</v>
      </c>
      <c r="AY286" s="212" t="s">
        <v>134</v>
      </c>
    </row>
    <row r="287" spans="2:51" s="16" customFormat="1" ht="11.25">
      <c r="B287" s="224"/>
      <c r="C287" s="225"/>
      <c r="D287" s="187" t="s">
        <v>146</v>
      </c>
      <c r="E287" s="226" t="s">
        <v>76</v>
      </c>
      <c r="F287" s="227" t="s">
        <v>216</v>
      </c>
      <c r="G287" s="225"/>
      <c r="H287" s="228">
        <v>419</v>
      </c>
      <c r="I287" s="229"/>
      <c r="J287" s="225"/>
      <c r="K287" s="225"/>
      <c r="L287" s="230"/>
      <c r="M287" s="231"/>
      <c r="N287" s="232"/>
      <c r="O287" s="232"/>
      <c r="P287" s="232"/>
      <c r="Q287" s="232"/>
      <c r="R287" s="232"/>
      <c r="S287" s="232"/>
      <c r="T287" s="233"/>
      <c r="AT287" s="234" t="s">
        <v>146</v>
      </c>
      <c r="AU287" s="234" t="s">
        <v>88</v>
      </c>
      <c r="AV287" s="16" t="s">
        <v>163</v>
      </c>
      <c r="AW287" s="16" t="s">
        <v>38</v>
      </c>
      <c r="AX287" s="16" t="s">
        <v>78</v>
      </c>
      <c r="AY287" s="234" t="s">
        <v>134</v>
      </c>
    </row>
    <row r="288" spans="2:51" s="13" customFormat="1" ht="22.5">
      <c r="B288" s="192"/>
      <c r="C288" s="193"/>
      <c r="D288" s="187" t="s">
        <v>146</v>
      </c>
      <c r="E288" s="194" t="s">
        <v>76</v>
      </c>
      <c r="F288" s="195" t="s">
        <v>403</v>
      </c>
      <c r="G288" s="193"/>
      <c r="H288" s="194" t="s">
        <v>76</v>
      </c>
      <c r="I288" s="196"/>
      <c r="J288" s="193"/>
      <c r="K288" s="193"/>
      <c r="L288" s="197"/>
      <c r="M288" s="198"/>
      <c r="N288" s="199"/>
      <c r="O288" s="199"/>
      <c r="P288" s="199"/>
      <c r="Q288" s="199"/>
      <c r="R288" s="199"/>
      <c r="S288" s="199"/>
      <c r="T288" s="200"/>
      <c r="AT288" s="201" t="s">
        <v>146</v>
      </c>
      <c r="AU288" s="201" t="s">
        <v>88</v>
      </c>
      <c r="AV288" s="13" t="s">
        <v>86</v>
      </c>
      <c r="AW288" s="13" t="s">
        <v>38</v>
      </c>
      <c r="AX288" s="13" t="s">
        <v>78</v>
      </c>
      <c r="AY288" s="201" t="s">
        <v>134</v>
      </c>
    </row>
    <row r="289" spans="2:51" s="14" customFormat="1" ht="11.25">
      <c r="B289" s="202"/>
      <c r="C289" s="203"/>
      <c r="D289" s="187" t="s">
        <v>146</v>
      </c>
      <c r="E289" s="204" t="s">
        <v>76</v>
      </c>
      <c r="F289" s="205" t="s">
        <v>404</v>
      </c>
      <c r="G289" s="203"/>
      <c r="H289" s="206">
        <v>294</v>
      </c>
      <c r="I289" s="207"/>
      <c r="J289" s="203"/>
      <c r="K289" s="203"/>
      <c r="L289" s="208"/>
      <c r="M289" s="209"/>
      <c r="N289" s="210"/>
      <c r="O289" s="210"/>
      <c r="P289" s="210"/>
      <c r="Q289" s="210"/>
      <c r="R289" s="210"/>
      <c r="S289" s="210"/>
      <c r="T289" s="211"/>
      <c r="AT289" s="212" t="s">
        <v>146</v>
      </c>
      <c r="AU289" s="212" t="s">
        <v>88</v>
      </c>
      <c r="AV289" s="14" t="s">
        <v>88</v>
      </c>
      <c r="AW289" s="14" t="s">
        <v>38</v>
      </c>
      <c r="AX289" s="14" t="s">
        <v>78</v>
      </c>
      <c r="AY289" s="212" t="s">
        <v>134</v>
      </c>
    </row>
    <row r="290" spans="2:51" s="13" customFormat="1" ht="11.25">
      <c r="B290" s="192"/>
      <c r="C290" s="193"/>
      <c r="D290" s="187" t="s">
        <v>146</v>
      </c>
      <c r="E290" s="194" t="s">
        <v>76</v>
      </c>
      <c r="F290" s="195" t="s">
        <v>405</v>
      </c>
      <c r="G290" s="193"/>
      <c r="H290" s="194" t="s">
        <v>76</v>
      </c>
      <c r="I290" s="196"/>
      <c r="J290" s="193"/>
      <c r="K290" s="193"/>
      <c r="L290" s="197"/>
      <c r="M290" s="198"/>
      <c r="N290" s="199"/>
      <c r="O290" s="199"/>
      <c r="P290" s="199"/>
      <c r="Q290" s="199"/>
      <c r="R290" s="199"/>
      <c r="S290" s="199"/>
      <c r="T290" s="200"/>
      <c r="AT290" s="201" t="s">
        <v>146</v>
      </c>
      <c r="AU290" s="201" t="s">
        <v>88</v>
      </c>
      <c r="AV290" s="13" t="s">
        <v>86</v>
      </c>
      <c r="AW290" s="13" t="s">
        <v>38</v>
      </c>
      <c r="AX290" s="13" t="s">
        <v>78</v>
      </c>
      <c r="AY290" s="201" t="s">
        <v>134</v>
      </c>
    </row>
    <row r="291" spans="2:51" s="14" customFormat="1" ht="11.25">
      <c r="B291" s="202"/>
      <c r="C291" s="203"/>
      <c r="D291" s="187" t="s">
        <v>146</v>
      </c>
      <c r="E291" s="204" t="s">
        <v>76</v>
      </c>
      <c r="F291" s="205" t="s">
        <v>406</v>
      </c>
      <c r="G291" s="203"/>
      <c r="H291" s="206">
        <v>22</v>
      </c>
      <c r="I291" s="207"/>
      <c r="J291" s="203"/>
      <c r="K291" s="203"/>
      <c r="L291" s="208"/>
      <c r="M291" s="209"/>
      <c r="N291" s="210"/>
      <c r="O291" s="210"/>
      <c r="P291" s="210"/>
      <c r="Q291" s="210"/>
      <c r="R291" s="210"/>
      <c r="S291" s="210"/>
      <c r="T291" s="211"/>
      <c r="AT291" s="212" t="s">
        <v>146</v>
      </c>
      <c r="AU291" s="212" t="s">
        <v>88</v>
      </c>
      <c r="AV291" s="14" t="s">
        <v>88</v>
      </c>
      <c r="AW291" s="14" t="s">
        <v>38</v>
      </c>
      <c r="AX291" s="14" t="s">
        <v>78</v>
      </c>
      <c r="AY291" s="212" t="s">
        <v>134</v>
      </c>
    </row>
    <row r="292" spans="2:51" s="16" customFormat="1" ht="11.25">
      <c r="B292" s="224"/>
      <c r="C292" s="225"/>
      <c r="D292" s="187" t="s">
        <v>146</v>
      </c>
      <c r="E292" s="226" t="s">
        <v>76</v>
      </c>
      <c r="F292" s="227" t="s">
        <v>216</v>
      </c>
      <c r="G292" s="225"/>
      <c r="H292" s="228">
        <v>316</v>
      </c>
      <c r="I292" s="229"/>
      <c r="J292" s="225"/>
      <c r="K292" s="225"/>
      <c r="L292" s="230"/>
      <c r="M292" s="231"/>
      <c r="N292" s="232"/>
      <c r="O292" s="232"/>
      <c r="P292" s="232"/>
      <c r="Q292" s="232"/>
      <c r="R292" s="232"/>
      <c r="S292" s="232"/>
      <c r="T292" s="233"/>
      <c r="AT292" s="234" t="s">
        <v>146</v>
      </c>
      <c r="AU292" s="234" t="s">
        <v>88</v>
      </c>
      <c r="AV292" s="16" t="s">
        <v>163</v>
      </c>
      <c r="AW292" s="16" t="s">
        <v>38</v>
      </c>
      <c r="AX292" s="16" t="s">
        <v>78</v>
      </c>
      <c r="AY292" s="234" t="s">
        <v>134</v>
      </c>
    </row>
    <row r="293" spans="2:51" s="13" customFormat="1" ht="11.25">
      <c r="B293" s="192"/>
      <c r="C293" s="193"/>
      <c r="D293" s="187" t="s">
        <v>146</v>
      </c>
      <c r="E293" s="194" t="s">
        <v>76</v>
      </c>
      <c r="F293" s="195" t="s">
        <v>407</v>
      </c>
      <c r="G293" s="193"/>
      <c r="H293" s="194" t="s">
        <v>76</v>
      </c>
      <c r="I293" s="196"/>
      <c r="J293" s="193"/>
      <c r="K293" s="193"/>
      <c r="L293" s="197"/>
      <c r="M293" s="198"/>
      <c r="N293" s="199"/>
      <c r="O293" s="199"/>
      <c r="P293" s="199"/>
      <c r="Q293" s="199"/>
      <c r="R293" s="199"/>
      <c r="S293" s="199"/>
      <c r="T293" s="200"/>
      <c r="AT293" s="201" t="s">
        <v>146</v>
      </c>
      <c r="AU293" s="201" t="s">
        <v>88</v>
      </c>
      <c r="AV293" s="13" t="s">
        <v>86</v>
      </c>
      <c r="AW293" s="13" t="s">
        <v>38</v>
      </c>
      <c r="AX293" s="13" t="s">
        <v>78</v>
      </c>
      <c r="AY293" s="201" t="s">
        <v>134</v>
      </c>
    </row>
    <row r="294" spans="2:51" s="14" customFormat="1" ht="11.25">
      <c r="B294" s="202"/>
      <c r="C294" s="203"/>
      <c r="D294" s="187" t="s">
        <v>146</v>
      </c>
      <c r="E294" s="204" t="s">
        <v>76</v>
      </c>
      <c r="F294" s="205" t="s">
        <v>408</v>
      </c>
      <c r="G294" s="203"/>
      <c r="H294" s="206">
        <v>19</v>
      </c>
      <c r="I294" s="207"/>
      <c r="J294" s="203"/>
      <c r="K294" s="203"/>
      <c r="L294" s="208"/>
      <c r="M294" s="209"/>
      <c r="N294" s="210"/>
      <c r="O294" s="210"/>
      <c r="P294" s="210"/>
      <c r="Q294" s="210"/>
      <c r="R294" s="210"/>
      <c r="S294" s="210"/>
      <c r="T294" s="211"/>
      <c r="AT294" s="212" t="s">
        <v>146</v>
      </c>
      <c r="AU294" s="212" t="s">
        <v>88</v>
      </c>
      <c r="AV294" s="14" t="s">
        <v>88</v>
      </c>
      <c r="AW294" s="14" t="s">
        <v>38</v>
      </c>
      <c r="AX294" s="14" t="s">
        <v>78</v>
      </c>
      <c r="AY294" s="212" t="s">
        <v>134</v>
      </c>
    </row>
    <row r="295" spans="2:51" s="16" customFormat="1" ht="11.25">
      <c r="B295" s="224"/>
      <c r="C295" s="225"/>
      <c r="D295" s="187" t="s">
        <v>146</v>
      </c>
      <c r="E295" s="226" t="s">
        <v>76</v>
      </c>
      <c r="F295" s="227" t="s">
        <v>216</v>
      </c>
      <c r="G295" s="225"/>
      <c r="H295" s="228">
        <v>19</v>
      </c>
      <c r="I295" s="229"/>
      <c r="J295" s="225"/>
      <c r="K295" s="225"/>
      <c r="L295" s="230"/>
      <c r="M295" s="231"/>
      <c r="N295" s="232"/>
      <c r="O295" s="232"/>
      <c r="P295" s="232"/>
      <c r="Q295" s="232"/>
      <c r="R295" s="232"/>
      <c r="S295" s="232"/>
      <c r="T295" s="233"/>
      <c r="AT295" s="234" t="s">
        <v>146</v>
      </c>
      <c r="AU295" s="234" t="s">
        <v>88</v>
      </c>
      <c r="AV295" s="16" t="s">
        <v>163</v>
      </c>
      <c r="AW295" s="16" t="s">
        <v>38</v>
      </c>
      <c r="AX295" s="16" t="s">
        <v>78</v>
      </c>
      <c r="AY295" s="234" t="s">
        <v>134</v>
      </c>
    </row>
    <row r="296" spans="2:51" s="13" customFormat="1" ht="11.25">
      <c r="B296" s="192"/>
      <c r="C296" s="193"/>
      <c r="D296" s="187" t="s">
        <v>146</v>
      </c>
      <c r="E296" s="194" t="s">
        <v>76</v>
      </c>
      <c r="F296" s="195" t="s">
        <v>409</v>
      </c>
      <c r="G296" s="193"/>
      <c r="H296" s="194" t="s">
        <v>76</v>
      </c>
      <c r="I296" s="196"/>
      <c r="J296" s="193"/>
      <c r="K296" s="193"/>
      <c r="L296" s="197"/>
      <c r="M296" s="198"/>
      <c r="N296" s="199"/>
      <c r="O296" s="199"/>
      <c r="P296" s="199"/>
      <c r="Q296" s="199"/>
      <c r="R296" s="199"/>
      <c r="S296" s="199"/>
      <c r="T296" s="200"/>
      <c r="AT296" s="201" t="s">
        <v>146</v>
      </c>
      <c r="AU296" s="201" t="s">
        <v>88</v>
      </c>
      <c r="AV296" s="13" t="s">
        <v>86</v>
      </c>
      <c r="AW296" s="13" t="s">
        <v>38</v>
      </c>
      <c r="AX296" s="13" t="s">
        <v>78</v>
      </c>
      <c r="AY296" s="201" t="s">
        <v>134</v>
      </c>
    </row>
    <row r="297" spans="2:51" s="13" customFormat="1" ht="11.25">
      <c r="B297" s="192"/>
      <c r="C297" s="193"/>
      <c r="D297" s="187" t="s">
        <v>146</v>
      </c>
      <c r="E297" s="194" t="s">
        <v>76</v>
      </c>
      <c r="F297" s="195" t="s">
        <v>401</v>
      </c>
      <c r="G297" s="193"/>
      <c r="H297" s="194" t="s">
        <v>76</v>
      </c>
      <c r="I297" s="196"/>
      <c r="J297" s="193"/>
      <c r="K297" s="193"/>
      <c r="L297" s="197"/>
      <c r="M297" s="198"/>
      <c r="N297" s="199"/>
      <c r="O297" s="199"/>
      <c r="P297" s="199"/>
      <c r="Q297" s="199"/>
      <c r="R297" s="199"/>
      <c r="S297" s="199"/>
      <c r="T297" s="200"/>
      <c r="AT297" s="201" t="s">
        <v>146</v>
      </c>
      <c r="AU297" s="201" t="s">
        <v>88</v>
      </c>
      <c r="AV297" s="13" t="s">
        <v>86</v>
      </c>
      <c r="AW297" s="13" t="s">
        <v>38</v>
      </c>
      <c r="AX297" s="13" t="s">
        <v>78</v>
      </c>
      <c r="AY297" s="201" t="s">
        <v>134</v>
      </c>
    </row>
    <row r="298" spans="2:51" s="14" customFormat="1" ht="11.25">
      <c r="B298" s="202"/>
      <c r="C298" s="203"/>
      <c r="D298" s="187" t="s">
        <v>146</v>
      </c>
      <c r="E298" s="204" t="s">
        <v>76</v>
      </c>
      <c r="F298" s="205" t="s">
        <v>410</v>
      </c>
      <c r="G298" s="203"/>
      <c r="H298" s="206">
        <v>45</v>
      </c>
      <c r="I298" s="207"/>
      <c r="J298" s="203"/>
      <c r="K298" s="203"/>
      <c r="L298" s="208"/>
      <c r="M298" s="209"/>
      <c r="N298" s="210"/>
      <c r="O298" s="210"/>
      <c r="P298" s="210"/>
      <c r="Q298" s="210"/>
      <c r="R298" s="210"/>
      <c r="S298" s="210"/>
      <c r="T298" s="211"/>
      <c r="AT298" s="212" t="s">
        <v>146</v>
      </c>
      <c r="AU298" s="212" t="s">
        <v>88</v>
      </c>
      <c r="AV298" s="14" t="s">
        <v>88</v>
      </c>
      <c r="AW298" s="14" t="s">
        <v>38</v>
      </c>
      <c r="AX298" s="14" t="s">
        <v>78</v>
      </c>
      <c r="AY298" s="212" t="s">
        <v>134</v>
      </c>
    </row>
    <row r="299" spans="2:51" s="14" customFormat="1" ht="11.25">
      <c r="B299" s="202"/>
      <c r="C299" s="203"/>
      <c r="D299" s="187" t="s">
        <v>146</v>
      </c>
      <c r="E299" s="204" t="s">
        <v>76</v>
      </c>
      <c r="F299" s="205" t="s">
        <v>411</v>
      </c>
      <c r="G299" s="203"/>
      <c r="H299" s="206">
        <v>14</v>
      </c>
      <c r="I299" s="207"/>
      <c r="J299" s="203"/>
      <c r="K299" s="203"/>
      <c r="L299" s="208"/>
      <c r="M299" s="209"/>
      <c r="N299" s="210"/>
      <c r="O299" s="210"/>
      <c r="P299" s="210"/>
      <c r="Q299" s="210"/>
      <c r="R299" s="210"/>
      <c r="S299" s="210"/>
      <c r="T299" s="211"/>
      <c r="AT299" s="212" t="s">
        <v>146</v>
      </c>
      <c r="AU299" s="212" t="s">
        <v>88</v>
      </c>
      <c r="AV299" s="14" t="s">
        <v>88</v>
      </c>
      <c r="AW299" s="14" t="s">
        <v>38</v>
      </c>
      <c r="AX299" s="14" t="s">
        <v>78</v>
      </c>
      <c r="AY299" s="212" t="s">
        <v>134</v>
      </c>
    </row>
    <row r="300" spans="2:51" s="14" customFormat="1" ht="11.25">
      <c r="B300" s="202"/>
      <c r="C300" s="203"/>
      <c r="D300" s="187" t="s">
        <v>146</v>
      </c>
      <c r="E300" s="204" t="s">
        <v>76</v>
      </c>
      <c r="F300" s="205" t="s">
        <v>412</v>
      </c>
      <c r="G300" s="203"/>
      <c r="H300" s="206">
        <v>4</v>
      </c>
      <c r="I300" s="207"/>
      <c r="J300" s="203"/>
      <c r="K300" s="203"/>
      <c r="L300" s="208"/>
      <c r="M300" s="209"/>
      <c r="N300" s="210"/>
      <c r="O300" s="210"/>
      <c r="P300" s="210"/>
      <c r="Q300" s="210"/>
      <c r="R300" s="210"/>
      <c r="S300" s="210"/>
      <c r="T300" s="211"/>
      <c r="AT300" s="212" t="s">
        <v>146</v>
      </c>
      <c r="AU300" s="212" t="s">
        <v>88</v>
      </c>
      <c r="AV300" s="14" t="s">
        <v>88</v>
      </c>
      <c r="AW300" s="14" t="s">
        <v>38</v>
      </c>
      <c r="AX300" s="14" t="s">
        <v>78</v>
      </c>
      <c r="AY300" s="212" t="s">
        <v>134</v>
      </c>
    </row>
    <row r="301" spans="2:51" s="16" customFormat="1" ht="11.25">
      <c r="B301" s="224"/>
      <c r="C301" s="225"/>
      <c r="D301" s="187" t="s">
        <v>146</v>
      </c>
      <c r="E301" s="226" t="s">
        <v>76</v>
      </c>
      <c r="F301" s="227" t="s">
        <v>216</v>
      </c>
      <c r="G301" s="225"/>
      <c r="H301" s="228">
        <v>63</v>
      </c>
      <c r="I301" s="229"/>
      <c r="J301" s="225"/>
      <c r="K301" s="225"/>
      <c r="L301" s="230"/>
      <c r="M301" s="231"/>
      <c r="N301" s="232"/>
      <c r="O301" s="232"/>
      <c r="P301" s="232"/>
      <c r="Q301" s="232"/>
      <c r="R301" s="232"/>
      <c r="S301" s="232"/>
      <c r="T301" s="233"/>
      <c r="AT301" s="234" t="s">
        <v>146</v>
      </c>
      <c r="AU301" s="234" t="s">
        <v>88</v>
      </c>
      <c r="AV301" s="16" t="s">
        <v>163</v>
      </c>
      <c r="AW301" s="16" t="s">
        <v>38</v>
      </c>
      <c r="AX301" s="16" t="s">
        <v>78</v>
      </c>
      <c r="AY301" s="234" t="s">
        <v>134</v>
      </c>
    </row>
    <row r="302" spans="2:51" s="13" customFormat="1" ht="11.25">
      <c r="B302" s="192"/>
      <c r="C302" s="193"/>
      <c r="D302" s="187" t="s">
        <v>146</v>
      </c>
      <c r="E302" s="194" t="s">
        <v>76</v>
      </c>
      <c r="F302" s="195" t="s">
        <v>413</v>
      </c>
      <c r="G302" s="193"/>
      <c r="H302" s="194" t="s">
        <v>76</v>
      </c>
      <c r="I302" s="196"/>
      <c r="J302" s="193"/>
      <c r="K302" s="193"/>
      <c r="L302" s="197"/>
      <c r="M302" s="198"/>
      <c r="N302" s="199"/>
      <c r="O302" s="199"/>
      <c r="P302" s="199"/>
      <c r="Q302" s="199"/>
      <c r="R302" s="199"/>
      <c r="S302" s="199"/>
      <c r="T302" s="200"/>
      <c r="AT302" s="201" t="s">
        <v>146</v>
      </c>
      <c r="AU302" s="201" t="s">
        <v>88</v>
      </c>
      <c r="AV302" s="13" t="s">
        <v>86</v>
      </c>
      <c r="AW302" s="13" t="s">
        <v>38</v>
      </c>
      <c r="AX302" s="13" t="s">
        <v>78</v>
      </c>
      <c r="AY302" s="201" t="s">
        <v>134</v>
      </c>
    </row>
    <row r="303" spans="2:51" s="13" customFormat="1" ht="11.25">
      <c r="B303" s="192"/>
      <c r="C303" s="193"/>
      <c r="D303" s="187" t="s">
        <v>146</v>
      </c>
      <c r="E303" s="194" t="s">
        <v>76</v>
      </c>
      <c r="F303" s="195" t="s">
        <v>414</v>
      </c>
      <c r="G303" s="193"/>
      <c r="H303" s="194" t="s">
        <v>76</v>
      </c>
      <c r="I303" s="196"/>
      <c r="J303" s="193"/>
      <c r="K303" s="193"/>
      <c r="L303" s="197"/>
      <c r="M303" s="198"/>
      <c r="N303" s="199"/>
      <c r="O303" s="199"/>
      <c r="P303" s="199"/>
      <c r="Q303" s="199"/>
      <c r="R303" s="199"/>
      <c r="S303" s="199"/>
      <c r="T303" s="200"/>
      <c r="AT303" s="201" t="s">
        <v>146</v>
      </c>
      <c r="AU303" s="201" t="s">
        <v>88</v>
      </c>
      <c r="AV303" s="13" t="s">
        <v>86</v>
      </c>
      <c r="AW303" s="13" t="s">
        <v>38</v>
      </c>
      <c r="AX303" s="13" t="s">
        <v>78</v>
      </c>
      <c r="AY303" s="201" t="s">
        <v>134</v>
      </c>
    </row>
    <row r="304" spans="2:51" s="14" customFormat="1" ht="11.25">
      <c r="B304" s="202"/>
      <c r="C304" s="203"/>
      <c r="D304" s="187" t="s">
        <v>146</v>
      </c>
      <c r="E304" s="204" t="s">
        <v>76</v>
      </c>
      <c r="F304" s="205" t="s">
        <v>415</v>
      </c>
      <c r="G304" s="203"/>
      <c r="H304" s="206">
        <v>2</v>
      </c>
      <c r="I304" s="207"/>
      <c r="J304" s="203"/>
      <c r="K304" s="203"/>
      <c r="L304" s="208"/>
      <c r="M304" s="209"/>
      <c r="N304" s="210"/>
      <c r="O304" s="210"/>
      <c r="P304" s="210"/>
      <c r="Q304" s="210"/>
      <c r="R304" s="210"/>
      <c r="S304" s="210"/>
      <c r="T304" s="211"/>
      <c r="AT304" s="212" t="s">
        <v>146</v>
      </c>
      <c r="AU304" s="212" t="s">
        <v>88</v>
      </c>
      <c r="AV304" s="14" t="s">
        <v>88</v>
      </c>
      <c r="AW304" s="14" t="s">
        <v>38</v>
      </c>
      <c r="AX304" s="14" t="s">
        <v>78</v>
      </c>
      <c r="AY304" s="212" t="s">
        <v>134</v>
      </c>
    </row>
    <row r="305" spans="2:51" s="16" customFormat="1" ht="11.25">
      <c r="B305" s="224"/>
      <c r="C305" s="225"/>
      <c r="D305" s="187" t="s">
        <v>146</v>
      </c>
      <c r="E305" s="226" t="s">
        <v>76</v>
      </c>
      <c r="F305" s="227" t="s">
        <v>216</v>
      </c>
      <c r="G305" s="225"/>
      <c r="H305" s="228">
        <v>2</v>
      </c>
      <c r="I305" s="229"/>
      <c r="J305" s="225"/>
      <c r="K305" s="225"/>
      <c r="L305" s="230"/>
      <c r="M305" s="231"/>
      <c r="N305" s="232"/>
      <c r="O305" s="232"/>
      <c r="P305" s="232"/>
      <c r="Q305" s="232"/>
      <c r="R305" s="232"/>
      <c r="S305" s="232"/>
      <c r="T305" s="233"/>
      <c r="AT305" s="234" t="s">
        <v>146</v>
      </c>
      <c r="AU305" s="234" t="s">
        <v>88</v>
      </c>
      <c r="AV305" s="16" t="s">
        <v>163</v>
      </c>
      <c r="AW305" s="16" t="s">
        <v>38</v>
      </c>
      <c r="AX305" s="16" t="s">
        <v>78</v>
      </c>
      <c r="AY305" s="234" t="s">
        <v>134</v>
      </c>
    </row>
    <row r="306" spans="2:51" s="13" customFormat="1" ht="11.25">
      <c r="B306" s="192"/>
      <c r="C306" s="193"/>
      <c r="D306" s="187" t="s">
        <v>146</v>
      </c>
      <c r="E306" s="194" t="s">
        <v>76</v>
      </c>
      <c r="F306" s="195" t="s">
        <v>416</v>
      </c>
      <c r="G306" s="193"/>
      <c r="H306" s="194" t="s">
        <v>76</v>
      </c>
      <c r="I306" s="196"/>
      <c r="J306" s="193"/>
      <c r="K306" s="193"/>
      <c r="L306" s="197"/>
      <c r="M306" s="198"/>
      <c r="N306" s="199"/>
      <c r="O306" s="199"/>
      <c r="P306" s="199"/>
      <c r="Q306" s="199"/>
      <c r="R306" s="199"/>
      <c r="S306" s="199"/>
      <c r="T306" s="200"/>
      <c r="AT306" s="201" t="s">
        <v>146</v>
      </c>
      <c r="AU306" s="201" t="s">
        <v>88</v>
      </c>
      <c r="AV306" s="13" t="s">
        <v>86</v>
      </c>
      <c r="AW306" s="13" t="s">
        <v>38</v>
      </c>
      <c r="AX306" s="13" t="s">
        <v>78</v>
      </c>
      <c r="AY306" s="201" t="s">
        <v>134</v>
      </c>
    </row>
    <row r="307" spans="2:51" s="14" customFormat="1" ht="11.25">
      <c r="B307" s="202"/>
      <c r="C307" s="203"/>
      <c r="D307" s="187" t="s">
        <v>146</v>
      </c>
      <c r="E307" s="204" t="s">
        <v>76</v>
      </c>
      <c r="F307" s="205" t="s">
        <v>417</v>
      </c>
      <c r="G307" s="203"/>
      <c r="H307" s="206">
        <v>56</v>
      </c>
      <c r="I307" s="207"/>
      <c r="J307" s="203"/>
      <c r="K307" s="203"/>
      <c r="L307" s="208"/>
      <c r="M307" s="209"/>
      <c r="N307" s="210"/>
      <c r="O307" s="210"/>
      <c r="P307" s="210"/>
      <c r="Q307" s="210"/>
      <c r="R307" s="210"/>
      <c r="S307" s="210"/>
      <c r="T307" s="211"/>
      <c r="AT307" s="212" t="s">
        <v>146</v>
      </c>
      <c r="AU307" s="212" t="s">
        <v>88</v>
      </c>
      <c r="AV307" s="14" t="s">
        <v>88</v>
      </c>
      <c r="AW307" s="14" t="s">
        <v>38</v>
      </c>
      <c r="AX307" s="14" t="s">
        <v>78</v>
      </c>
      <c r="AY307" s="212" t="s">
        <v>134</v>
      </c>
    </row>
    <row r="308" spans="2:51" s="16" customFormat="1" ht="11.25">
      <c r="B308" s="224"/>
      <c r="C308" s="225"/>
      <c r="D308" s="187" t="s">
        <v>146</v>
      </c>
      <c r="E308" s="226" t="s">
        <v>76</v>
      </c>
      <c r="F308" s="227" t="s">
        <v>216</v>
      </c>
      <c r="G308" s="225"/>
      <c r="H308" s="228">
        <v>56</v>
      </c>
      <c r="I308" s="229"/>
      <c r="J308" s="225"/>
      <c r="K308" s="225"/>
      <c r="L308" s="230"/>
      <c r="M308" s="231"/>
      <c r="N308" s="232"/>
      <c r="O308" s="232"/>
      <c r="P308" s="232"/>
      <c r="Q308" s="232"/>
      <c r="R308" s="232"/>
      <c r="S308" s="232"/>
      <c r="T308" s="233"/>
      <c r="AT308" s="234" t="s">
        <v>146</v>
      </c>
      <c r="AU308" s="234" t="s">
        <v>88</v>
      </c>
      <c r="AV308" s="16" t="s">
        <v>163</v>
      </c>
      <c r="AW308" s="16" t="s">
        <v>38</v>
      </c>
      <c r="AX308" s="16" t="s">
        <v>78</v>
      </c>
      <c r="AY308" s="234" t="s">
        <v>134</v>
      </c>
    </row>
    <row r="309" spans="2:51" s="13" customFormat="1" ht="11.25">
      <c r="B309" s="192"/>
      <c r="C309" s="193"/>
      <c r="D309" s="187" t="s">
        <v>146</v>
      </c>
      <c r="E309" s="194" t="s">
        <v>76</v>
      </c>
      <c r="F309" s="195" t="s">
        <v>418</v>
      </c>
      <c r="G309" s="193"/>
      <c r="H309" s="194" t="s">
        <v>76</v>
      </c>
      <c r="I309" s="196"/>
      <c r="J309" s="193"/>
      <c r="K309" s="193"/>
      <c r="L309" s="197"/>
      <c r="M309" s="198"/>
      <c r="N309" s="199"/>
      <c r="O309" s="199"/>
      <c r="P309" s="199"/>
      <c r="Q309" s="199"/>
      <c r="R309" s="199"/>
      <c r="S309" s="199"/>
      <c r="T309" s="200"/>
      <c r="AT309" s="201" t="s">
        <v>146</v>
      </c>
      <c r="AU309" s="201" t="s">
        <v>88</v>
      </c>
      <c r="AV309" s="13" t="s">
        <v>86</v>
      </c>
      <c r="AW309" s="13" t="s">
        <v>38</v>
      </c>
      <c r="AX309" s="13" t="s">
        <v>78</v>
      </c>
      <c r="AY309" s="201" t="s">
        <v>134</v>
      </c>
    </row>
    <row r="310" spans="2:51" s="14" customFormat="1" ht="11.25">
      <c r="B310" s="202"/>
      <c r="C310" s="203"/>
      <c r="D310" s="187" t="s">
        <v>146</v>
      </c>
      <c r="E310" s="204" t="s">
        <v>76</v>
      </c>
      <c r="F310" s="205" t="s">
        <v>415</v>
      </c>
      <c r="G310" s="203"/>
      <c r="H310" s="206">
        <v>2</v>
      </c>
      <c r="I310" s="207"/>
      <c r="J310" s="203"/>
      <c r="K310" s="203"/>
      <c r="L310" s="208"/>
      <c r="M310" s="209"/>
      <c r="N310" s="210"/>
      <c r="O310" s="210"/>
      <c r="P310" s="210"/>
      <c r="Q310" s="210"/>
      <c r="R310" s="210"/>
      <c r="S310" s="210"/>
      <c r="T310" s="211"/>
      <c r="AT310" s="212" t="s">
        <v>146</v>
      </c>
      <c r="AU310" s="212" t="s">
        <v>88</v>
      </c>
      <c r="AV310" s="14" t="s">
        <v>88</v>
      </c>
      <c r="AW310" s="14" t="s">
        <v>38</v>
      </c>
      <c r="AX310" s="14" t="s">
        <v>78</v>
      </c>
      <c r="AY310" s="212" t="s">
        <v>134</v>
      </c>
    </row>
    <row r="311" spans="2:51" s="16" customFormat="1" ht="11.25">
      <c r="B311" s="224"/>
      <c r="C311" s="225"/>
      <c r="D311" s="187" t="s">
        <v>146</v>
      </c>
      <c r="E311" s="226" t="s">
        <v>76</v>
      </c>
      <c r="F311" s="227" t="s">
        <v>216</v>
      </c>
      <c r="G311" s="225"/>
      <c r="H311" s="228">
        <v>2</v>
      </c>
      <c r="I311" s="229"/>
      <c r="J311" s="225"/>
      <c r="K311" s="225"/>
      <c r="L311" s="230"/>
      <c r="M311" s="231"/>
      <c r="N311" s="232"/>
      <c r="O311" s="232"/>
      <c r="P311" s="232"/>
      <c r="Q311" s="232"/>
      <c r="R311" s="232"/>
      <c r="S311" s="232"/>
      <c r="T311" s="233"/>
      <c r="AT311" s="234" t="s">
        <v>146</v>
      </c>
      <c r="AU311" s="234" t="s">
        <v>88</v>
      </c>
      <c r="AV311" s="16" t="s">
        <v>163</v>
      </c>
      <c r="AW311" s="16" t="s">
        <v>38</v>
      </c>
      <c r="AX311" s="16" t="s">
        <v>78</v>
      </c>
      <c r="AY311" s="234" t="s">
        <v>134</v>
      </c>
    </row>
    <row r="312" spans="2:51" s="13" customFormat="1" ht="11.25">
      <c r="B312" s="192"/>
      <c r="C312" s="193"/>
      <c r="D312" s="187" t="s">
        <v>146</v>
      </c>
      <c r="E312" s="194" t="s">
        <v>76</v>
      </c>
      <c r="F312" s="195" t="s">
        <v>419</v>
      </c>
      <c r="G312" s="193"/>
      <c r="H312" s="194" t="s">
        <v>76</v>
      </c>
      <c r="I312" s="196"/>
      <c r="J312" s="193"/>
      <c r="K312" s="193"/>
      <c r="L312" s="197"/>
      <c r="M312" s="198"/>
      <c r="N312" s="199"/>
      <c r="O312" s="199"/>
      <c r="P312" s="199"/>
      <c r="Q312" s="199"/>
      <c r="R312" s="199"/>
      <c r="S312" s="199"/>
      <c r="T312" s="200"/>
      <c r="AT312" s="201" t="s">
        <v>146</v>
      </c>
      <c r="AU312" s="201" t="s">
        <v>88</v>
      </c>
      <c r="AV312" s="13" t="s">
        <v>86</v>
      </c>
      <c r="AW312" s="13" t="s">
        <v>38</v>
      </c>
      <c r="AX312" s="13" t="s">
        <v>78</v>
      </c>
      <c r="AY312" s="201" t="s">
        <v>134</v>
      </c>
    </row>
    <row r="313" spans="2:51" s="14" customFormat="1" ht="11.25">
      <c r="B313" s="202"/>
      <c r="C313" s="203"/>
      <c r="D313" s="187" t="s">
        <v>146</v>
      </c>
      <c r="E313" s="204" t="s">
        <v>76</v>
      </c>
      <c r="F313" s="205" t="s">
        <v>420</v>
      </c>
      <c r="G313" s="203"/>
      <c r="H313" s="206">
        <v>5</v>
      </c>
      <c r="I313" s="207"/>
      <c r="J313" s="203"/>
      <c r="K313" s="203"/>
      <c r="L313" s="208"/>
      <c r="M313" s="209"/>
      <c r="N313" s="210"/>
      <c r="O313" s="210"/>
      <c r="P313" s="210"/>
      <c r="Q313" s="210"/>
      <c r="R313" s="210"/>
      <c r="S313" s="210"/>
      <c r="T313" s="211"/>
      <c r="AT313" s="212" t="s">
        <v>146</v>
      </c>
      <c r="AU313" s="212" t="s">
        <v>88</v>
      </c>
      <c r="AV313" s="14" t="s">
        <v>88</v>
      </c>
      <c r="AW313" s="14" t="s">
        <v>38</v>
      </c>
      <c r="AX313" s="14" t="s">
        <v>78</v>
      </c>
      <c r="AY313" s="212" t="s">
        <v>134</v>
      </c>
    </row>
    <row r="314" spans="2:51" s="16" customFormat="1" ht="11.25">
      <c r="B314" s="224"/>
      <c r="C314" s="225"/>
      <c r="D314" s="187" t="s">
        <v>146</v>
      </c>
      <c r="E314" s="226" t="s">
        <v>76</v>
      </c>
      <c r="F314" s="227" t="s">
        <v>216</v>
      </c>
      <c r="G314" s="225"/>
      <c r="H314" s="228">
        <v>5</v>
      </c>
      <c r="I314" s="229"/>
      <c r="J314" s="225"/>
      <c r="K314" s="225"/>
      <c r="L314" s="230"/>
      <c r="M314" s="231"/>
      <c r="N314" s="232"/>
      <c r="O314" s="232"/>
      <c r="P314" s="232"/>
      <c r="Q314" s="232"/>
      <c r="R314" s="232"/>
      <c r="S314" s="232"/>
      <c r="T314" s="233"/>
      <c r="AT314" s="234" t="s">
        <v>146</v>
      </c>
      <c r="AU314" s="234" t="s">
        <v>88</v>
      </c>
      <c r="AV314" s="16" t="s">
        <v>163</v>
      </c>
      <c r="AW314" s="16" t="s">
        <v>38</v>
      </c>
      <c r="AX314" s="16" t="s">
        <v>78</v>
      </c>
      <c r="AY314" s="234" t="s">
        <v>134</v>
      </c>
    </row>
    <row r="315" spans="2:51" s="15" customFormat="1" ht="11.25">
      <c r="B315" s="213"/>
      <c r="C315" s="214"/>
      <c r="D315" s="187" t="s">
        <v>146</v>
      </c>
      <c r="E315" s="215" t="s">
        <v>76</v>
      </c>
      <c r="F315" s="216" t="s">
        <v>150</v>
      </c>
      <c r="G315" s="214"/>
      <c r="H315" s="217">
        <v>1199</v>
      </c>
      <c r="I315" s="218"/>
      <c r="J315" s="214"/>
      <c r="K315" s="214"/>
      <c r="L315" s="219"/>
      <c r="M315" s="220"/>
      <c r="N315" s="221"/>
      <c r="O315" s="221"/>
      <c r="P315" s="221"/>
      <c r="Q315" s="221"/>
      <c r="R315" s="221"/>
      <c r="S315" s="221"/>
      <c r="T315" s="222"/>
      <c r="AT315" s="223" t="s">
        <v>146</v>
      </c>
      <c r="AU315" s="223" t="s">
        <v>88</v>
      </c>
      <c r="AV315" s="15" t="s">
        <v>142</v>
      </c>
      <c r="AW315" s="15" t="s">
        <v>38</v>
      </c>
      <c r="AX315" s="15" t="s">
        <v>86</v>
      </c>
      <c r="AY315" s="223" t="s">
        <v>134</v>
      </c>
    </row>
    <row r="316" spans="1:65" s="2" customFormat="1" ht="49.15" customHeight="1">
      <c r="A316" s="35"/>
      <c r="B316" s="36"/>
      <c r="C316" s="235" t="s">
        <v>421</v>
      </c>
      <c r="D316" s="235" t="s">
        <v>299</v>
      </c>
      <c r="E316" s="236" t="s">
        <v>422</v>
      </c>
      <c r="F316" s="237" t="s">
        <v>423</v>
      </c>
      <c r="G316" s="238" t="s">
        <v>140</v>
      </c>
      <c r="H316" s="239">
        <v>110</v>
      </c>
      <c r="I316" s="240"/>
      <c r="J316" s="241">
        <f>ROUND(I316*H316,2)</f>
        <v>0</v>
      </c>
      <c r="K316" s="237" t="s">
        <v>76</v>
      </c>
      <c r="L316" s="242"/>
      <c r="M316" s="243" t="s">
        <v>76</v>
      </c>
      <c r="N316" s="244" t="s">
        <v>48</v>
      </c>
      <c r="O316" s="65"/>
      <c r="P316" s="183">
        <f>O316*H316</f>
        <v>0</v>
      </c>
      <c r="Q316" s="183">
        <v>0.0015</v>
      </c>
      <c r="R316" s="183">
        <f>Q316*H316</f>
        <v>0.165</v>
      </c>
      <c r="S316" s="183">
        <v>0</v>
      </c>
      <c r="T316" s="184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5" t="s">
        <v>302</v>
      </c>
      <c r="AT316" s="185" t="s">
        <v>299</v>
      </c>
      <c r="AU316" s="185" t="s">
        <v>88</v>
      </c>
      <c r="AY316" s="18" t="s">
        <v>134</v>
      </c>
      <c r="BE316" s="186">
        <f>IF(N316="základní",J316,0)</f>
        <v>0</v>
      </c>
      <c r="BF316" s="186">
        <f>IF(N316="snížená",J316,0)</f>
        <v>0</v>
      </c>
      <c r="BG316" s="186">
        <f>IF(N316="zákl. přenesená",J316,0)</f>
        <v>0</v>
      </c>
      <c r="BH316" s="186">
        <f>IF(N316="sníž. přenesená",J316,0)</f>
        <v>0</v>
      </c>
      <c r="BI316" s="186">
        <f>IF(N316="nulová",J316,0)</f>
        <v>0</v>
      </c>
      <c r="BJ316" s="18" t="s">
        <v>86</v>
      </c>
      <c r="BK316" s="186">
        <f>ROUND(I316*H316,2)</f>
        <v>0</v>
      </c>
      <c r="BL316" s="18" t="s">
        <v>247</v>
      </c>
      <c r="BM316" s="185" t="s">
        <v>424</v>
      </c>
    </row>
    <row r="317" spans="1:47" s="2" customFormat="1" ht="29.25">
      <c r="A317" s="35"/>
      <c r="B317" s="36"/>
      <c r="C317" s="37"/>
      <c r="D317" s="187" t="s">
        <v>144</v>
      </c>
      <c r="E317" s="37"/>
      <c r="F317" s="188" t="s">
        <v>423</v>
      </c>
      <c r="G317" s="37"/>
      <c r="H317" s="37"/>
      <c r="I317" s="189"/>
      <c r="J317" s="37"/>
      <c r="K317" s="37"/>
      <c r="L317" s="40"/>
      <c r="M317" s="190"/>
      <c r="N317" s="191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144</v>
      </c>
      <c r="AU317" s="18" t="s">
        <v>88</v>
      </c>
    </row>
    <row r="318" spans="2:51" s="14" customFormat="1" ht="11.25">
      <c r="B318" s="202"/>
      <c r="C318" s="203"/>
      <c r="D318" s="187" t="s">
        <v>146</v>
      </c>
      <c r="E318" s="203"/>
      <c r="F318" s="205" t="s">
        <v>425</v>
      </c>
      <c r="G318" s="203"/>
      <c r="H318" s="206">
        <v>110</v>
      </c>
      <c r="I318" s="207"/>
      <c r="J318" s="203"/>
      <c r="K318" s="203"/>
      <c r="L318" s="208"/>
      <c r="M318" s="209"/>
      <c r="N318" s="210"/>
      <c r="O318" s="210"/>
      <c r="P318" s="210"/>
      <c r="Q318" s="210"/>
      <c r="R318" s="210"/>
      <c r="S318" s="210"/>
      <c r="T318" s="211"/>
      <c r="AT318" s="212" t="s">
        <v>146</v>
      </c>
      <c r="AU318" s="212" t="s">
        <v>88</v>
      </c>
      <c r="AV318" s="14" t="s">
        <v>88</v>
      </c>
      <c r="AW318" s="14" t="s">
        <v>4</v>
      </c>
      <c r="AX318" s="14" t="s">
        <v>86</v>
      </c>
      <c r="AY318" s="212" t="s">
        <v>134</v>
      </c>
    </row>
    <row r="319" spans="1:65" s="2" customFormat="1" ht="49.15" customHeight="1">
      <c r="A319" s="35"/>
      <c r="B319" s="36"/>
      <c r="C319" s="235" t="s">
        <v>426</v>
      </c>
      <c r="D319" s="235" t="s">
        <v>299</v>
      </c>
      <c r="E319" s="236" t="s">
        <v>427</v>
      </c>
      <c r="F319" s="237" t="s">
        <v>428</v>
      </c>
      <c r="G319" s="238" t="s">
        <v>140</v>
      </c>
      <c r="H319" s="239">
        <v>92</v>
      </c>
      <c r="I319" s="240"/>
      <c r="J319" s="241">
        <f>ROUND(I319*H319,2)</f>
        <v>0</v>
      </c>
      <c r="K319" s="237" t="s">
        <v>76</v>
      </c>
      <c r="L319" s="242"/>
      <c r="M319" s="243" t="s">
        <v>76</v>
      </c>
      <c r="N319" s="244" t="s">
        <v>48</v>
      </c>
      <c r="O319" s="65"/>
      <c r="P319" s="183">
        <f>O319*H319</f>
        <v>0</v>
      </c>
      <c r="Q319" s="183">
        <v>0.0015</v>
      </c>
      <c r="R319" s="183">
        <f>Q319*H319</f>
        <v>0.138</v>
      </c>
      <c r="S319" s="183">
        <v>0</v>
      </c>
      <c r="T319" s="184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5" t="s">
        <v>302</v>
      </c>
      <c r="AT319" s="185" t="s">
        <v>299</v>
      </c>
      <c r="AU319" s="185" t="s">
        <v>88</v>
      </c>
      <c r="AY319" s="18" t="s">
        <v>134</v>
      </c>
      <c r="BE319" s="186">
        <f>IF(N319="základní",J319,0)</f>
        <v>0</v>
      </c>
      <c r="BF319" s="186">
        <f>IF(N319="snížená",J319,0)</f>
        <v>0</v>
      </c>
      <c r="BG319" s="186">
        <f>IF(N319="zákl. přenesená",J319,0)</f>
        <v>0</v>
      </c>
      <c r="BH319" s="186">
        <f>IF(N319="sníž. přenesená",J319,0)</f>
        <v>0</v>
      </c>
      <c r="BI319" s="186">
        <f>IF(N319="nulová",J319,0)</f>
        <v>0</v>
      </c>
      <c r="BJ319" s="18" t="s">
        <v>86</v>
      </c>
      <c r="BK319" s="186">
        <f>ROUND(I319*H319,2)</f>
        <v>0</v>
      </c>
      <c r="BL319" s="18" t="s">
        <v>247</v>
      </c>
      <c r="BM319" s="185" t="s">
        <v>429</v>
      </c>
    </row>
    <row r="320" spans="1:47" s="2" customFormat="1" ht="29.25">
      <c r="A320" s="35"/>
      <c r="B320" s="36"/>
      <c r="C320" s="37"/>
      <c r="D320" s="187" t="s">
        <v>144</v>
      </c>
      <c r="E320" s="37"/>
      <c r="F320" s="188" t="s">
        <v>428</v>
      </c>
      <c r="G320" s="37"/>
      <c r="H320" s="37"/>
      <c r="I320" s="189"/>
      <c r="J320" s="37"/>
      <c r="K320" s="37"/>
      <c r="L320" s="40"/>
      <c r="M320" s="190"/>
      <c r="N320" s="191"/>
      <c r="O320" s="65"/>
      <c r="P320" s="65"/>
      <c r="Q320" s="65"/>
      <c r="R320" s="65"/>
      <c r="S320" s="65"/>
      <c r="T320" s="66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144</v>
      </c>
      <c r="AU320" s="18" t="s">
        <v>88</v>
      </c>
    </row>
    <row r="321" spans="2:51" s="14" customFormat="1" ht="11.25">
      <c r="B321" s="202"/>
      <c r="C321" s="203"/>
      <c r="D321" s="187" t="s">
        <v>146</v>
      </c>
      <c r="E321" s="203"/>
      <c r="F321" s="205" t="s">
        <v>430</v>
      </c>
      <c r="G321" s="203"/>
      <c r="H321" s="206">
        <v>92</v>
      </c>
      <c r="I321" s="207"/>
      <c r="J321" s="203"/>
      <c r="K321" s="203"/>
      <c r="L321" s="208"/>
      <c r="M321" s="209"/>
      <c r="N321" s="210"/>
      <c r="O321" s="210"/>
      <c r="P321" s="210"/>
      <c r="Q321" s="210"/>
      <c r="R321" s="210"/>
      <c r="S321" s="210"/>
      <c r="T321" s="211"/>
      <c r="AT321" s="212" t="s">
        <v>146</v>
      </c>
      <c r="AU321" s="212" t="s">
        <v>88</v>
      </c>
      <c r="AV321" s="14" t="s">
        <v>88</v>
      </c>
      <c r="AW321" s="14" t="s">
        <v>4</v>
      </c>
      <c r="AX321" s="14" t="s">
        <v>86</v>
      </c>
      <c r="AY321" s="212" t="s">
        <v>134</v>
      </c>
    </row>
    <row r="322" spans="1:65" s="2" customFormat="1" ht="49.15" customHeight="1">
      <c r="A322" s="35"/>
      <c r="B322" s="36"/>
      <c r="C322" s="235" t="s">
        <v>431</v>
      </c>
      <c r="D322" s="235" t="s">
        <v>299</v>
      </c>
      <c r="E322" s="236" t="s">
        <v>432</v>
      </c>
      <c r="F322" s="237" t="s">
        <v>433</v>
      </c>
      <c r="G322" s="238" t="s">
        <v>140</v>
      </c>
      <c r="H322" s="239">
        <v>44</v>
      </c>
      <c r="I322" s="240"/>
      <c r="J322" s="241">
        <f>ROUND(I322*H322,2)</f>
        <v>0</v>
      </c>
      <c r="K322" s="237" t="s">
        <v>76</v>
      </c>
      <c r="L322" s="242"/>
      <c r="M322" s="243" t="s">
        <v>76</v>
      </c>
      <c r="N322" s="244" t="s">
        <v>48</v>
      </c>
      <c r="O322" s="65"/>
      <c r="P322" s="183">
        <f>O322*H322</f>
        <v>0</v>
      </c>
      <c r="Q322" s="183">
        <v>0.0015</v>
      </c>
      <c r="R322" s="183">
        <f>Q322*H322</f>
        <v>0.066</v>
      </c>
      <c r="S322" s="183">
        <v>0</v>
      </c>
      <c r="T322" s="184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85" t="s">
        <v>302</v>
      </c>
      <c r="AT322" s="185" t="s">
        <v>299</v>
      </c>
      <c r="AU322" s="185" t="s">
        <v>88</v>
      </c>
      <c r="AY322" s="18" t="s">
        <v>134</v>
      </c>
      <c r="BE322" s="186">
        <f>IF(N322="základní",J322,0)</f>
        <v>0</v>
      </c>
      <c r="BF322" s="186">
        <f>IF(N322="snížená",J322,0)</f>
        <v>0</v>
      </c>
      <c r="BG322" s="186">
        <f>IF(N322="zákl. přenesená",J322,0)</f>
        <v>0</v>
      </c>
      <c r="BH322" s="186">
        <f>IF(N322="sníž. přenesená",J322,0)</f>
        <v>0</v>
      </c>
      <c r="BI322" s="186">
        <f>IF(N322="nulová",J322,0)</f>
        <v>0</v>
      </c>
      <c r="BJ322" s="18" t="s">
        <v>86</v>
      </c>
      <c r="BK322" s="186">
        <f>ROUND(I322*H322,2)</f>
        <v>0</v>
      </c>
      <c r="BL322" s="18" t="s">
        <v>247</v>
      </c>
      <c r="BM322" s="185" t="s">
        <v>434</v>
      </c>
    </row>
    <row r="323" spans="1:47" s="2" customFormat="1" ht="29.25">
      <c r="A323" s="35"/>
      <c r="B323" s="36"/>
      <c r="C323" s="37"/>
      <c r="D323" s="187" t="s">
        <v>144</v>
      </c>
      <c r="E323" s="37"/>
      <c r="F323" s="188" t="s">
        <v>433</v>
      </c>
      <c r="G323" s="37"/>
      <c r="H323" s="37"/>
      <c r="I323" s="189"/>
      <c r="J323" s="37"/>
      <c r="K323" s="37"/>
      <c r="L323" s="40"/>
      <c r="M323" s="190"/>
      <c r="N323" s="191"/>
      <c r="O323" s="65"/>
      <c r="P323" s="65"/>
      <c r="Q323" s="65"/>
      <c r="R323" s="65"/>
      <c r="S323" s="65"/>
      <c r="T323" s="66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8" t="s">
        <v>144</v>
      </c>
      <c r="AU323" s="18" t="s">
        <v>88</v>
      </c>
    </row>
    <row r="324" spans="2:51" s="14" customFormat="1" ht="11.25">
      <c r="B324" s="202"/>
      <c r="C324" s="203"/>
      <c r="D324" s="187" t="s">
        <v>146</v>
      </c>
      <c r="E324" s="203"/>
      <c r="F324" s="205" t="s">
        <v>435</v>
      </c>
      <c r="G324" s="203"/>
      <c r="H324" s="206">
        <v>44</v>
      </c>
      <c r="I324" s="207"/>
      <c r="J324" s="203"/>
      <c r="K324" s="203"/>
      <c r="L324" s="208"/>
      <c r="M324" s="209"/>
      <c r="N324" s="210"/>
      <c r="O324" s="210"/>
      <c r="P324" s="210"/>
      <c r="Q324" s="210"/>
      <c r="R324" s="210"/>
      <c r="S324" s="210"/>
      <c r="T324" s="211"/>
      <c r="AT324" s="212" t="s">
        <v>146</v>
      </c>
      <c r="AU324" s="212" t="s">
        <v>88</v>
      </c>
      <c r="AV324" s="14" t="s">
        <v>88</v>
      </c>
      <c r="AW324" s="14" t="s">
        <v>4</v>
      </c>
      <c r="AX324" s="14" t="s">
        <v>86</v>
      </c>
      <c r="AY324" s="212" t="s">
        <v>134</v>
      </c>
    </row>
    <row r="325" spans="1:65" s="2" customFormat="1" ht="49.15" customHeight="1">
      <c r="A325" s="35"/>
      <c r="B325" s="36"/>
      <c r="C325" s="235" t="s">
        <v>436</v>
      </c>
      <c r="D325" s="235" t="s">
        <v>299</v>
      </c>
      <c r="E325" s="236" t="s">
        <v>437</v>
      </c>
      <c r="F325" s="237" t="s">
        <v>438</v>
      </c>
      <c r="G325" s="238" t="s">
        <v>140</v>
      </c>
      <c r="H325" s="239">
        <v>106</v>
      </c>
      <c r="I325" s="240"/>
      <c r="J325" s="241">
        <f>ROUND(I325*H325,2)</f>
        <v>0</v>
      </c>
      <c r="K325" s="237" t="s">
        <v>76</v>
      </c>
      <c r="L325" s="242"/>
      <c r="M325" s="243" t="s">
        <v>76</v>
      </c>
      <c r="N325" s="244" t="s">
        <v>48</v>
      </c>
      <c r="O325" s="65"/>
      <c r="P325" s="183">
        <f>O325*H325</f>
        <v>0</v>
      </c>
      <c r="Q325" s="183">
        <v>0.0006</v>
      </c>
      <c r="R325" s="183">
        <f>Q325*H325</f>
        <v>0.06359999999999999</v>
      </c>
      <c r="S325" s="183">
        <v>0</v>
      </c>
      <c r="T325" s="184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5" t="s">
        <v>302</v>
      </c>
      <c r="AT325" s="185" t="s">
        <v>299</v>
      </c>
      <c r="AU325" s="185" t="s">
        <v>88</v>
      </c>
      <c r="AY325" s="18" t="s">
        <v>134</v>
      </c>
      <c r="BE325" s="186">
        <f>IF(N325="základní",J325,0)</f>
        <v>0</v>
      </c>
      <c r="BF325" s="186">
        <f>IF(N325="snížená",J325,0)</f>
        <v>0</v>
      </c>
      <c r="BG325" s="186">
        <f>IF(N325="zákl. přenesená",J325,0)</f>
        <v>0</v>
      </c>
      <c r="BH325" s="186">
        <f>IF(N325="sníž. přenesená",J325,0)</f>
        <v>0</v>
      </c>
      <c r="BI325" s="186">
        <f>IF(N325="nulová",J325,0)</f>
        <v>0</v>
      </c>
      <c r="BJ325" s="18" t="s">
        <v>86</v>
      </c>
      <c r="BK325" s="186">
        <f>ROUND(I325*H325,2)</f>
        <v>0</v>
      </c>
      <c r="BL325" s="18" t="s">
        <v>247</v>
      </c>
      <c r="BM325" s="185" t="s">
        <v>439</v>
      </c>
    </row>
    <row r="326" spans="1:47" s="2" customFormat="1" ht="29.25">
      <c r="A326" s="35"/>
      <c r="B326" s="36"/>
      <c r="C326" s="37"/>
      <c r="D326" s="187" t="s">
        <v>144</v>
      </c>
      <c r="E326" s="37"/>
      <c r="F326" s="188" t="s">
        <v>438</v>
      </c>
      <c r="G326" s="37"/>
      <c r="H326" s="37"/>
      <c r="I326" s="189"/>
      <c r="J326" s="37"/>
      <c r="K326" s="37"/>
      <c r="L326" s="40"/>
      <c r="M326" s="190"/>
      <c r="N326" s="191"/>
      <c r="O326" s="65"/>
      <c r="P326" s="65"/>
      <c r="Q326" s="65"/>
      <c r="R326" s="65"/>
      <c r="S326" s="65"/>
      <c r="T326" s="66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144</v>
      </c>
      <c r="AU326" s="18" t="s">
        <v>88</v>
      </c>
    </row>
    <row r="327" spans="2:51" s="14" customFormat="1" ht="11.25">
      <c r="B327" s="202"/>
      <c r="C327" s="203"/>
      <c r="D327" s="187" t="s">
        <v>146</v>
      </c>
      <c r="E327" s="203"/>
      <c r="F327" s="205" t="s">
        <v>440</v>
      </c>
      <c r="G327" s="203"/>
      <c r="H327" s="206">
        <v>106</v>
      </c>
      <c r="I327" s="207"/>
      <c r="J327" s="203"/>
      <c r="K327" s="203"/>
      <c r="L327" s="208"/>
      <c r="M327" s="209"/>
      <c r="N327" s="210"/>
      <c r="O327" s="210"/>
      <c r="P327" s="210"/>
      <c r="Q327" s="210"/>
      <c r="R327" s="210"/>
      <c r="S327" s="210"/>
      <c r="T327" s="211"/>
      <c r="AT327" s="212" t="s">
        <v>146</v>
      </c>
      <c r="AU327" s="212" t="s">
        <v>88</v>
      </c>
      <c r="AV327" s="14" t="s">
        <v>88</v>
      </c>
      <c r="AW327" s="14" t="s">
        <v>4</v>
      </c>
      <c r="AX327" s="14" t="s">
        <v>86</v>
      </c>
      <c r="AY327" s="212" t="s">
        <v>134</v>
      </c>
    </row>
    <row r="328" spans="1:65" s="2" customFormat="1" ht="49.15" customHeight="1">
      <c r="A328" s="35"/>
      <c r="B328" s="36"/>
      <c r="C328" s="235" t="s">
        <v>441</v>
      </c>
      <c r="D328" s="235" t="s">
        <v>299</v>
      </c>
      <c r="E328" s="236" t="s">
        <v>442</v>
      </c>
      <c r="F328" s="237" t="s">
        <v>443</v>
      </c>
      <c r="G328" s="238" t="s">
        <v>140</v>
      </c>
      <c r="H328" s="239">
        <v>460.003</v>
      </c>
      <c r="I328" s="240"/>
      <c r="J328" s="241">
        <f>ROUND(I328*H328,2)</f>
        <v>0</v>
      </c>
      <c r="K328" s="237" t="s">
        <v>76</v>
      </c>
      <c r="L328" s="242"/>
      <c r="M328" s="243" t="s">
        <v>76</v>
      </c>
      <c r="N328" s="244" t="s">
        <v>48</v>
      </c>
      <c r="O328" s="65"/>
      <c r="P328" s="183">
        <f>O328*H328</f>
        <v>0</v>
      </c>
      <c r="Q328" s="183">
        <v>0.0006</v>
      </c>
      <c r="R328" s="183">
        <f>Q328*H328</f>
        <v>0.27600179999999996</v>
      </c>
      <c r="S328" s="183">
        <v>0</v>
      </c>
      <c r="T328" s="184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5" t="s">
        <v>302</v>
      </c>
      <c r="AT328" s="185" t="s">
        <v>299</v>
      </c>
      <c r="AU328" s="185" t="s">
        <v>88</v>
      </c>
      <c r="AY328" s="18" t="s">
        <v>134</v>
      </c>
      <c r="BE328" s="186">
        <f>IF(N328="základní",J328,0)</f>
        <v>0</v>
      </c>
      <c r="BF328" s="186">
        <f>IF(N328="snížená",J328,0)</f>
        <v>0</v>
      </c>
      <c r="BG328" s="186">
        <f>IF(N328="zákl. přenesená",J328,0)</f>
        <v>0</v>
      </c>
      <c r="BH328" s="186">
        <f>IF(N328="sníž. přenesená",J328,0)</f>
        <v>0</v>
      </c>
      <c r="BI328" s="186">
        <f>IF(N328="nulová",J328,0)</f>
        <v>0</v>
      </c>
      <c r="BJ328" s="18" t="s">
        <v>86</v>
      </c>
      <c r="BK328" s="186">
        <f>ROUND(I328*H328,2)</f>
        <v>0</v>
      </c>
      <c r="BL328" s="18" t="s">
        <v>247</v>
      </c>
      <c r="BM328" s="185" t="s">
        <v>444</v>
      </c>
    </row>
    <row r="329" spans="1:47" s="2" customFormat="1" ht="29.25">
      <c r="A329" s="35"/>
      <c r="B329" s="36"/>
      <c r="C329" s="37"/>
      <c r="D329" s="187" t="s">
        <v>144</v>
      </c>
      <c r="E329" s="37"/>
      <c r="F329" s="188" t="s">
        <v>443</v>
      </c>
      <c r="G329" s="37"/>
      <c r="H329" s="37"/>
      <c r="I329" s="189"/>
      <c r="J329" s="37"/>
      <c r="K329" s="37"/>
      <c r="L329" s="40"/>
      <c r="M329" s="190"/>
      <c r="N329" s="191"/>
      <c r="O329" s="65"/>
      <c r="P329" s="65"/>
      <c r="Q329" s="65"/>
      <c r="R329" s="65"/>
      <c r="S329" s="65"/>
      <c r="T329" s="66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8" t="s">
        <v>144</v>
      </c>
      <c r="AU329" s="18" t="s">
        <v>88</v>
      </c>
    </row>
    <row r="330" spans="2:51" s="14" customFormat="1" ht="11.25">
      <c r="B330" s="202"/>
      <c r="C330" s="203"/>
      <c r="D330" s="187" t="s">
        <v>146</v>
      </c>
      <c r="E330" s="203"/>
      <c r="F330" s="205" t="s">
        <v>445</v>
      </c>
      <c r="G330" s="203"/>
      <c r="H330" s="206">
        <v>460.003</v>
      </c>
      <c r="I330" s="207"/>
      <c r="J330" s="203"/>
      <c r="K330" s="203"/>
      <c r="L330" s="208"/>
      <c r="M330" s="209"/>
      <c r="N330" s="210"/>
      <c r="O330" s="210"/>
      <c r="P330" s="210"/>
      <c r="Q330" s="210"/>
      <c r="R330" s="210"/>
      <c r="S330" s="210"/>
      <c r="T330" s="211"/>
      <c r="AT330" s="212" t="s">
        <v>146</v>
      </c>
      <c r="AU330" s="212" t="s">
        <v>88</v>
      </c>
      <c r="AV330" s="14" t="s">
        <v>88</v>
      </c>
      <c r="AW330" s="14" t="s">
        <v>4</v>
      </c>
      <c r="AX330" s="14" t="s">
        <v>86</v>
      </c>
      <c r="AY330" s="212" t="s">
        <v>134</v>
      </c>
    </row>
    <row r="331" spans="1:65" s="2" customFormat="1" ht="49.15" customHeight="1">
      <c r="A331" s="35"/>
      <c r="B331" s="36"/>
      <c r="C331" s="235" t="s">
        <v>446</v>
      </c>
      <c r="D331" s="235" t="s">
        <v>299</v>
      </c>
      <c r="E331" s="236" t="s">
        <v>447</v>
      </c>
      <c r="F331" s="237" t="s">
        <v>448</v>
      </c>
      <c r="G331" s="238" t="s">
        <v>140</v>
      </c>
      <c r="H331" s="239">
        <v>347.998</v>
      </c>
      <c r="I331" s="240"/>
      <c r="J331" s="241">
        <f>ROUND(I331*H331,2)</f>
        <v>0</v>
      </c>
      <c r="K331" s="237" t="s">
        <v>76</v>
      </c>
      <c r="L331" s="242"/>
      <c r="M331" s="243" t="s">
        <v>76</v>
      </c>
      <c r="N331" s="244" t="s">
        <v>48</v>
      </c>
      <c r="O331" s="65"/>
      <c r="P331" s="183">
        <f>O331*H331</f>
        <v>0</v>
      </c>
      <c r="Q331" s="183">
        <v>0.0006</v>
      </c>
      <c r="R331" s="183">
        <f>Q331*H331</f>
        <v>0.20879879999999998</v>
      </c>
      <c r="S331" s="183">
        <v>0</v>
      </c>
      <c r="T331" s="184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85" t="s">
        <v>302</v>
      </c>
      <c r="AT331" s="185" t="s">
        <v>299</v>
      </c>
      <c r="AU331" s="185" t="s">
        <v>88</v>
      </c>
      <c r="AY331" s="18" t="s">
        <v>134</v>
      </c>
      <c r="BE331" s="186">
        <f>IF(N331="základní",J331,0)</f>
        <v>0</v>
      </c>
      <c r="BF331" s="186">
        <f>IF(N331="snížená",J331,0)</f>
        <v>0</v>
      </c>
      <c r="BG331" s="186">
        <f>IF(N331="zákl. přenesená",J331,0)</f>
        <v>0</v>
      </c>
      <c r="BH331" s="186">
        <f>IF(N331="sníž. přenesená",J331,0)</f>
        <v>0</v>
      </c>
      <c r="BI331" s="186">
        <f>IF(N331="nulová",J331,0)</f>
        <v>0</v>
      </c>
      <c r="BJ331" s="18" t="s">
        <v>86</v>
      </c>
      <c r="BK331" s="186">
        <f>ROUND(I331*H331,2)</f>
        <v>0</v>
      </c>
      <c r="BL331" s="18" t="s">
        <v>247</v>
      </c>
      <c r="BM331" s="185" t="s">
        <v>449</v>
      </c>
    </row>
    <row r="332" spans="1:47" s="2" customFormat="1" ht="29.25">
      <c r="A332" s="35"/>
      <c r="B332" s="36"/>
      <c r="C332" s="37"/>
      <c r="D332" s="187" t="s">
        <v>144</v>
      </c>
      <c r="E332" s="37"/>
      <c r="F332" s="188" t="s">
        <v>448</v>
      </c>
      <c r="G332" s="37"/>
      <c r="H332" s="37"/>
      <c r="I332" s="189"/>
      <c r="J332" s="37"/>
      <c r="K332" s="37"/>
      <c r="L332" s="40"/>
      <c r="M332" s="190"/>
      <c r="N332" s="191"/>
      <c r="O332" s="65"/>
      <c r="P332" s="65"/>
      <c r="Q332" s="65"/>
      <c r="R332" s="65"/>
      <c r="S332" s="65"/>
      <c r="T332" s="66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144</v>
      </c>
      <c r="AU332" s="18" t="s">
        <v>88</v>
      </c>
    </row>
    <row r="333" spans="2:51" s="14" customFormat="1" ht="11.25">
      <c r="B333" s="202"/>
      <c r="C333" s="203"/>
      <c r="D333" s="187" t="s">
        <v>146</v>
      </c>
      <c r="E333" s="203"/>
      <c r="F333" s="205" t="s">
        <v>450</v>
      </c>
      <c r="G333" s="203"/>
      <c r="H333" s="206">
        <v>347.998</v>
      </c>
      <c r="I333" s="207"/>
      <c r="J333" s="203"/>
      <c r="K333" s="203"/>
      <c r="L333" s="208"/>
      <c r="M333" s="209"/>
      <c r="N333" s="210"/>
      <c r="O333" s="210"/>
      <c r="P333" s="210"/>
      <c r="Q333" s="210"/>
      <c r="R333" s="210"/>
      <c r="S333" s="210"/>
      <c r="T333" s="211"/>
      <c r="AT333" s="212" t="s">
        <v>146</v>
      </c>
      <c r="AU333" s="212" t="s">
        <v>88</v>
      </c>
      <c r="AV333" s="14" t="s">
        <v>88</v>
      </c>
      <c r="AW333" s="14" t="s">
        <v>4</v>
      </c>
      <c r="AX333" s="14" t="s">
        <v>86</v>
      </c>
      <c r="AY333" s="212" t="s">
        <v>134</v>
      </c>
    </row>
    <row r="334" spans="1:65" s="2" customFormat="1" ht="49.15" customHeight="1">
      <c r="A334" s="35"/>
      <c r="B334" s="36"/>
      <c r="C334" s="235" t="s">
        <v>451</v>
      </c>
      <c r="D334" s="235" t="s">
        <v>299</v>
      </c>
      <c r="E334" s="236" t="s">
        <v>452</v>
      </c>
      <c r="F334" s="237" t="s">
        <v>453</v>
      </c>
      <c r="G334" s="238" t="s">
        <v>140</v>
      </c>
      <c r="H334" s="239">
        <v>22</v>
      </c>
      <c r="I334" s="240"/>
      <c r="J334" s="241">
        <f>ROUND(I334*H334,2)</f>
        <v>0</v>
      </c>
      <c r="K334" s="237" t="s">
        <v>76</v>
      </c>
      <c r="L334" s="242"/>
      <c r="M334" s="243" t="s">
        <v>76</v>
      </c>
      <c r="N334" s="244" t="s">
        <v>48</v>
      </c>
      <c r="O334" s="65"/>
      <c r="P334" s="183">
        <f>O334*H334</f>
        <v>0</v>
      </c>
      <c r="Q334" s="183">
        <v>0.0006</v>
      </c>
      <c r="R334" s="183">
        <f>Q334*H334</f>
        <v>0.013199999999999998</v>
      </c>
      <c r="S334" s="183">
        <v>0</v>
      </c>
      <c r="T334" s="184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5" t="s">
        <v>302</v>
      </c>
      <c r="AT334" s="185" t="s">
        <v>299</v>
      </c>
      <c r="AU334" s="185" t="s">
        <v>88</v>
      </c>
      <c r="AY334" s="18" t="s">
        <v>134</v>
      </c>
      <c r="BE334" s="186">
        <f>IF(N334="základní",J334,0)</f>
        <v>0</v>
      </c>
      <c r="BF334" s="186">
        <f>IF(N334="snížená",J334,0)</f>
        <v>0</v>
      </c>
      <c r="BG334" s="186">
        <f>IF(N334="zákl. přenesená",J334,0)</f>
        <v>0</v>
      </c>
      <c r="BH334" s="186">
        <f>IF(N334="sníž. přenesená",J334,0)</f>
        <v>0</v>
      </c>
      <c r="BI334" s="186">
        <f>IF(N334="nulová",J334,0)</f>
        <v>0</v>
      </c>
      <c r="BJ334" s="18" t="s">
        <v>86</v>
      </c>
      <c r="BK334" s="186">
        <f>ROUND(I334*H334,2)</f>
        <v>0</v>
      </c>
      <c r="BL334" s="18" t="s">
        <v>247</v>
      </c>
      <c r="BM334" s="185" t="s">
        <v>454</v>
      </c>
    </row>
    <row r="335" spans="1:47" s="2" customFormat="1" ht="29.25">
      <c r="A335" s="35"/>
      <c r="B335" s="36"/>
      <c r="C335" s="37"/>
      <c r="D335" s="187" t="s">
        <v>144</v>
      </c>
      <c r="E335" s="37"/>
      <c r="F335" s="188" t="s">
        <v>453</v>
      </c>
      <c r="G335" s="37"/>
      <c r="H335" s="37"/>
      <c r="I335" s="189"/>
      <c r="J335" s="37"/>
      <c r="K335" s="37"/>
      <c r="L335" s="40"/>
      <c r="M335" s="190"/>
      <c r="N335" s="191"/>
      <c r="O335" s="65"/>
      <c r="P335" s="65"/>
      <c r="Q335" s="65"/>
      <c r="R335" s="65"/>
      <c r="S335" s="65"/>
      <c r="T335" s="66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8" t="s">
        <v>144</v>
      </c>
      <c r="AU335" s="18" t="s">
        <v>88</v>
      </c>
    </row>
    <row r="336" spans="2:51" s="14" customFormat="1" ht="11.25">
      <c r="B336" s="202"/>
      <c r="C336" s="203"/>
      <c r="D336" s="187" t="s">
        <v>146</v>
      </c>
      <c r="E336" s="203"/>
      <c r="F336" s="205" t="s">
        <v>455</v>
      </c>
      <c r="G336" s="203"/>
      <c r="H336" s="206">
        <v>22</v>
      </c>
      <c r="I336" s="207"/>
      <c r="J336" s="203"/>
      <c r="K336" s="203"/>
      <c r="L336" s="208"/>
      <c r="M336" s="209"/>
      <c r="N336" s="210"/>
      <c r="O336" s="210"/>
      <c r="P336" s="210"/>
      <c r="Q336" s="210"/>
      <c r="R336" s="210"/>
      <c r="S336" s="210"/>
      <c r="T336" s="211"/>
      <c r="AT336" s="212" t="s">
        <v>146</v>
      </c>
      <c r="AU336" s="212" t="s">
        <v>88</v>
      </c>
      <c r="AV336" s="14" t="s">
        <v>88</v>
      </c>
      <c r="AW336" s="14" t="s">
        <v>4</v>
      </c>
      <c r="AX336" s="14" t="s">
        <v>86</v>
      </c>
      <c r="AY336" s="212" t="s">
        <v>134</v>
      </c>
    </row>
    <row r="337" spans="1:65" s="2" customFormat="1" ht="49.15" customHeight="1">
      <c r="A337" s="35"/>
      <c r="B337" s="36"/>
      <c r="C337" s="235" t="s">
        <v>456</v>
      </c>
      <c r="D337" s="235" t="s">
        <v>299</v>
      </c>
      <c r="E337" s="236" t="s">
        <v>457</v>
      </c>
      <c r="F337" s="237" t="s">
        <v>458</v>
      </c>
      <c r="G337" s="238" t="s">
        <v>140</v>
      </c>
      <c r="H337" s="239">
        <v>70</v>
      </c>
      <c r="I337" s="240"/>
      <c r="J337" s="241">
        <f>ROUND(I337*H337,2)</f>
        <v>0</v>
      </c>
      <c r="K337" s="237" t="s">
        <v>76</v>
      </c>
      <c r="L337" s="242"/>
      <c r="M337" s="243" t="s">
        <v>76</v>
      </c>
      <c r="N337" s="244" t="s">
        <v>48</v>
      </c>
      <c r="O337" s="65"/>
      <c r="P337" s="183">
        <f>O337*H337</f>
        <v>0</v>
      </c>
      <c r="Q337" s="183">
        <v>0.0006</v>
      </c>
      <c r="R337" s="183">
        <f>Q337*H337</f>
        <v>0.041999999999999996</v>
      </c>
      <c r="S337" s="183">
        <v>0</v>
      </c>
      <c r="T337" s="184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5" t="s">
        <v>302</v>
      </c>
      <c r="AT337" s="185" t="s">
        <v>299</v>
      </c>
      <c r="AU337" s="185" t="s">
        <v>88</v>
      </c>
      <c r="AY337" s="18" t="s">
        <v>134</v>
      </c>
      <c r="BE337" s="186">
        <f>IF(N337="základní",J337,0)</f>
        <v>0</v>
      </c>
      <c r="BF337" s="186">
        <f>IF(N337="snížená",J337,0)</f>
        <v>0</v>
      </c>
      <c r="BG337" s="186">
        <f>IF(N337="zákl. přenesená",J337,0)</f>
        <v>0</v>
      </c>
      <c r="BH337" s="186">
        <f>IF(N337="sníž. přenesená",J337,0)</f>
        <v>0</v>
      </c>
      <c r="BI337" s="186">
        <f>IF(N337="nulová",J337,0)</f>
        <v>0</v>
      </c>
      <c r="BJ337" s="18" t="s">
        <v>86</v>
      </c>
      <c r="BK337" s="186">
        <f>ROUND(I337*H337,2)</f>
        <v>0</v>
      </c>
      <c r="BL337" s="18" t="s">
        <v>247</v>
      </c>
      <c r="BM337" s="185" t="s">
        <v>459</v>
      </c>
    </row>
    <row r="338" spans="1:47" s="2" customFormat="1" ht="29.25">
      <c r="A338" s="35"/>
      <c r="B338" s="36"/>
      <c r="C338" s="37"/>
      <c r="D338" s="187" t="s">
        <v>144</v>
      </c>
      <c r="E338" s="37"/>
      <c r="F338" s="188" t="s">
        <v>458</v>
      </c>
      <c r="G338" s="37"/>
      <c r="H338" s="37"/>
      <c r="I338" s="189"/>
      <c r="J338" s="37"/>
      <c r="K338" s="37"/>
      <c r="L338" s="40"/>
      <c r="M338" s="190"/>
      <c r="N338" s="191"/>
      <c r="O338" s="65"/>
      <c r="P338" s="65"/>
      <c r="Q338" s="65"/>
      <c r="R338" s="65"/>
      <c r="S338" s="65"/>
      <c r="T338" s="66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T338" s="18" t="s">
        <v>144</v>
      </c>
      <c r="AU338" s="18" t="s">
        <v>88</v>
      </c>
    </row>
    <row r="339" spans="2:51" s="14" customFormat="1" ht="11.25">
      <c r="B339" s="202"/>
      <c r="C339" s="203"/>
      <c r="D339" s="187" t="s">
        <v>146</v>
      </c>
      <c r="E339" s="203"/>
      <c r="F339" s="205" t="s">
        <v>460</v>
      </c>
      <c r="G339" s="203"/>
      <c r="H339" s="206">
        <v>70</v>
      </c>
      <c r="I339" s="207"/>
      <c r="J339" s="203"/>
      <c r="K339" s="203"/>
      <c r="L339" s="208"/>
      <c r="M339" s="209"/>
      <c r="N339" s="210"/>
      <c r="O339" s="210"/>
      <c r="P339" s="210"/>
      <c r="Q339" s="210"/>
      <c r="R339" s="210"/>
      <c r="S339" s="210"/>
      <c r="T339" s="211"/>
      <c r="AT339" s="212" t="s">
        <v>146</v>
      </c>
      <c r="AU339" s="212" t="s">
        <v>88</v>
      </c>
      <c r="AV339" s="14" t="s">
        <v>88</v>
      </c>
      <c r="AW339" s="14" t="s">
        <v>4</v>
      </c>
      <c r="AX339" s="14" t="s">
        <v>86</v>
      </c>
      <c r="AY339" s="212" t="s">
        <v>134</v>
      </c>
    </row>
    <row r="340" spans="1:65" s="2" customFormat="1" ht="49.15" customHeight="1">
      <c r="A340" s="35"/>
      <c r="B340" s="36"/>
      <c r="C340" s="235" t="s">
        <v>461</v>
      </c>
      <c r="D340" s="235" t="s">
        <v>299</v>
      </c>
      <c r="E340" s="236" t="s">
        <v>462</v>
      </c>
      <c r="F340" s="237" t="s">
        <v>463</v>
      </c>
      <c r="G340" s="238" t="s">
        <v>140</v>
      </c>
      <c r="H340" s="239">
        <v>4</v>
      </c>
      <c r="I340" s="240"/>
      <c r="J340" s="241">
        <f>ROUND(I340*H340,2)</f>
        <v>0</v>
      </c>
      <c r="K340" s="237" t="s">
        <v>76</v>
      </c>
      <c r="L340" s="242"/>
      <c r="M340" s="243" t="s">
        <v>76</v>
      </c>
      <c r="N340" s="244" t="s">
        <v>48</v>
      </c>
      <c r="O340" s="65"/>
      <c r="P340" s="183">
        <f>O340*H340</f>
        <v>0</v>
      </c>
      <c r="Q340" s="183">
        <v>0.0006</v>
      </c>
      <c r="R340" s="183">
        <f>Q340*H340</f>
        <v>0.0024</v>
      </c>
      <c r="S340" s="183">
        <v>0</v>
      </c>
      <c r="T340" s="184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5" t="s">
        <v>302</v>
      </c>
      <c r="AT340" s="185" t="s">
        <v>299</v>
      </c>
      <c r="AU340" s="185" t="s">
        <v>88</v>
      </c>
      <c r="AY340" s="18" t="s">
        <v>134</v>
      </c>
      <c r="BE340" s="186">
        <f>IF(N340="základní",J340,0)</f>
        <v>0</v>
      </c>
      <c r="BF340" s="186">
        <f>IF(N340="snížená",J340,0)</f>
        <v>0</v>
      </c>
      <c r="BG340" s="186">
        <f>IF(N340="zákl. přenesená",J340,0)</f>
        <v>0</v>
      </c>
      <c r="BH340" s="186">
        <f>IF(N340="sníž. přenesená",J340,0)</f>
        <v>0</v>
      </c>
      <c r="BI340" s="186">
        <f>IF(N340="nulová",J340,0)</f>
        <v>0</v>
      </c>
      <c r="BJ340" s="18" t="s">
        <v>86</v>
      </c>
      <c r="BK340" s="186">
        <f>ROUND(I340*H340,2)</f>
        <v>0</v>
      </c>
      <c r="BL340" s="18" t="s">
        <v>247</v>
      </c>
      <c r="BM340" s="185" t="s">
        <v>464</v>
      </c>
    </row>
    <row r="341" spans="1:47" s="2" customFormat="1" ht="29.25">
      <c r="A341" s="35"/>
      <c r="B341" s="36"/>
      <c r="C341" s="37"/>
      <c r="D341" s="187" t="s">
        <v>144</v>
      </c>
      <c r="E341" s="37"/>
      <c r="F341" s="188" t="s">
        <v>463</v>
      </c>
      <c r="G341" s="37"/>
      <c r="H341" s="37"/>
      <c r="I341" s="189"/>
      <c r="J341" s="37"/>
      <c r="K341" s="37"/>
      <c r="L341" s="40"/>
      <c r="M341" s="190"/>
      <c r="N341" s="191"/>
      <c r="O341" s="65"/>
      <c r="P341" s="65"/>
      <c r="Q341" s="65"/>
      <c r="R341" s="65"/>
      <c r="S341" s="65"/>
      <c r="T341" s="66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144</v>
      </c>
      <c r="AU341" s="18" t="s">
        <v>88</v>
      </c>
    </row>
    <row r="342" spans="2:51" s="14" customFormat="1" ht="11.25">
      <c r="B342" s="202"/>
      <c r="C342" s="203"/>
      <c r="D342" s="187" t="s">
        <v>146</v>
      </c>
      <c r="E342" s="203"/>
      <c r="F342" s="205" t="s">
        <v>465</v>
      </c>
      <c r="G342" s="203"/>
      <c r="H342" s="206">
        <v>4</v>
      </c>
      <c r="I342" s="207"/>
      <c r="J342" s="203"/>
      <c r="K342" s="203"/>
      <c r="L342" s="208"/>
      <c r="M342" s="209"/>
      <c r="N342" s="210"/>
      <c r="O342" s="210"/>
      <c r="P342" s="210"/>
      <c r="Q342" s="210"/>
      <c r="R342" s="210"/>
      <c r="S342" s="210"/>
      <c r="T342" s="211"/>
      <c r="AT342" s="212" t="s">
        <v>146</v>
      </c>
      <c r="AU342" s="212" t="s">
        <v>88</v>
      </c>
      <c r="AV342" s="14" t="s">
        <v>88</v>
      </c>
      <c r="AW342" s="14" t="s">
        <v>4</v>
      </c>
      <c r="AX342" s="14" t="s">
        <v>86</v>
      </c>
      <c r="AY342" s="212" t="s">
        <v>134</v>
      </c>
    </row>
    <row r="343" spans="1:65" s="2" customFormat="1" ht="49.15" customHeight="1">
      <c r="A343" s="35"/>
      <c r="B343" s="36"/>
      <c r="C343" s="235" t="s">
        <v>466</v>
      </c>
      <c r="D343" s="235" t="s">
        <v>299</v>
      </c>
      <c r="E343" s="236" t="s">
        <v>467</v>
      </c>
      <c r="F343" s="237" t="s">
        <v>468</v>
      </c>
      <c r="G343" s="238" t="s">
        <v>140</v>
      </c>
      <c r="H343" s="239">
        <v>62</v>
      </c>
      <c r="I343" s="240"/>
      <c r="J343" s="241">
        <f>ROUND(I343*H343,2)</f>
        <v>0</v>
      </c>
      <c r="K343" s="237" t="s">
        <v>76</v>
      </c>
      <c r="L343" s="242"/>
      <c r="M343" s="243" t="s">
        <v>76</v>
      </c>
      <c r="N343" s="244" t="s">
        <v>48</v>
      </c>
      <c r="O343" s="65"/>
      <c r="P343" s="183">
        <f>O343*H343</f>
        <v>0</v>
      </c>
      <c r="Q343" s="183">
        <v>0.0006</v>
      </c>
      <c r="R343" s="183">
        <f>Q343*H343</f>
        <v>0.0372</v>
      </c>
      <c r="S343" s="183">
        <v>0</v>
      </c>
      <c r="T343" s="184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5" t="s">
        <v>302</v>
      </c>
      <c r="AT343" s="185" t="s">
        <v>299</v>
      </c>
      <c r="AU343" s="185" t="s">
        <v>88</v>
      </c>
      <c r="AY343" s="18" t="s">
        <v>134</v>
      </c>
      <c r="BE343" s="186">
        <f>IF(N343="základní",J343,0)</f>
        <v>0</v>
      </c>
      <c r="BF343" s="186">
        <f>IF(N343="snížená",J343,0)</f>
        <v>0</v>
      </c>
      <c r="BG343" s="186">
        <f>IF(N343="zákl. přenesená",J343,0)</f>
        <v>0</v>
      </c>
      <c r="BH343" s="186">
        <f>IF(N343="sníž. přenesená",J343,0)</f>
        <v>0</v>
      </c>
      <c r="BI343" s="186">
        <f>IF(N343="nulová",J343,0)</f>
        <v>0</v>
      </c>
      <c r="BJ343" s="18" t="s">
        <v>86</v>
      </c>
      <c r="BK343" s="186">
        <f>ROUND(I343*H343,2)</f>
        <v>0</v>
      </c>
      <c r="BL343" s="18" t="s">
        <v>247</v>
      </c>
      <c r="BM343" s="185" t="s">
        <v>469</v>
      </c>
    </row>
    <row r="344" spans="1:47" s="2" customFormat="1" ht="29.25">
      <c r="A344" s="35"/>
      <c r="B344" s="36"/>
      <c r="C344" s="37"/>
      <c r="D344" s="187" t="s">
        <v>144</v>
      </c>
      <c r="E344" s="37"/>
      <c r="F344" s="188" t="s">
        <v>468</v>
      </c>
      <c r="G344" s="37"/>
      <c r="H344" s="37"/>
      <c r="I344" s="189"/>
      <c r="J344" s="37"/>
      <c r="K344" s="37"/>
      <c r="L344" s="40"/>
      <c r="M344" s="190"/>
      <c r="N344" s="191"/>
      <c r="O344" s="65"/>
      <c r="P344" s="65"/>
      <c r="Q344" s="65"/>
      <c r="R344" s="65"/>
      <c r="S344" s="65"/>
      <c r="T344" s="66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8" t="s">
        <v>144</v>
      </c>
      <c r="AU344" s="18" t="s">
        <v>88</v>
      </c>
    </row>
    <row r="345" spans="2:51" s="14" customFormat="1" ht="11.25">
      <c r="B345" s="202"/>
      <c r="C345" s="203"/>
      <c r="D345" s="187" t="s">
        <v>146</v>
      </c>
      <c r="E345" s="203"/>
      <c r="F345" s="205" t="s">
        <v>470</v>
      </c>
      <c r="G345" s="203"/>
      <c r="H345" s="206">
        <v>62</v>
      </c>
      <c r="I345" s="207"/>
      <c r="J345" s="203"/>
      <c r="K345" s="203"/>
      <c r="L345" s="208"/>
      <c r="M345" s="209"/>
      <c r="N345" s="210"/>
      <c r="O345" s="210"/>
      <c r="P345" s="210"/>
      <c r="Q345" s="210"/>
      <c r="R345" s="210"/>
      <c r="S345" s="210"/>
      <c r="T345" s="211"/>
      <c r="AT345" s="212" t="s">
        <v>146</v>
      </c>
      <c r="AU345" s="212" t="s">
        <v>88</v>
      </c>
      <c r="AV345" s="14" t="s">
        <v>88</v>
      </c>
      <c r="AW345" s="14" t="s">
        <v>4</v>
      </c>
      <c r="AX345" s="14" t="s">
        <v>86</v>
      </c>
      <c r="AY345" s="212" t="s">
        <v>134</v>
      </c>
    </row>
    <row r="346" spans="1:65" s="2" customFormat="1" ht="49.15" customHeight="1">
      <c r="A346" s="35"/>
      <c r="B346" s="36"/>
      <c r="C346" s="235" t="s">
        <v>471</v>
      </c>
      <c r="D346" s="235" t="s">
        <v>299</v>
      </c>
      <c r="E346" s="236" t="s">
        <v>472</v>
      </c>
      <c r="F346" s="237" t="s">
        <v>473</v>
      </c>
      <c r="G346" s="238" t="s">
        <v>140</v>
      </c>
      <c r="H346" s="239">
        <v>4</v>
      </c>
      <c r="I346" s="240"/>
      <c r="J346" s="241">
        <f>ROUND(I346*H346,2)</f>
        <v>0</v>
      </c>
      <c r="K346" s="237" t="s">
        <v>76</v>
      </c>
      <c r="L346" s="242"/>
      <c r="M346" s="243" t="s">
        <v>76</v>
      </c>
      <c r="N346" s="244" t="s">
        <v>48</v>
      </c>
      <c r="O346" s="65"/>
      <c r="P346" s="183">
        <f>O346*H346</f>
        <v>0</v>
      </c>
      <c r="Q346" s="183">
        <v>0.0012</v>
      </c>
      <c r="R346" s="183">
        <f>Q346*H346</f>
        <v>0.0048</v>
      </c>
      <c r="S346" s="183">
        <v>0</v>
      </c>
      <c r="T346" s="184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85" t="s">
        <v>302</v>
      </c>
      <c r="AT346" s="185" t="s">
        <v>299</v>
      </c>
      <c r="AU346" s="185" t="s">
        <v>88</v>
      </c>
      <c r="AY346" s="18" t="s">
        <v>134</v>
      </c>
      <c r="BE346" s="186">
        <f>IF(N346="základní",J346,0)</f>
        <v>0</v>
      </c>
      <c r="BF346" s="186">
        <f>IF(N346="snížená",J346,0)</f>
        <v>0</v>
      </c>
      <c r="BG346" s="186">
        <f>IF(N346="zákl. přenesená",J346,0)</f>
        <v>0</v>
      </c>
      <c r="BH346" s="186">
        <f>IF(N346="sníž. přenesená",J346,0)</f>
        <v>0</v>
      </c>
      <c r="BI346" s="186">
        <f>IF(N346="nulová",J346,0)</f>
        <v>0</v>
      </c>
      <c r="BJ346" s="18" t="s">
        <v>86</v>
      </c>
      <c r="BK346" s="186">
        <f>ROUND(I346*H346,2)</f>
        <v>0</v>
      </c>
      <c r="BL346" s="18" t="s">
        <v>247</v>
      </c>
      <c r="BM346" s="185" t="s">
        <v>474</v>
      </c>
    </row>
    <row r="347" spans="1:47" s="2" customFormat="1" ht="29.25">
      <c r="A347" s="35"/>
      <c r="B347" s="36"/>
      <c r="C347" s="37"/>
      <c r="D347" s="187" t="s">
        <v>144</v>
      </c>
      <c r="E347" s="37"/>
      <c r="F347" s="188" t="s">
        <v>473</v>
      </c>
      <c r="G347" s="37"/>
      <c r="H347" s="37"/>
      <c r="I347" s="189"/>
      <c r="J347" s="37"/>
      <c r="K347" s="37"/>
      <c r="L347" s="40"/>
      <c r="M347" s="190"/>
      <c r="N347" s="191"/>
      <c r="O347" s="65"/>
      <c r="P347" s="65"/>
      <c r="Q347" s="65"/>
      <c r="R347" s="65"/>
      <c r="S347" s="65"/>
      <c r="T347" s="66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8" t="s">
        <v>144</v>
      </c>
      <c r="AU347" s="18" t="s">
        <v>88</v>
      </c>
    </row>
    <row r="348" spans="2:51" s="14" customFormat="1" ht="11.25">
      <c r="B348" s="202"/>
      <c r="C348" s="203"/>
      <c r="D348" s="187" t="s">
        <v>146</v>
      </c>
      <c r="E348" s="203"/>
      <c r="F348" s="205" t="s">
        <v>465</v>
      </c>
      <c r="G348" s="203"/>
      <c r="H348" s="206">
        <v>4</v>
      </c>
      <c r="I348" s="207"/>
      <c r="J348" s="203"/>
      <c r="K348" s="203"/>
      <c r="L348" s="208"/>
      <c r="M348" s="209"/>
      <c r="N348" s="210"/>
      <c r="O348" s="210"/>
      <c r="P348" s="210"/>
      <c r="Q348" s="210"/>
      <c r="R348" s="210"/>
      <c r="S348" s="210"/>
      <c r="T348" s="211"/>
      <c r="AT348" s="212" t="s">
        <v>146</v>
      </c>
      <c r="AU348" s="212" t="s">
        <v>88</v>
      </c>
      <c r="AV348" s="14" t="s">
        <v>88</v>
      </c>
      <c r="AW348" s="14" t="s">
        <v>4</v>
      </c>
      <c r="AX348" s="14" t="s">
        <v>86</v>
      </c>
      <c r="AY348" s="212" t="s">
        <v>134</v>
      </c>
    </row>
    <row r="349" spans="1:65" s="2" customFormat="1" ht="37.9" customHeight="1">
      <c r="A349" s="35"/>
      <c r="B349" s="36"/>
      <c r="C349" s="235" t="s">
        <v>475</v>
      </c>
      <c r="D349" s="235" t="s">
        <v>299</v>
      </c>
      <c r="E349" s="236" t="s">
        <v>476</v>
      </c>
      <c r="F349" s="237" t="s">
        <v>477</v>
      </c>
      <c r="G349" s="238" t="s">
        <v>140</v>
      </c>
      <c r="H349" s="239">
        <v>6</v>
      </c>
      <c r="I349" s="240"/>
      <c r="J349" s="241">
        <f>ROUND(I349*H349,2)</f>
        <v>0</v>
      </c>
      <c r="K349" s="237" t="s">
        <v>76</v>
      </c>
      <c r="L349" s="242"/>
      <c r="M349" s="243" t="s">
        <v>76</v>
      </c>
      <c r="N349" s="244" t="s">
        <v>48</v>
      </c>
      <c r="O349" s="65"/>
      <c r="P349" s="183">
        <f>O349*H349</f>
        <v>0</v>
      </c>
      <c r="Q349" s="183">
        <v>0.0006</v>
      </c>
      <c r="R349" s="183">
        <f>Q349*H349</f>
        <v>0.0036</v>
      </c>
      <c r="S349" s="183">
        <v>0</v>
      </c>
      <c r="T349" s="184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5" t="s">
        <v>302</v>
      </c>
      <c r="AT349" s="185" t="s">
        <v>299</v>
      </c>
      <c r="AU349" s="185" t="s">
        <v>88</v>
      </c>
      <c r="AY349" s="18" t="s">
        <v>134</v>
      </c>
      <c r="BE349" s="186">
        <f>IF(N349="základní",J349,0)</f>
        <v>0</v>
      </c>
      <c r="BF349" s="186">
        <f>IF(N349="snížená",J349,0)</f>
        <v>0</v>
      </c>
      <c r="BG349" s="186">
        <f>IF(N349="zákl. přenesená",J349,0)</f>
        <v>0</v>
      </c>
      <c r="BH349" s="186">
        <f>IF(N349="sníž. přenesená",J349,0)</f>
        <v>0</v>
      </c>
      <c r="BI349" s="186">
        <f>IF(N349="nulová",J349,0)</f>
        <v>0</v>
      </c>
      <c r="BJ349" s="18" t="s">
        <v>86</v>
      </c>
      <c r="BK349" s="186">
        <f>ROUND(I349*H349,2)</f>
        <v>0</v>
      </c>
      <c r="BL349" s="18" t="s">
        <v>247</v>
      </c>
      <c r="BM349" s="185" t="s">
        <v>478</v>
      </c>
    </row>
    <row r="350" spans="1:47" s="2" customFormat="1" ht="29.25">
      <c r="A350" s="35"/>
      <c r="B350" s="36"/>
      <c r="C350" s="37"/>
      <c r="D350" s="187" t="s">
        <v>144</v>
      </c>
      <c r="E350" s="37"/>
      <c r="F350" s="188" t="s">
        <v>477</v>
      </c>
      <c r="G350" s="37"/>
      <c r="H350" s="37"/>
      <c r="I350" s="189"/>
      <c r="J350" s="37"/>
      <c r="K350" s="37"/>
      <c r="L350" s="40"/>
      <c r="M350" s="190"/>
      <c r="N350" s="191"/>
      <c r="O350" s="65"/>
      <c r="P350" s="65"/>
      <c r="Q350" s="65"/>
      <c r="R350" s="65"/>
      <c r="S350" s="65"/>
      <c r="T350" s="66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144</v>
      </c>
      <c r="AU350" s="18" t="s">
        <v>88</v>
      </c>
    </row>
    <row r="351" spans="2:51" s="14" customFormat="1" ht="11.25">
      <c r="B351" s="202"/>
      <c r="C351" s="203"/>
      <c r="D351" s="187" t="s">
        <v>146</v>
      </c>
      <c r="E351" s="203"/>
      <c r="F351" s="205" t="s">
        <v>479</v>
      </c>
      <c r="G351" s="203"/>
      <c r="H351" s="206">
        <v>6</v>
      </c>
      <c r="I351" s="207"/>
      <c r="J351" s="203"/>
      <c r="K351" s="203"/>
      <c r="L351" s="208"/>
      <c r="M351" s="209"/>
      <c r="N351" s="210"/>
      <c r="O351" s="210"/>
      <c r="P351" s="210"/>
      <c r="Q351" s="210"/>
      <c r="R351" s="210"/>
      <c r="S351" s="210"/>
      <c r="T351" s="211"/>
      <c r="AT351" s="212" t="s">
        <v>146</v>
      </c>
      <c r="AU351" s="212" t="s">
        <v>88</v>
      </c>
      <c r="AV351" s="14" t="s">
        <v>88</v>
      </c>
      <c r="AW351" s="14" t="s">
        <v>4</v>
      </c>
      <c r="AX351" s="14" t="s">
        <v>86</v>
      </c>
      <c r="AY351" s="212" t="s">
        <v>134</v>
      </c>
    </row>
    <row r="352" spans="1:65" s="2" customFormat="1" ht="24.2" customHeight="1">
      <c r="A352" s="35"/>
      <c r="B352" s="36"/>
      <c r="C352" s="174" t="s">
        <v>480</v>
      </c>
      <c r="D352" s="174" t="s">
        <v>137</v>
      </c>
      <c r="E352" s="175" t="s">
        <v>481</v>
      </c>
      <c r="F352" s="176" t="s">
        <v>482</v>
      </c>
      <c r="G352" s="177" t="s">
        <v>155</v>
      </c>
      <c r="H352" s="178">
        <v>261.3</v>
      </c>
      <c r="I352" s="179"/>
      <c r="J352" s="180">
        <f>ROUND(I352*H352,2)</f>
        <v>0</v>
      </c>
      <c r="K352" s="176" t="s">
        <v>141</v>
      </c>
      <c r="L352" s="40"/>
      <c r="M352" s="181" t="s">
        <v>76</v>
      </c>
      <c r="N352" s="182" t="s">
        <v>48</v>
      </c>
      <c r="O352" s="65"/>
      <c r="P352" s="183">
        <f>O352*H352</f>
        <v>0</v>
      </c>
      <c r="Q352" s="183">
        <v>0</v>
      </c>
      <c r="R352" s="183">
        <f>Q352*H352</f>
        <v>0</v>
      </c>
      <c r="S352" s="183">
        <v>0</v>
      </c>
      <c r="T352" s="184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85" t="s">
        <v>247</v>
      </c>
      <c r="AT352" s="185" t="s">
        <v>137</v>
      </c>
      <c r="AU352" s="185" t="s">
        <v>88</v>
      </c>
      <c r="AY352" s="18" t="s">
        <v>134</v>
      </c>
      <c r="BE352" s="186">
        <f>IF(N352="základní",J352,0)</f>
        <v>0</v>
      </c>
      <c r="BF352" s="186">
        <f>IF(N352="snížená",J352,0)</f>
        <v>0</v>
      </c>
      <c r="BG352" s="186">
        <f>IF(N352="zákl. přenesená",J352,0)</f>
        <v>0</v>
      </c>
      <c r="BH352" s="186">
        <f>IF(N352="sníž. přenesená",J352,0)</f>
        <v>0</v>
      </c>
      <c r="BI352" s="186">
        <f>IF(N352="nulová",J352,0)</f>
        <v>0</v>
      </c>
      <c r="BJ352" s="18" t="s">
        <v>86</v>
      </c>
      <c r="BK352" s="186">
        <f>ROUND(I352*H352,2)</f>
        <v>0</v>
      </c>
      <c r="BL352" s="18" t="s">
        <v>247</v>
      </c>
      <c r="BM352" s="185" t="s">
        <v>483</v>
      </c>
    </row>
    <row r="353" spans="1:47" s="2" customFormat="1" ht="19.5">
      <c r="A353" s="35"/>
      <c r="B353" s="36"/>
      <c r="C353" s="37"/>
      <c r="D353" s="187" t="s">
        <v>144</v>
      </c>
      <c r="E353" s="37"/>
      <c r="F353" s="188" t="s">
        <v>484</v>
      </c>
      <c r="G353" s="37"/>
      <c r="H353" s="37"/>
      <c r="I353" s="189"/>
      <c r="J353" s="37"/>
      <c r="K353" s="37"/>
      <c r="L353" s="40"/>
      <c r="M353" s="190"/>
      <c r="N353" s="191"/>
      <c r="O353" s="65"/>
      <c r="P353" s="65"/>
      <c r="Q353" s="65"/>
      <c r="R353" s="65"/>
      <c r="S353" s="65"/>
      <c r="T353" s="66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144</v>
      </c>
      <c r="AU353" s="18" t="s">
        <v>88</v>
      </c>
    </row>
    <row r="354" spans="2:51" s="13" customFormat="1" ht="11.25">
      <c r="B354" s="192"/>
      <c r="C354" s="193"/>
      <c r="D354" s="187" t="s">
        <v>146</v>
      </c>
      <c r="E354" s="194" t="s">
        <v>76</v>
      </c>
      <c r="F354" s="195" t="s">
        <v>485</v>
      </c>
      <c r="G354" s="193"/>
      <c r="H354" s="194" t="s">
        <v>76</v>
      </c>
      <c r="I354" s="196"/>
      <c r="J354" s="193"/>
      <c r="K354" s="193"/>
      <c r="L354" s="197"/>
      <c r="M354" s="198"/>
      <c r="N354" s="199"/>
      <c r="O354" s="199"/>
      <c r="P354" s="199"/>
      <c r="Q354" s="199"/>
      <c r="R354" s="199"/>
      <c r="S354" s="199"/>
      <c r="T354" s="200"/>
      <c r="AT354" s="201" t="s">
        <v>146</v>
      </c>
      <c r="AU354" s="201" t="s">
        <v>88</v>
      </c>
      <c r="AV354" s="13" t="s">
        <v>86</v>
      </c>
      <c r="AW354" s="13" t="s">
        <v>38</v>
      </c>
      <c r="AX354" s="13" t="s">
        <v>78</v>
      </c>
      <c r="AY354" s="201" t="s">
        <v>134</v>
      </c>
    </row>
    <row r="355" spans="2:51" s="14" customFormat="1" ht="11.25">
      <c r="B355" s="202"/>
      <c r="C355" s="203"/>
      <c r="D355" s="187" t="s">
        <v>146</v>
      </c>
      <c r="E355" s="204" t="s">
        <v>76</v>
      </c>
      <c r="F355" s="205" t="s">
        <v>486</v>
      </c>
      <c r="G355" s="203"/>
      <c r="H355" s="206">
        <v>83.3</v>
      </c>
      <c r="I355" s="207"/>
      <c r="J355" s="203"/>
      <c r="K355" s="203"/>
      <c r="L355" s="208"/>
      <c r="M355" s="209"/>
      <c r="N355" s="210"/>
      <c r="O355" s="210"/>
      <c r="P355" s="210"/>
      <c r="Q355" s="210"/>
      <c r="R355" s="210"/>
      <c r="S355" s="210"/>
      <c r="T355" s="211"/>
      <c r="AT355" s="212" t="s">
        <v>146</v>
      </c>
      <c r="AU355" s="212" t="s">
        <v>88</v>
      </c>
      <c r="AV355" s="14" t="s">
        <v>88</v>
      </c>
      <c r="AW355" s="14" t="s">
        <v>38</v>
      </c>
      <c r="AX355" s="14" t="s">
        <v>78</v>
      </c>
      <c r="AY355" s="212" t="s">
        <v>134</v>
      </c>
    </row>
    <row r="356" spans="2:51" s="13" customFormat="1" ht="11.25">
      <c r="B356" s="192"/>
      <c r="C356" s="193"/>
      <c r="D356" s="187" t="s">
        <v>146</v>
      </c>
      <c r="E356" s="194" t="s">
        <v>76</v>
      </c>
      <c r="F356" s="195" t="s">
        <v>487</v>
      </c>
      <c r="G356" s="193"/>
      <c r="H356" s="194" t="s">
        <v>76</v>
      </c>
      <c r="I356" s="196"/>
      <c r="J356" s="193"/>
      <c r="K356" s="193"/>
      <c r="L356" s="197"/>
      <c r="M356" s="198"/>
      <c r="N356" s="199"/>
      <c r="O356" s="199"/>
      <c r="P356" s="199"/>
      <c r="Q356" s="199"/>
      <c r="R356" s="199"/>
      <c r="S356" s="199"/>
      <c r="T356" s="200"/>
      <c r="AT356" s="201" t="s">
        <v>146</v>
      </c>
      <c r="AU356" s="201" t="s">
        <v>88</v>
      </c>
      <c r="AV356" s="13" t="s">
        <v>86</v>
      </c>
      <c r="AW356" s="13" t="s">
        <v>38</v>
      </c>
      <c r="AX356" s="13" t="s">
        <v>78</v>
      </c>
      <c r="AY356" s="201" t="s">
        <v>134</v>
      </c>
    </row>
    <row r="357" spans="2:51" s="14" customFormat="1" ht="11.25">
      <c r="B357" s="202"/>
      <c r="C357" s="203"/>
      <c r="D357" s="187" t="s">
        <v>146</v>
      </c>
      <c r="E357" s="204" t="s">
        <v>76</v>
      </c>
      <c r="F357" s="205" t="s">
        <v>488</v>
      </c>
      <c r="G357" s="203"/>
      <c r="H357" s="206">
        <v>178</v>
      </c>
      <c r="I357" s="207"/>
      <c r="J357" s="203"/>
      <c r="K357" s="203"/>
      <c r="L357" s="208"/>
      <c r="M357" s="209"/>
      <c r="N357" s="210"/>
      <c r="O357" s="210"/>
      <c r="P357" s="210"/>
      <c r="Q357" s="210"/>
      <c r="R357" s="210"/>
      <c r="S357" s="210"/>
      <c r="T357" s="211"/>
      <c r="AT357" s="212" t="s">
        <v>146</v>
      </c>
      <c r="AU357" s="212" t="s">
        <v>88</v>
      </c>
      <c r="AV357" s="14" t="s">
        <v>88</v>
      </c>
      <c r="AW357" s="14" t="s">
        <v>38</v>
      </c>
      <c r="AX357" s="14" t="s">
        <v>78</v>
      </c>
      <c r="AY357" s="212" t="s">
        <v>134</v>
      </c>
    </row>
    <row r="358" spans="2:51" s="15" customFormat="1" ht="11.25">
      <c r="B358" s="213"/>
      <c r="C358" s="214"/>
      <c r="D358" s="187" t="s">
        <v>146</v>
      </c>
      <c r="E358" s="215" t="s">
        <v>76</v>
      </c>
      <c r="F358" s="216" t="s">
        <v>150</v>
      </c>
      <c r="G358" s="214"/>
      <c r="H358" s="217">
        <v>261.3</v>
      </c>
      <c r="I358" s="218"/>
      <c r="J358" s="214"/>
      <c r="K358" s="214"/>
      <c r="L358" s="219"/>
      <c r="M358" s="220"/>
      <c r="N358" s="221"/>
      <c r="O358" s="221"/>
      <c r="P358" s="221"/>
      <c r="Q358" s="221"/>
      <c r="R358" s="221"/>
      <c r="S358" s="221"/>
      <c r="T358" s="222"/>
      <c r="AT358" s="223" t="s">
        <v>146</v>
      </c>
      <c r="AU358" s="223" t="s">
        <v>88</v>
      </c>
      <c r="AV358" s="15" t="s">
        <v>142</v>
      </c>
      <c r="AW358" s="15" t="s">
        <v>38</v>
      </c>
      <c r="AX358" s="15" t="s">
        <v>86</v>
      </c>
      <c r="AY358" s="223" t="s">
        <v>134</v>
      </c>
    </row>
    <row r="359" spans="1:65" s="2" customFormat="1" ht="14.45" customHeight="1">
      <c r="A359" s="35"/>
      <c r="B359" s="36"/>
      <c r="C359" s="235" t="s">
        <v>489</v>
      </c>
      <c r="D359" s="235" t="s">
        <v>299</v>
      </c>
      <c r="E359" s="236" t="s">
        <v>490</v>
      </c>
      <c r="F359" s="237" t="s">
        <v>491</v>
      </c>
      <c r="G359" s="238" t="s">
        <v>155</v>
      </c>
      <c r="H359" s="239">
        <v>300.495</v>
      </c>
      <c r="I359" s="240"/>
      <c r="J359" s="241">
        <f>ROUND(I359*H359,2)</f>
        <v>0</v>
      </c>
      <c r="K359" s="237" t="s">
        <v>141</v>
      </c>
      <c r="L359" s="242"/>
      <c r="M359" s="243" t="s">
        <v>76</v>
      </c>
      <c r="N359" s="244" t="s">
        <v>48</v>
      </c>
      <c r="O359" s="65"/>
      <c r="P359" s="183">
        <f>O359*H359</f>
        <v>0</v>
      </c>
      <c r="Q359" s="183">
        <v>0.0005</v>
      </c>
      <c r="R359" s="183">
        <f>Q359*H359</f>
        <v>0.1502475</v>
      </c>
      <c r="S359" s="183">
        <v>0</v>
      </c>
      <c r="T359" s="184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5" t="s">
        <v>302</v>
      </c>
      <c r="AT359" s="185" t="s">
        <v>299</v>
      </c>
      <c r="AU359" s="185" t="s">
        <v>88</v>
      </c>
      <c r="AY359" s="18" t="s">
        <v>134</v>
      </c>
      <c r="BE359" s="186">
        <f>IF(N359="základní",J359,0)</f>
        <v>0</v>
      </c>
      <c r="BF359" s="186">
        <f>IF(N359="snížená",J359,0)</f>
        <v>0</v>
      </c>
      <c r="BG359" s="186">
        <f>IF(N359="zákl. přenesená",J359,0)</f>
        <v>0</v>
      </c>
      <c r="BH359" s="186">
        <f>IF(N359="sníž. přenesená",J359,0)</f>
        <v>0</v>
      </c>
      <c r="BI359" s="186">
        <f>IF(N359="nulová",J359,0)</f>
        <v>0</v>
      </c>
      <c r="BJ359" s="18" t="s">
        <v>86</v>
      </c>
      <c r="BK359" s="186">
        <f>ROUND(I359*H359,2)</f>
        <v>0</v>
      </c>
      <c r="BL359" s="18" t="s">
        <v>247</v>
      </c>
      <c r="BM359" s="185" t="s">
        <v>492</v>
      </c>
    </row>
    <row r="360" spans="1:47" s="2" customFormat="1" ht="11.25">
      <c r="A360" s="35"/>
      <c r="B360" s="36"/>
      <c r="C360" s="37"/>
      <c r="D360" s="187" t="s">
        <v>144</v>
      </c>
      <c r="E360" s="37"/>
      <c r="F360" s="188" t="s">
        <v>491</v>
      </c>
      <c r="G360" s="37"/>
      <c r="H360" s="37"/>
      <c r="I360" s="189"/>
      <c r="J360" s="37"/>
      <c r="K360" s="37"/>
      <c r="L360" s="40"/>
      <c r="M360" s="190"/>
      <c r="N360" s="191"/>
      <c r="O360" s="65"/>
      <c r="P360" s="65"/>
      <c r="Q360" s="65"/>
      <c r="R360" s="65"/>
      <c r="S360" s="65"/>
      <c r="T360" s="66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144</v>
      </c>
      <c r="AU360" s="18" t="s">
        <v>88</v>
      </c>
    </row>
    <row r="361" spans="2:51" s="14" customFormat="1" ht="11.25">
      <c r="B361" s="202"/>
      <c r="C361" s="203"/>
      <c r="D361" s="187" t="s">
        <v>146</v>
      </c>
      <c r="E361" s="203"/>
      <c r="F361" s="205" t="s">
        <v>493</v>
      </c>
      <c r="G361" s="203"/>
      <c r="H361" s="206">
        <v>300.495</v>
      </c>
      <c r="I361" s="207"/>
      <c r="J361" s="203"/>
      <c r="K361" s="203"/>
      <c r="L361" s="208"/>
      <c r="M361" s="209"/>
      <c r="N361" s="210"/>
      <c r="O361" s="210"/>
      <c r="P361" s="210"/>
      <c r="Q361" s="210"/>
      <c r="R361" s="210"/>
      <c r="S361" s="210"/>
      <c r="T361" s="211"/>
      <c r="AT361" s="212" t="s">
        <v>146</v>
      </c>
      <c r="AU361" s="212" t="s">
        <v>88</v>
      </c>
      <c r="AV361" s="14" t="s">
        <v>88</v>
      </c>
      <c r="AW361" s="14" t="s">
        <v>4</v>
      </c>
      <c r="AX361" s="14" t="s">
        <v>86</v>
      </c>
      <c r="AY361" s="212" t="s">
        <v>134</v>
      </c>
    </row>
    <row r="362" spans="1:65" s="2" customFormat="1" ht="24.2" customHeight="1">
      <c r="A362" s="35"/>
      <c r="B362" s="36"/>
      <c r="C362" s="174" t="s">
        <v>494</v>
      </c>
      <c r="D362" s="174" t="s">
        <v>137</v>
      </c>
      <c r="E362" s="175" t="s">
        <v>495</v>
      </c>
      <c r="F362" s="176" t="s">
        <v>496</v>
      </c>
      <c r="G362" s="177" t="s">
        <v>155</v>
      </c>
      <c r="H362" s="178">
        <v>1243.77</v>
      </c>
      <c r="I362" s="179"/>
      <c r="J362" s="180">
        <f>ROUND(I362*H362,2)</f>
        <v>0</v>
      </c>
      <c r="K362" s="176" t="s">
        <v>76</v>
      </c>
      <c r="L362" s="40"/>
      <c r="M362" s="181" t="s">
        <v>76</v>
      </c>
      <c r="N362" s="182" t="s">
        <v>48</v>
      </c>
      <c r="O362" s="65"/>
      <c r="P362" s="183">
        <f>O362*H362</f>
        <v>0</v>
      </c>
      <c r="Q362" s="183">
        <v>0</v>
      </c>
      <c r="R362" s="183">
        <f>Q362*H362</f>
        <v>0</v>
      </c>
      <c r="S362" s="183">
        <v>0</v>
      </c>
      <c r="T362" s="184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5" t="s">
        <v>247</v>
      </c>
      <c r="AT362" s="185" t="s">
        <v>137</v>
      </c>
      <c r="AU362" s="185" t="s">
        <v>88</v>
      </c>
      <c r="AY362" s="18" t="s">
        <v>134</v>
      </c>
      <c r="BE362" s="186">
        <f>IF(N362="základní",J362,0)</f>
        <v>0</v>
      </c>
      <c r="BF362" s="186">
        <f>IF(N362="snížená",J362,0)</f>
        <v>0</v>
      </c>
      <c r="BG362" s="186">
        <f>IF(N362="zákl. přenesená",J362,0)</f>
        <v>0</v>
      </c>
      <c r="BH362" s="186">
        <f>IF(N362="sníž. přenesená",J362,0)</f>
        <v>0</v>
      </c>
      <c r="BI362" s="186">
        <f>IF(N362="nulová",J362,0)</f>
        <v>0</v>
      </c>
      <c r="BJ362" s="18" t="s">
        <v>86</v>
      </c>
      <c r="BK362" s="186">
        <f>ROUND(I362*H362,2)</f>
        <v>0</v>
      </c>
      <c r="BL362" s="18" t="s">
        <v>247</v>
      </c>
      <c r="BM362" s="185" t="s">
        <v>497</v>
      </c>
    </row>
    <row r="363" spans="1:47" s="2" customFormat="1" ht="19.5">
      <c r="A363" s="35"/>
      <c r="B363" s="36"/>
      <c r="C363" s="37"/>
      <c r="D363" s="187" t="s">
        <v>144</v>
      </c>
      <c r="E363" s="37"/>
      <c r="F363" s="188" t="s">
        <v>498</v>
      </c>
      <c r="G363" s="37"/>
      <c r="H363" s="37"/>
      <c r="I363" s="189"/>
      <c r="J363" s="37"/>
      <c r="K363" s="37"/>
      <c r="L363" s="40"/>
      <c r="M363" s="190"/>
      <c r="N363" s="191"/>
      <c r="O363" s="65"/>
      <c r="P363" s="65"/>
      <c r="Q363" s="65"/>
      <c r="R363" s="65"/>
      <c r="S363" s="65"/>
      <c r="T363" s="66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8" t="s">
        <v>144</v>
      </c>
      <c r="AU363" s="18" t="s">
        <v>88</v>
      </c>
    </row>
    <row r="364" spans="2:51" s="13" customFormat="1" ht="11.25">
      <c r="B364" s="192"/>
      <c r="C364" s="193"/>
      <c r="D364" s="187" t="s">
        <v>146</v>
      </c>
      <c r="E364" s="194" t="s">
        <v>76</v>
      </c>
      <c r="F364" s="195" t="s">
        <v>499</v>
      </c>
      <c r="G364" s="193"/>
      <c r="H364" s="194" t="s">
        <v>76</v>
      </c>
      <c r="I364" s="196"/>
      <c r="J364" s="193"/>
      <c r="K364" s="193"/>
      <c r="L364" s="197"/>
      <c r="M364" s="198"/>
      <c r="N364" s="199"/>
      <c r="O364" s="199"/>
      <c r="P364" s="199"/>
      <c r="Q364" s="199"/>
      <c r="R364" s="199"/>
      <c r="S364" s="199"/>
      <c r="T364" s="200"/>
      <c r="AT364" s="201" t="s">
        <v>146</v>
      </c>
      <c r="AU364" s="201" t="s">
        <v>88</v>
      </c>
      <c r="AV364" s="13" t="s">
        <v>86</v>
      </c>
      <c r="AW364" s="13" t="s">
        <v>38</v>
      </c>
      <c r="AX364" s="13" t="s">
        <v>78</v>
      </c>
      <c r="AY364" s="201" t="s">
        <v>134</v>
      </c>
    </row>
    <row r="365" spans="2:51" s="13" customFormat="1" ht="11.25">
      <c r="B365" s="192"/>
      <c r="C365" s="193"/>
      <c r="D365" s="187" t="s">
        <v>146</v>
      </c>
      <c r="E365" s="194" t="s">
        <v>76</v>
      </c>
      <c r="F365" s="195" t="s">
        <v>321</v>
      </c>
      <c r="G365" s="193"/>
      <c r="H365" s="194" t="s">
        <v>76</v>
      </c>
      <c r="I365" s="196"/>
      <c r="J365" s="193"/>
      <c r="K365" s="193"/>
      <c r="L365" s="197"/>
      <c r="M365" s="198"/>
      <c r="N365" s="199"/>
      <c r="O365" s="199"/>
      <c r="P365" s="199"/>
      <c r="Q365" s="199"/>
      <c r="R365" s="199"/>
      <c r="S365" s="199"/>
      <c r="T365" s="200"/>
      <c r="AT365" s="201" t="s">
        <v>146</v>
      </c>
      <c r="AU365" s="201" t="s">
        <v>88</v>
      </c>
      <c r="AV365" s="13" t="s">
        <v>86</v>
      </c>
      <c r="AW365" s="13" t="s">
        <v>38</v>
      </c>
      <c r="AX365" s="13" t="s">
        <v>78</v>
      </c>
      <c r="AY365" s="201" t="s">
        <v>134</v>
      </c>
    </row>
    <row r="366" spans="2:51" s="14" customFormat="1" ht="11.25">
      <c r="B366" s="202"/>
      <c r="C366" s="203"/>
      <c r="D366" s="187" t="s">
        <v>146</v>
      </c>
      <c r="E366" s="204" t="s">
        <v>76</v>
      </c>
      <c r="F366" s="205" t="s">
        <v>500</v>
      </c>
      <c r="G366" s="203"/>
      <c r="H366" s="206">
        <v>1031</v>
      </c>
      <c r="I366" s="207"/>
      <c r="J366" s="203"/>
      <c r="K366" s="203"/>
      <c r="L366" s="208"/>
      <c r="M366" s="209"/>
      <c r="N366" s="210"/>
      <c r="O366" s="210"/>
      <c r="P366" s="210"/>
      <c r="Q366" s="210"/>
      <c r="R366" s="210"/>
      <c r="S366" s="210"/>
      <c r="T366" s="211"/>
      <c r="AT366" s="212" t="s">
        <v>146</v>
      </c>
      <c r="AU366" s="212" t="s">
        <v>88</v>
      </c>
      <c r="AV366" s="14" t="s">
        <v>88</v>
      </c>
      <c r="AW366" s="14" t="s">
        <v>38</v>
      </c>
      <c r="AX366" s="14" t="s">
        <v>78</v>
      </c>
      <c r="AY366" s="212" t="s">
        <v>134</v>
      </c>
    </row>
    <row r="367" spans="2:51" s="16" customFormat="1" ht="11.25">
      <c r="B367" s="224"/>
      <c r="C367" s="225"/>
      <c r="D367" s="187" t="s">
        <v>146</v>
      </c>
      <c r="E367" s="226" t="s">
        <v>76</v>
      </c>
      <c r="F367" s="227" t="s">
        <v>216</v>
      </c>
      <c r="G367" s="225"/>
      <c r="H367" s="228">
        <v>1031</v>
      </c>
      <c r="I367" s="229"/>
      <c r="J367" s="225"/>
      <c r="K367" s="225"/>
      <c r="L367" s="230"/>
      <c r="M367" s="231"/>
      <c r="N367" s="232"/>
      <c r="O367" s="232"/>
      <c r="P367" s="232"/>
      <c r="Q367" s="232"/>
      <c r="R367" s="232"/>
      <c r="S367" s="232"/>
      <c r="T367" s="233"/>
      <c r="AT367" s="234" t="s">
        <v>146</v>
      </c>
      <c r="AU367" s="234" t="s">
        <v>88</v>
      </c>
      <c r="AV367" s="16" t="s">
        <v>163</v>
      </c>
      <c r="AW367" s="16" t="s">
        <v>38</v>
      </c>
      <c r="AX367" s="16" t="s">
        <v>78</v>
      </c>
      <c r="AY367" s="234" t="s">
        <v>134</v>
      </c>
    </row>
    <row r="368" spans="2:51" s="13" customFormat="1" ht="11.25">
      <c r="B368" s="192"/>
      <c r="C368" s="193"/>
      <c r="D368" s="187" t="s">
        <v>146</v>
      </c>
      <c r="E368" s="194" t="s">
        <v>76</v>
      </c>
      <c r="F368" s="195" t="s">
        <v>355</v>
      </c>
      <c r="G368" s="193"/>
      <c r="H368" s="194" t="s">
        <v>76</v>
      </c>
      <c r="I368" s="196"/>
      <c r="J368" s="193"/>
      <c r="K368" s="193"/>
      <c r="L368" s="197"/>
      <c r="M368" s="198"/>
      <c r="N368" s="199"/>
      <c r="O368" s="199"/>
      <c r="P368" s="199"/>
      <c r="Q368" s="199"/>
      <c r="R368" s="199"/>
      <c r="S368" s="199"/>
      <c r="T368" s="200"/>
      <c r="AT368" s="201" t="s">
        <v>146</v>
      </c>
      <c r="AU368" s="201" t="s">
        <v>88</v>
      </c>
      <c r="AV368" s="13" t="s">
        <v>86</v>
      </c>
      <c r="AW368" s="13" t="s">
        <v>38</v>
      </c>
      <c r="AX368" s="13" t="s">
        <v>78</v>
      </c>
      <c r="AY368" s="201" t="s">
        <v>134</v>
      </c>
    </row>
    <row r="369" spans="2:51" s="14" customFormat="1" ht="11.25">
      <c r="B369" s="202"/>
      <c r="C369" s="203"/>
      <c r="D369" s="187" t="s">
        <v>146</v>
      </c>
      <c r="E369" s="204" t="s">
        <v>76</v>
      </c>
      <c r="F369" s="205" t="s">
        <v>501</v>
      </c>
      <c r="G369" s="203"/>
      <c r="H369" s="206">
        <v>87.87</v>
      </c>
      <c r="I369" s="207"/>
      <c r="J369" s="203"/>
      <c r="K369" s="203"/>
      <c r="L369" s="208"/>
      <c r="M369" s="209"/>
      <c r="N369" s="210"/>
      <c r="O369" s="210"/>
      <c r="P369" s="210"/>
      <c r="Q369" s="210"/>
      <c r="R369" s="210"/>
      <c r="S369" s="210"/>
      <c r="T369" s="211"/>
      <c r="AT369" s="212" t="s">
        <v>146</v>
      </c>
      <c r="AU369" s="212" t="s">
        <v>88</v>
      </c>
      <c r="AV369" s="14" t="s">
        <v>88</v>
      </c>
      <c r="AW369" s="14" t="s">
        <v>38</v>
      </c>
      <c r="AX369" s="14" t="s">
        <v>78</v>
      </c>
      <c r="AY369" s="212" t="s">
        <v>134</v>
      </c>
    </row>
    <row r="370" spans="2:51" s="14" customFormat="1" ht="11.25">
      <c r="B370" s="202"/>
      <c r="C370" s="203"/>
      <c r="D370" s="187" t="s">
        <v>146</v>
      </c>
      <c r="E370" s="204" t="s">
        <v>76</v>
      </c>
      <c r="F370" s="205" t="s">
        <v>357</v>
      </c>
      <c r="G370" s="203"/>
      <c r="H370" s="206">
        <v>64.7</v>
      </c>
      <c r="I370" s="207"/>
      <c r="J370" s="203"/>
      <c r="K370" s="203"/>
      <c r="L370" s="208"/>
      <c r="M370" s="209"/>
      <c r="N370" s="210"/>
      <c r="O370" s="210"/>
      <c r="P370" s="210"/>
      <c r="Q370" s="210"/>
      <c r="R370" s="210"/>
      <c r="S370" s="210"/>
      <c r="T370" s="211"/>
      <c r="AT370" s="212" t="s">
        <v>146</v>
      </c>
      <c r="AU370" s="212" t="s">
        <v>88</v>
      </c>
      <c r="AV370" s="14" t="s">
        <v>88</v>
      </c>
      <c r="AW370" s="14" t="s">
        <v>38</v>
      </c>
      <c r="AX370" s="14" t="s">
        <v>78</v>
      </c>
      <c r="AY370" s="212" t="s">
        <v>134</v>
      </c>
    </row>
    <row r="371" spans="2:51" s="16" customFormat="1" ht="11.25">
      <c r="B371" s="224"/>
      <c r="C371" s="225"/>
      <c r="D371" s="187" t="s">
        <v>146</v>
      </c>
      <c r="E371" s="226" t="s">
        <v>76</v>
      </c>
      <c r="F371" s="227" t="s">
        <v>216</v>
      </c>
      <c r="G371" s="225"/>
      <c r="H371" s="228">
        <v>152.57</v>
      </c>
      <c r="I371" s="229"/>
      <c r="J371" s="225"/>
      <c r="K371" s="225"/>
      <c r="L371" s="230"/>
      <c r="M371" s="231"/>
      <c r="N371" s="232"/>
      <c r="O371" s="232"/>
      <c r="P371" s="232"/>
      <c r="Q371" s="232"/>
      <c r="R371" s="232"/>
      <c r="S371" s="232"/>
      <c r="T371" s="233"/>
      <c r="AT371" s="234" t="s">
        <v>146</v>
      </c>
      <c r="AU371" s="234" t="s">
        <v>88</v>
      </c>
      <c r="AV371" s="16" t="s">
        <v>163</v>
      </c>
      <c r="AW371" s="16" t="s">
        <v>38</v>
      </c>
      <c r="AX371" s="16" t="s">
        <v>78</v>
      </c>
      <c r="AY371" s="234" t="s">
        <v>134</v>
      </c>
    </row>
    <row r="372" spans="2:51" s="13" customFormat="1" ht="11.25">
      <c r="B372" s="192"/>
      <c r="C372" s="193"/>
      <c r="D372" s="187" t="s">
        <v>146</v>
      </c>
      <c r="E372" s="194" t="s">
        <v>76</v>
      </c>
      <c r="F372" s="195" t="s">
        <v>358</v>
      </c>
      <c r="G372" s="193"/>
      <c r="H372" s="194" t="s">
        <v>76</v>
      </c>
      <c r="I372" s="196"/>
      <c r="J372" s="193"/>
      <c r="K372" s="193"/>
      <c r="L372" s="197"/>
      <c r="M372" s="198"/>
      <c r="N372" s="199"/>
      <c r="O372" s="199"/>
      <c r="P372" s="199"/>
      <c r="Q372" s="199"/>
      <c r="R372" s="199"/>
      <c r="S372" s="199"/>
      <c r="T372" s="200"/>
      <c r="AT372" s="201" t="s">
        <v>146</v>
      </c>
      <c r="AU372" s="201" t="s">
        <v>88</v>
      </c>
      <c r="AV372" s="13" t="s">
        <v>86</v>
      </c>
      <c r="AW372" s="13" t="s">
        <v>38</v>
      </c>
      <c r="AX372" s="13" t="s">
        <v>78</v>
      </c>
      <c r="AY372" s="201" t="s">
        <v>134</v>
      </c>
    </row>
    <row r="373" spans="2:51" s="14" customFormat="1" ht="11.25">
      <c r="B373" s="202"/>
      <c r="C373" s="203"/>
      <c r="D373" s="187" t="s">
        <v>146</v>
      </c>
      <c r="E373" s="204" t="s">
        <v>76</v>
      </c>
      <c r="F373" s="205" t="s">
        <v>359</v>
      </c>
      <c r="G373" s="203"/>
      <c r="H373" s="206">
        <v>2.07</v>
      </c>
      <c r="I373" s="207"/>
      <c r="J373" s="203"/>
      <c r="K373" s="203"/>
      <c r="L373" s="208"/>
      <c r="M373" s="209"/>
      <c r="N373" s="210"/>
      <c r="O373" s="210"/>
      <c r="P373" s="210"/>
      <c r="Q373" s="210"/>
      <c r="R373" s="210"/>
      <c r="S373" s="210"/>
      <c r="T373" s="211"/>
      <c r="AT373" s="212" t="s">
        <v>146</v>
      </c>
      <c r="AU373" s="212" t="s">
        <v>88</v>
      </c>
      <c r="AV373" s="14" t="s">
        <v>88</v>
      </c>
      <c r="AW373" s="14" t="s">
        <v>38</v>
      </c>
      <c r="AX373" s="14" t="s">
        <v>78</v>
      </c>
      <c r="AY373" s="212" t="s">
        <v>134</v>
      </c>
    </row>
    <row r="374" spans="2:51" s="14" customFormat="1" ht="11.25">
      <c r="B374" s="202"/>
      <c r="C374" s="203"/>
      <c r="D374" s="187" t="s">
        <v>146</v>
      </c>
      <c r="E374" s="204" t="s">
        <v>76</v>
      </c>
      <c r="F374" s="205" t="s">
        <v>360</v>
      </c>
      <c r="G374" s="203"/>
      <c r="H374" s="206">
        <v>5.2</v>
      </c>
      <c r="I374" s="207"/>
      <c r="J374" s="203"/>
      <c r="K374" s="203"/>
      <c r="L374" s="208"/>
      <c r="M374" s="209"/>
      <c r="N374" s="210"/>
      <c r="O374" s="210"/>
      <c r="P374" s="210"/>
      <c r="Q374" s="210"/>
      <c r="R374" s="210"/>
      <c r="S374" s="210"/>
      <c r="T374" s="211"/>
      <c r="AT374" s="212" t="s">
        <v>146</v>
      </c>
      <c r="AU374" s="212" t="s">
        <v>88</v>
      </c>
      <c r="AV374" s="14" t="s">
        <v>88</v>
      </c>
      <c r="AW374" s="14" t="s">
        <v>38</v>
      </c>
      <c r="AX374" s="14" t="s">
        <v>78</v>
      </c>
      <c r="AY374" s="212" t="s">
        <v>134</v>
      </c>
    </row>
    <row r="375" spans="2:51" s="14" customFormat="1" ht="11.25">
      <c r="B375" s="202"/>
      <c r="C375" s="203"/>
      <c r="D375" s="187" t="s">
        <v>146</v>
      </c>
      <c r="E375" s="204" t="s">
        <v>76</v>
      </c>
      <c r="F375" s="205" t="s">
        <v>361</v>
      </c>
      <c r="G375" s="203"/>
      <c r="H375" s="206">
        <v>3.85</v>
      </c>
      <c r="I375" s="207"/>
      <c r="J375" s="203"/>
      <c r="K375" s="203"/>
      <c r="L375" s="208"/>
      <c r="M375" s="209"/>
      <c r="N375" s="210"/>
      <c r="O375" s="210"/>
      <c r="P375" s="210"/>
      <c r="Q375" s="210"/>
      <c r="R375" s="210"/>
      <c r="S375" s="210"/>
      <c r="T375" s="211"/>
      <c r="AT375" s="212" t="s">
        <v>146</v>
      </c>
      <c r="AU375" s="212" t="s">
        <v>88</v>
      </c>
      <c r="AV375" s="14" t="s">
        <v>88</v>
      </c>
      <c r="AW375" s="14" t="s">
        <v>38</v>
      </c>
      <c r="AX375" s="14" t="s">
        <v>78</v>
      </c>
      <c r="AY375" s="212" t="s">
        <v>134</v>
      </c>
    </row>
    <row r="376" spans="2:51" s="14" customFormat="1" ht="11.25">
      <c r="B376" s="202"/>
      <c r="C376" s="203"/>
      <c r="D376" s="187" t="s">
        <v>146</v>
      </c>
      <c r="E376" s="204" t="s">
        <v>76</v>
      </c>
      <c r="F376" s="205" t="s">
        <v>362</v>
      </c>
      <c r="G376" s="203"/>
      <c r="H376" s="206">
        <v>3.4</v>
      </c>
      <c r="I376" s="207"/>
      <c r="J376" s="203"/>
      <c r="K376" s="203"/>
      <c r="L376" s="208"/>
      <c r="M376" s="209"/>
      <c r="N376" s="210"/>
      <c r="O376" s="210"/>
      <c r="P376" s="210"/>
      <c r="Q376" s="210"/>
      <c r="R376" s="210"/>
      <c r="S376" s="210"/>
      <c r="T376" s="211"/>
      <c r="AT376" s="212" t="s">
        <v>146</v>
      </c>
      <c r="AU376" s="212" t="s">
        <v>88</v>
      </c>
      <c r="AV376" s="14" t="s">
        <v>88</v>
      </c>
      <c r="AW376" s="14" t="s">
        <v>38</v>
      </c>
      <c r="AX376" s="14" t="s">
        <v>78</v>
      </c>
      <c r="AY376" s="212" t="s">
        <v>134</v>
      </c>
    </row>
    <row r="377" spans="2:51" s="13" customFormat="1" ht="11.25">
      <c r="B377" s="192"/>
      <c r="C377" s="193"/>
      <c r="D377" s="187" t="s">
        <v>146</v>
      </c>
      <c r="E377" s="194" t="s">
        <v>76</v>
      </c>
      <c r="F377" s="195" t="s">
        <v>363</v>
      </c>
      <c r="G377" s="193"/>
      <c r="H377" s="194" t="s">
        <v>76</v>
      </c>
      <c r="I377" s="196"/>
      <c r="J377" s="193"/>
      <c r="K377" s="193"/>
      <c r="L377" s="197"/>
      <c r="M377" s="198"/>
      <c r="N377" s="199"/>
      <c r="O377" s="199"/>
      <c r="P377" s="199"/>
      <c r="Q377" s="199"/>
      <c r="R377" s="199"/>
      <c r="S377" s="199"/>
      <c r="T377" s="200"/>
      <c r="AT377" s="201" t="s">
        <v>146</v>
      </c>
      <c r="AU377" s="201" t="s">
        <v>88</v>
      </c>
      <c r="AV377" s="13" t="s">
        <v>86</v>
      </c>
      <c r="AW377" s="13" t="s">
        <v>38</v>
      </c>
      <c r="AX377" s="13" t="s">
        <v>78</v>
      </c>
      <c r="AY377" s="201" t="s">
        <v>134</v>
      </c>
    </row>
    <row r="378" spans="2:51" s="14" customFormat="1" ht="11.25">
      <c r="B378" s="202"/>
      <c r="C378" s="203"/>
      <c r="D378" s="187" t="s">
        <v>146</v>
      </c>
      <c r="E378" s="204" t="s">
        <v>76</v>
      </c>
      <c r="F378" s="205" t="s">
        <v>364</v>
      </c>
      <c r="G378" s="203"/>
      <c r="H378" s="206">
        <v>4.8</v>
      </c>
      <c r="I378" s="207"/>
      <c r="J378" s="203"/>
      <c r="K378" s="203"/>
      <c r="L378" s="208"/>
      <c r="M378" s="209"/>
      <c r="N378" s="210"/>
      <c r="O378" s="210"/>
      <c r="P378" s="210"/>
      <c r="Q378" s="210"/>
      <c r="R378" s="210"/>
      <c r="S378" s="210"/>
      <c r="T378" s="211"/>
      <c r="AT378" s="212" t="s">
        <v>146</v>
      </c>
      <c r="AU378" s="212" t="s">
        <v>88</v>
      </c>
      <c r="AV378" s="14" t="s">
        <v>88</v>
      </c>
      <c r="AW378" s="14" t="s">
        <v>38</v>
      </c>
      <c r="AX378" s="14" t="s">
        <v>78</v>
      </c>
      <c r="AY378" s="212" t="s">
        <v>134</v>
      </c>
    </row>
    <row r="379" spans="2:51" s="13" customFormat="1" ht="11.25">
      <c r="B379" s="192"/>
      <c r="C379" s="193"/>
      <c r="D379" s="187" t="s">
        <v>146</v>
      </c>
      <c r="E379" s="194" t="s">
        <v>76</v>
      </c>
      <c r="F379" s="195" t="s">
        <v>365</v>
      </c>
      <c r="G379" s="193"/>
      <c r="H379" s="194" t="s">
        <v>76</v>
      </c>
      <c r="I379" s="196"/>
      <c r="J379" s="193"/>
      <c r="K379" s="193"/>
      <c r="L379" s="197"/>
      <c r="M379" s="198"/>
      <c r="N379" s="199"/>
      <c r="O379" s="199"/>
      <c r="P379" s="199"/>
      <c r="Q379" s="199"/>
      <c r="R379" s="199"/>
      <c r="S379" s="199"/>
      <c r="T379" s="200"/>
      <c r="AT379" s="201" t="s">
        <v>146</v>
      </c>
      <c r="AU379" s="201" t="s">
        <v>88</v>
      </c>
      <c r="AV379" s="13" t="s">
        <v>86</v>
      </c>
      <c r="AW379" s="13" t="s">
        <v>38</v>
      </c>
      <c r="AX379" s="13" t="s">
        <v>78</v>
      </c>
      <c r="AY379" s="201" t="s">
        <v>134</v>
      </c>
    </row>
    <row r="380" spans="2:51" s="14" customFormat="1" ht="11.25">
      <c r="B380" s="202"/>
      <c r="C380" s="203"/>
      <c r="D380" s="187" t="s">
        <v>146</v>
      </c>
      <c r="E380" s="204" t="s">
        <v>76</v>
      </c>
      <c r="F380" s="205" t="s">
        <v>366</v>
      </c>
      <c r="G380" s="203"/>
      <c r="H380" s="206">
        <v>26.88</v>
      </c>
      <c r="I380" s="207"/>
      <c r="J380" s="203"/>
      <c r="K380" s="203"/>
      <c r="L380" s="208"/>
      <c r="M380" s="209"/>
      <c r="N380" s="210"/>
      <c r="O380" s="210"/>
      <c r="P380" s="210"/>
      <c r="Q380" s="210"/>
      <c r="R380" s="210"/>
      <c r="S380" s="210"/>
      <c r="T380" s="211"/>
      <c r="AT380" s="212" t="s">
        <v>146</v>
      </c>
      <c r="AU380" s="212" t="s">
        <v>88</v>
      </c>
      <c r="AV380" s="14" t="s">
        <v>88</v>
      </c>
      <c r="AW380" s="14" t="s">
        <v>38</v>
      </c>
      <c r="AX380" s="14" t="s">
        <v>78</v>
      </c>
      <c r="AY380" s="212" t="s">
        <v>134</v>
      </c>
    </row>
    <row r="381" spans="2:51" s="14" customFormat="1" ht="11.25">
      <c r="B381" s="202"/>
      <c r="C381" s="203"/>
      <c r="D381" s="187" t="s">
        <v>146</v>
      </c>
      <c r="E381" s="204" t="s">
        <v>76</v>
      </c>
      <c r="F381" s="205" t="s">
        <v>367</v>
      </c>
      <c r="G381" s="203"/>
      <c r="H381" s="206">
        <v>14</v>
      </c>
      <c r="I381" s="207"/>
      <c r="J381" s="203"/>
      <c r="K381" s="203"/>
      <c r="L381" s="208"/>
      <c r="M381" s="209"/>
      <c r="N381" s="210"/>
      <c r="O381" s="210"/>
      <c r="P381" s="210"/>
      <c r="Q381" s="210"/>
      <c r="R381" s="210"/>
      <c r="S381" s="210"/>
      <c r="T381" s="211"/>
      <c r="AT381" s="212" t="s">
        <v>146</v>
      </c>
      <c r="AU381" s="212" t="s">
        <v>88</v>
      </c>
      <c r="AV381" s="14" t="s">
        <v>88</v>
      </c>
      <c r="AW381" s="14" t="s">
        <v>38</v>
      </c>
      <c r="AX381" s="14" t="s">
        <v>78</v>
      </c>
      <c r="AY381" s="212" t="s">
        <v>134</v>
      </c>
    </row>
    <row r="382" spans="2:51" s="16" customFormat="1" ht="11.25">
      <c r="B382" s="224"/>
      <c r="C382" s="225"/>
      <c r="D382" s="187" t="s">
        <v>146</v>
      </c>
      <c r="E382" s="226" t="s">
        <v>76</v>
      </c>
      <c r="F382" s="227" t="s">
        <v>216</v>
      </c>
      <c r="G382" s="225"/>
      <c r="H382" s="228">
        <v>60.2</v>
      </c>
      <c r="I382" s="229"/>
      <c r="J382" s="225"/>
      <c r="K382" s="225"/>
      <c r="L382" s="230"/>
      <c r="M382" s="231"/>
      <c r="N382" s="232"/>
      <c r="O382" s="232"/>
      <c r="P382" s="232"/>
      <c r="Q382" s="232"/>
      <c r="R382" s="232"/>
      <c r="S382" s="232"/>
      <c r="T382" s="233"/>
      <c r="AT382" s="234" t="s">
        <v>146</v>
      </c>
      <c r="AU382" s="234" t="s">
        <v>88</v>
      </c>
      <c r="AV382" s="16" t="s">
        <v>163</v>
      </c>
      <c r="AW382" s="16" t="s">
        <v>38</v>
      </c>
      <c r="AX382" s="16" t="s">
        <v>78</v>
      </c>
      <c r="AY382" s="234" t="s">
        <v>134</v>
      </c>
    </row>
    <row r="383" spans="2:51" s="15" customFormat="1" ht="11.25">
      <c r="B383" s="213"/>
      <c r="C383" s="214"/>
      <c r="D383" s="187" t="s">
        <v>146</v>
      </c>
      <c r="E383" s="215" t="s">
        <v>76</v>
      </c>
      <c r="F383" s="216" t="s">
        <v>150</v>
      </c>
      <c r="G383" s="214"/>
      <c r="H383" s="217">
        <v>1243.77</v>
      </c>
      <c r="I383" s="218"/>
      <c r="J383" s="214"/>
      <c r="K383" s="214"/>
      <c r="L383" s="219"/>
      <c r="M383" s="220"/>
      <c r="N383" s="221"/>
      <c r="O383" s="221"/>
      <c r="P383" s="221"/>
      <c r="Q383" s="221"/>
      <c r="R383" s="221"/>
      <c r="S383" s="221"/>
      <c r="T383" s="222"/>
      <c r="AT383" s="223" t="s">
        <v>146</v>
      </c>
      <c r="AU383" s="223" t="s">
        <v>88</v>
      </c>
      <c r="AV383" s="15" t="s">
        <v>142</v>
      </c>
      <c r="AW383" s="15" t="s">
        <v>38</v>
      </c>
      <c r="AX383" s="15" t="s">
        <v>86</v>
      </c>
      <c r="AY383" s="223" t="s">
        <v>134</v>
      </c>
    </row>
    <row r="384" spans="1:65" s="2" customFormat="1" ht="24.2" customHeight="1">
      <c r="A384" s="35"/>
      <c r="B384" s="36"/>
      <c r="C384" s="235" t="s">
        <v>502</v>
      </c>
      <c r="D384" s="235" t="s">
        <v>299</v>
      </c>
      <c r="E384" s="236" t="s">
        <v>503</v>
      </c>
      <c r="F384" s="237" t="s">
        <v>504</v>
      </c>
      <c r="G384" s="238" t="s">
        <v>155</v>
      </c>
      <c r="H384" s="239">
        <v>1430.336</v>
      </c>
      <c r="I384" s="240"/>
      <c r="J384" s="241">
        <f>ROUND(I384*H384,2)</f>
        <v>0</v>
      </c>
      <c r="K384" s="237" t="s">
        <v>141</v>
      </c>
      <c r="L384" s="242"/>
      <c r="M384" s="243" t="s">
        <v>76</v>
      </c>
      <c r="N384" s="244" t="s">
        <v>48</v>
      </c>
      <c r="O384" s="65"/>
      <c r="P384" s="183">
        <f>O384*H384</f>
        <v>0</v>
      </c>
      <c r="Q384" s="183">
        <v>0.0001</v>
      </c>
      <c r="R384" s="183">
        <f>Q384*H384</f>
        <v>0.1430336</v>
      </c>
      <c r="S384" s="183">
        <v>0</v>
      </c>
      <c r="T384" s="184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85" t="s">
        <v>302</v>
      </c>
      <c r="AT384" s="185" t="s">
        <v>299</v>
      </c>
      <c r="AU384" s="185" t="s">
        <v>88</v>
      </c>
      <c r="AY384" s="18" t="s">
        <v>134</v>
      </c>
      <c r="BE384" s="186">
        <f>IF(N384="základní",J384,0)</f>
        <v>0</v>
      </c>
      <c r="BF384" s="186">
        <f>IF(N384="snížená",J384,0)</f>
        <v>0</v>
      </c>
      <c r="BG384" s="186">
        <f>IF(N384="zákl. přenesená",J384,0)</f>
        <v>0</v>
      </c>
      <c r="BH384" s="186">
        <f>IF(N384="sníž. přenesená",J384,0)</f>
        <v>0</v>
      </c>
      <c r="BI384" s="186">
        <f>IF(N384="nulová",J384,0)</f>
        <v>0</v>
      </c>
      <c r="BJ384" s="18" t="s">
        <v>86</v>
      </c>
      <c r="BK384" s="186">
        <f>ROUND(I384*H384,2)</f>
        <v>0</v>
      </c>
      <c r="BL384" s="18" t="s">
        <v>247</v>
      </c>
      <c r="BM384" s="185" t="s">
        <v>505</v>
      </c>
    </row>
    <row r="385" spans="1:47" s="2" customFormat="1" ht="11.25">
      <c r="A385" s="35"/>
      <c r="B385" s="36"/>
      <c r="C385" s="37"/>
      <c r="D385" s="187" t="s">
        <v>144</v>
      </c>
      <c r="E385" s="37"/>
      <c r="F385" s="188" t="s">
        <v>504</v>
      </c>
      <c r="G385" s="37"/>
      <c r="H385" s="37"/>
      <c r="I385" s="189"/>
      <c r="J385" s="37"/>
      <c r="K385" s="37"/>
      <c r="L385" s="40"/>
      <c r="M385" s="190"/>
      <c r="N385" s="191"/>
      <c r="O385" s="65"/>
      <c r="P385" s="65"/>
      <c r="Q385" s="65"/>
      <c r="R385" s="65"/>
      <c r="S385" s="65"/>
      <c r="T385" s="66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T385" s="18" t="s">
        <v>144</v>
      </c>
      <c r="AU385" s="18" t="s">
        <v>88</v>
      </c>
    </row>
    <row r="386" spans="2:51" s="14" customFormat="1" ht="11.25">
      <c r="B386" s="202"/>
      <c r="C386" s="203"/>
      <c r="D386" s="187" t="s">
        <v>146</v>
      </c>
      <c r="E386" s="203"/>
      <c r="F386" s="205" t="s">
        <v>506</v>
      </c>
      <c r="G386" s="203"/>
      <c r="H386" s="206">
        <v>1430.336</v>
      </c>
      <c r="I386" s="207"/>
      <c r="J386" s="203"/>
      <c r="K386" s="203"/>
      <c r="L386" s="208"/>
      <c r="M386" s="209"/>
      <c r="N386" s="210"/>
      <c r="O386" s="210"/>
      <c r="P386" s="210"/>
      <c r="Q386" s="210"/>
      <c r="R386" s="210"/>
      <c r="S386" s="210"/>
      <c r="T386" s="211"/>
      <c r="AT386" s="212" t="s">
        <v>146</v>
      </c>
      <c r="AU386" s="212" t="s">
        <v>88</v>
      </c>
      <c r="AV386" s="14" t="s">
        <v>88</v>
      </c>
      <c r="AW386" s="14" t="s">
        <v>4</v>
      </c>
      <c r="AX386" s="14" t="s">
        <v>86</v>
      </c>
      <c r="AY386" s="212" t="s">
        <v>134</v>
      </c>
    </row>
    <row r="387" spans="1:65" s="2" customFormat="1" ht="24.2" customHeight="1">
      <c r="A387" s="35"/>
      <c r="B387" s="36"/>
      <c r="C387" s="174" t="s">
        <v>507</v>
      </c>
      <c r="D387" s="174" t="s">
        <v>137</v>
      </c>
      <c r="E387" s="175" t="s">
        <v>508</v>
      </c>
      <c r="F387" s="176" t="s">
        <v>509</v>
      </c>
      <c r="G387" s="177" t="s">
        <v>155</v>
      </c>
      <c r="H387" s="178">
        <v>8.68</v>
      </c>
      <c r="I387" s="179"/>
      <c r="J387" s="180">
        <f>ROUND(I387*H387,2)</f>
        <v>0</v>
      </c>
      <c r="K387" s="176" t="s">
        <v>141</v>
      </c>
      <c r="L387" s="40"/>
      <c r="M387" s="181" t="s">
        <v>76</v>
      </c>
      <c r="N387" s="182" t="s">
        <v>48</v>
      </c>
      <c r="O387" s="65"/>
      <c r="P387" s="183">
        <f>O387*H387</f>
        <v>0</v>
      </c>
      <c r="Q387" s="183">
        <v>0</v>
      </c>
      <c r="R387" s="183">
        <f>Q387*H387</f>
        <v>0</v>
      </c>
      <c r="S387" s="183">
        <v>0</v>
      </c>
      <c r="T387" s="184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85" t="s">
        <v>247</v>
      </c>
      <c r="AT387" s="185" t="s">
        <v>137</v>
      </c>
      <c r="AU387" s="185" t="s">
        <v>88</v>
      </c>
      <c r="AY387" s="18" t="s">
        <v>134</v>
      </c>
      <c r="BE387" s="186">
        <f>IF(N387="základní",J387,0)</f>
        <v>0</v>
      </c>
      <c r="BF387" s="186">
        <f>IF(N387="snížená",J387,0)</f>
        <v>0</v>
      </c>
      <c r="BG387" s="186">
        <f>IF(N387="zákl. přenesená",J387,0)</f>
        <v>0</v>
      </c>
      <c r="BH387" s="186">
        <f>IF(N387="sníž. přenesená",J387,0)</f>
        <v>0</v>
      </c>
      <c r="BI387" s="186">
        <f>IF(N387="nulová",J387,0)</f>
        <v>0</v>
      </c>
      <c r="BJ387" s="18" t="s">
        <v>86</v>
      </c>
      <c r="BK387" s="186">
        <f>ROUND(I387*H387,2)</f>
        <v>0</v>
      </c>
      <c r="BL387" s="18" t="s">
        <v>247</v>
      </c>
      <c r="BM387" s="185" t="s">
        <v>510</v>
      </c>
    </row>
    <row r="388" spans="1:47" s="2" customFormat="1" ht="29.25">
      <c r="A388" s="35"/>
      <c r="B388" s="36"/>
      <c r="C388" s="37"/>
      <c r="D388" s="187" t="s">
        <v>144</v>
      </c>
      <c r="E388" s="37"/>
      <c r="F388" s="188" t="s">
        <v>511</v>
      </c>
      <c r="G388" s="37"/>
      <c r="H388" s="37"/>
      <c r="I388" s="189"/>
      <c r="J388" s="37"/>
      <c r="K388" s="37"/>
      <c r="L388" s="40"/>
      <c r="M388" s="190"/>
      <c r="N388" s="191"/>
      <c r="O388" s="65"/>
      <c r="P388" s="65"/>
      <c r="Q388" s="65"/>
      <c r="R388" s="65"/>
      <c r="S388" s="65"/>
      <c r="T388" s="66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T388" s="18" t="s">
        <v>144</v>
      </c>
      <c r="AU388" s="18" t="s">
        <v>88</v>
      </c>
    </row>
    <row r="389" spans="2:51" s="13" customFormat="1" ht="11.25">
      <c r="B389" s="192"/>
      <c r="C389" s="193"/>
      <c r="D389" s="187" t="s">
        <v>146</v>
      </c>
      <c r="E389" s="194" t="s">
        <v>76</v>
      </c>
      <c r="F389" s="195" t="s">
        <v>512</v>
      </c>
      <c r="G389" s="193"/>
      <c r="H389" s="194" t="s">
        <v>76</v>
      </c>
      <c r="I389" s="196"/>
      <c r="J389" s="193"/>
      <c r="K389" s="193"/>
      <c r="L389" s="197"/>
      <c r="M389" s="198"/>
      <c r="N389" s="199"/>
      <c r="O389" s="199"/>
      <c r="P389" s="199"/>
      <c r="Q389" s="199"/>
      <c r="R389" s="199"/>
      <c r="S389" s="199"/>
      <c r="T389" s="200"/>
      <c r="AT389" s="201" t="s">
        <v>146</v>
      </c>
      <c r="AU389" s="201" t="s">
        <v>88</v>
      </c>
      <c r="AV389" s="13" t="s">
        <v>86</v>
      </c>
      <c r="AW389" s="13" t="s">
        <v>38</v>
      </c>
      <c r="AX389" s="13" t="s">
        <v>78</v>
      </c>
      <c r="AY389" s="201" t="s">
        <v>134</v>
      </c>
    </row>
    <row r="390" spans="2:51" s="14" customFormat="1" ht="11.25">
      <c r="B390" s="202"/>
      <c r="C390" s="203"/>
      <c r="D390" s="187" t="s">
        <v>146</v>
      </c>
      <c r="E390" s="204" t="s">
        <v>76</v>
      </c>
      <c r="F390" s="205" t="s">
        <v>513</v>
      </c>
      <c r="G390" s="203"/>
      <c r="H390" s="206">
        <v>8.68</v>
      </c>
      <c r="I390" s="207"/>
      <c r="J390" s="203"/>
      <c r="K390" s="203"/>
      <c r="L390" s="208"/>
      <c r="M390" s="209"/>
      <c r="N390" s="210"/>
      <c r="O390" s="210"/>
      <c r="P390" s="210"/>
      <c r="Q390" s="210"/>
      <c r="R390" s="210"/>
      <c r="S390" s="210"/>
      <c r="T390" s="211"/>
      <c r="AT390" s="212" t="s">
        <v>146</v>
      </c>
      <c r="AU390" s="212" t="s">
        <v>88</v>
      </c>
      <c r="AV390" s="14" t="s">
        <v>88</v>
      </c>
      <c r="AW390" s="14" t="s">
        <v>38</v>
      </c>
      <c r="AX390" s="14" t="s">
        <v>78</v>
      </c>
      <c r="AY390" s="212" t="s">
        <v>134</v>
      </c>
    </row>
    <row r="391" spans="2:51" s="15" customFormat="1" ht="11.25">
      <c r="B391" s="213"/>
      <c r="C391" s="214"/>
      <c r="D391" s="187" t="s">
        <v>146</v>
      </c>
      <c r="E391" s="215" t="s">
        <v>76</v>
      </c>
      <c r="F391" s="216" t="s">
        <v>150</v>
      </c>
      <c r="G391" s="214"/>
      <c r="H391" s="217">
        <v>8.68</v>
      </c>
      <c r="I391" s="218"/>
      <c r="J391" s="214"/>
      <c r="K391" s="214"/>
      <c r="L391" s="219"/>
      <c r="M391" s="220"/>
      <c r="N391" s="221"/>
      <c r="O391" s="221"/>
      <c r="P391" s="221"/>
      <c r="Q391" s="221"/>
      <c r="R391" s="221"/>
      <c r="S391" s="221"/>
      <c r="T391" s="222"/>
      <c r="AT391" s="223" t="s">
        <v>146</v>
      </c>
      <c r="AU391" s="223" t="s">
        <v>88</v>
      </c>
      <c r="AV391" s="15" t="s">
        <v>142</v>
      </c>
      <c r="AW391" s="15" t="s">
        <v>38</v>
      </c>
      <c r="AX391" s="15" t="s">
        <v>86</v>
      </c>
      <c r="AY391" s="223" t="s">
        <v>134</v>
      </c>
    </row>
    <row r="392" spans="1:65" s="2" customFormat="1" ht="14.45" customHeight="1">
      <c r="A392" s="35"/>
      <c r="B392" s="36"/>
      <c r="C392" s="235" t="s">
        <v>514</v>
      </c>
      <c r="D392" s="235" t="s">
        <v>299</v>
      </c>
      <c r="E392" s="236" t="s">
        <v>515</v>
      </c>
      <c r="F392" s="237" t="s">
        <v>516</v>
      </c>
      <c r="G392" s="238" t="s">
        <v>262</v>
      </c>
      <c r="H392" s="239">
        <v>0.521</v>
      </c>
      <c r="I392" s="240"/>
      <c r="J392" s="241">
        <f>ROUND(I392*H392,2)</f>
        <v>0</v>
      </c>
      <c r="K392" s="237" t="s">
        <v>141</v>
      </c>
      <c r="L392" s="242"/>
      <c r="M392" s="243" t="s">
        <v>76</v>
      </c>
      <c r="N392" s="244" t="s">
        <v>48</v>
      </c>
      <c r="O392" s="65"/>
      <c r="P392" s="183">
        <f>O392*H392</f>
        <v>0</v>
      </c>
      <c r="Q392" s="183">
        <v>1</v>
      </c>
      <c r="R392" s="183">
        <f>Q392*H392</f>
        <v>0.521</v>
      </c>
      <c r="S392" s="183">
        <v>0</v>
      </c>
      <c r="T392" s="184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85" t="s">
        <v>302</v>
      </c>
      <c r="AT392" s="185" t="s">
        <v>299</v>
      </c>
      <c r="AU392" s="185" t="s">
        <v>88</v>
      </c>
      <c r="AY392" s="18" t="s">
        <v>134</v>
      </c>
      <c r="BE392" s="186">
        <f>IF(N392="základní",J392,0)</f>
        <v>0</v>
      </c>
      <c r="BF392" s="186">
        <f>IF(N392="snížená",J392,0)</f>
        <v>0</v>
      </c>
      <c r="BG392" s="186">
        <f>IF(N392="zákl. přenesená",J392,0)</f>
        <v>0</v>
      </c>
      <c r="BH392" s="186">
        <f>IF(N392="sníž. přenesená",J392,0)</f>
        <v>0</v>
      </c>
      <c r="BI392" s="186">
        <f>IF(N392="nulová",J392,0)</f>
        <v>0</v>
      </c>
      <c r="BJ392" s="18" t="s">
        <v>86</v>
      </c>
      <c r="BK392" s="186">
        <f>ROUND(I392*H392,2)</f>
        <v>0</v>
      </c>
      <c r="BL392" s="18" t="s">
        <v>247</v>
      </c>
      <c r="BM392" s="185" t="s">
        <v>517</v>
      </c>
    </row>
    <row r="393" spans="1:47" s="2" customFormat="1" ht="11.25">
      <c r="A393" s="35"/>
      <c r="B393" s="36"/>
      <c r="C393" s="37"/>
      <c r="D393" s="187" t="s">
        <v>144</v>
      </c>
      <c r="E393" s="37"/>
      <c r="F393" s="188" t="s">
        <v>516</v>
      </c>
      <c r="G393" s="37"/>
      <c r="H393" s="37"/>
      <c r="I393" s="189"/>
      <c r="J393" s="37"/>
      <c r="K393" s="37"/>
      <c r="L393" s="40"/>
      <c r="M393" s="190"/>
      <c r="N393" s="191"/>
      <c r="O393" s="65"/>
      <c r="P393" s="65"/>
      <c r="Q393" s="65"/>
      <c r="R393" s="65"/>
      <c r="S393" s="65"/>
      <c r="T393" s="66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T393" s="18" t="s">
        <v>144</v>
      </c>
      <c r="AU393" s="18" t="s">
        <v>88</v>
      </c>
    </row>
    <row r="394" spans="2:51" s="13" customFormat="1" ht="11.25">
      <c r="B394" s="192"/>
      <c r="C394" s="193"/>
      <c r="D394" s="187" t="s">
        <v>146</v>
      </c>
      <c r="E394" s="194" t="s">
        <v>76</v>
      </c>
      <c r="F394" s="195" t="s">
        <v>512</v>
      </c>
      <c r="G394" s="193"/>
      <c r="H394" s="194" t="s">
        <v>76</v>
      </c>
      <c r="I394" s="196"/>
      <c r="J394" s="193"/>
      <c r="K394" s="193"/>
      <c r="L394" s="197"/>
      <c r="M394" s="198"/>
      <c r="N394" s="199"/>
      <c r="O394" s="199"/>
      <c r="P394" s="199"/>
      <c r="Q394" s="199"/>
      <c r="R394" s="199"/>
      <c r="S394" s="199"/>
      <c r="T394" s="200"/>
      <c r="AT394" s="201" t="s">
        <v>146</v>
      </c>
      <c r="AU394" s="201" t="s">
        <v>88</v>
      </c>
      <c r="AV394" s="13" t="s">
        <v>86</v>
      </c>
      <c r="AW394" s="13" t="s">
        <v>38</v>
      </c>
      <c r="AX394" s="13" t="s">
        <v>78</v>
      </c>
      <c r="AY394" s="201" t="s">
        <v>134</v>
      </c>
    </row>
    <row r="395" spans="2:51" s="14" customFormat="1" ht="11.25">
      <c r="B395" s="202"/>
      <c r="C395" s="203"/>
      <c r="D395" s="187" t="s">
        <v>146</v>
      </c>
      <c r="E395" s="204" t="s">
        <v>76</v>
      </c>
      <c r="F395" s="205" t="s">
        <v>518</v>
      </c>
      <c r="G395" s="203"/>
      <c r="H395" s="206">
        <v>0.434</v>
      </c>
      <c r="I395" s="207"/>
      <c r="J395" s="203"/>
      <c r="K395" s="203"/>
      <c r="L395" s="208"/>
      <c r="M395" s="209"/>
      <c r="N395" s="210"/>
      <c r="O395" s="210"/>
      <c r="P395" s="210"/>
      <c r="Q395" s="210"/>
      <c r="R395" s="210"/>
      <c r="S395" s="210"/>
      <c r="T395" s="211"/>
      <c r="AT395" s="212" t="s">
        <v>146</v>
      </c>
      <c r="AU395" s="212" t="s">
        <v>88</v>
      </c>
      <c r="AV395" s="14" t="s">
        <v>88</v>
      </c>
      <c r="AW395" s="14" t="s">
        <v>38</v>
      </c>
      <c r="AX395" s="14" t="s">
        <v>78</v>
      </c>
      <c r="AY395" s="212" t="s">
        <v>134</v>
      </c>
    </row>
    <row r="396" spans="2:51" s="15" customFormat="1" ht="11.25">
      <c r="B396" s="213"/>
      <c r="C396" s="214"/>
      <c r="D396" s="187" t="s">
        <v>146</v>
      </c>
      <c r="E396" s="215" t="s">
        <v>76</v>
      </c>
      <c r="F396" s="216" t="s">
        <v>150</v>
      </c>
      <c r="G396" s="214"/>
      <c r="H396" s="217">
        <v>0.434</v>
      </c>
      <c r="I396" s="218"/>
      <c r="J396" s="214"/>
      <c r="K396" s="214"/>
      <c r="L396" s="219"/>
      <c r="M396" s="220"/>
      <c r="N396" s="221"/>
      <c r="O396" s="221"/>
      <c r="P396" s="221"/>
      <c r="Q396" s="221"/>
      <c r="R396" s="221"/>
      <c r="S396" s="221"/>
      <c r="T396" s="222"/>
      <c r="AT396" s="223" t="s">
        <v>146</v>
      </c>
      <c r="AU396" s="223" t="s">
        <v>88</v>
      </c>
      <c r="AV396" s="15" t="s">
        <v>142</v>
      </c>
      <c r="AW396" s="15" t="s">
        <v>38</v>
      </c>
      <c r="AX396" s="15" t="s">
        <v>86</v>
      </c>
      <c r="AY396" s="223" t="s">
        <v>134</v>
      </c>
    </row>
    <row r="397" spans="2:51" s="14" customFormat="1" ht="11.25">
      <c r="B397" s="202"/>
      <c r="C397" s="203"/>
      <c r="D397" s="187" t="s">
        <v>146</v>
      </c>
      <c r="E397" s="203"/>
      <c r="F397" s="205" t="s">
        <v>519</v>
      </c>
      <c r="G397" s="203"/>
      <c r="H397" s="206">
        <v>0.521</v>
      </c>
      <c r="I397" s="207"/>
      <c r="J397" s="203"/>
      <c r="K397" s="203"/>
      <c r="L397" s="208"/>
      <c r="M397" s="209"/>
      <c r="N397" s="210"/>
      <c r="O397" s="210"/>
      <c r="P397" s="210"/>
      <c r="Q397" s="210"/>
      <c r="R397" s="210"/>
      <c r="S397" s="210"/>
      <c r="T397" s="211"/>
      <c r="AT397" s="212" t="s">
        <v>146</v>
      </c>
      <c r="AU397" s="212" t="s">
        <v>88</v>
      </c>
      <c r="AV397" s="14" t="s">
        <v>88</v>
      </c>
      <c r="AW397" s="14" t="s">
        <v>4</v>
      </c>
      <c r="AX397" s="14" t="s">
        <v>86</v>
      </c>
      <c r="AY397" s="212" t="s">
        <v>134</v>
      </c>
    </row>
    <row r="398" spans="1:65" s="2" customFormat="1" ht="37.9" customHeight="1">
      <c r="A398" s="35"/>
      <c r="B398" s="36"/>
      <c r="C398" s="174" t="s">
        <v>520</v>
      </c>
      <c r="D398" s="174" t="s">
        <v>137</v>
      </c>
      <c r="E398" s="175" t="s">
        <v>521</v>
      </c>
      <c r="F398" s="176" t="s">
        <v>522</v>
      </c>
      <c r="G398" s="177" t="s">
        <v>176</v>
      </c>
      <c r="H398" s="178">
        <v>2</v>
      </c>
      <c r="I398" s="179"/>
      <c r="J398" s="180">
        <f>ROUND(I398*H398,2)</f>
        <v>0</v>
      </c>
      <c r="K398" s="176" t="s">
        <v>76</v>
      </c>
      <c r="L398" s="40"/>
      <c r="M398" s="181" t="s">
        <v>76</v>
      </c>
      <c r="N398" s="182" t="s">
        <v>48</v>
      </c>
      <c r="O398" s="65"/>
      <c r="P398" s="183">
        <f>O398*H398</f>
        <v>0</v>
      </c>
      <c r="Q398" s="183">
        <v>0.001</v>
      </c>
      <c r="R398" s="183">
        <f>Q398*H398</f>
        <v>0.002</v>
      </c>
      <c r="S398" s="183">
        <v>0</v>
      </c>
      <c r="T398" s="184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85" t="s">
        <v>247</v>
      </c>
      <c r="AT398" s="185" t="s">
        <v>137</v>
      </c>
      <c r="AU398" s="185" t="s">
        <v>88</v>
      </c>
      <c r="AY398" s="18" t="s">
        <v>134</v>
      </c>
      <c r="BE398" s="186">
        <f>IF(N398="základní",J398,0)</f>
        <v>0</v>
      </c>
      <c r="BF398" s="186">
        <f>IF(N398="snížená",J398,0)</f>
        <v>0</v>
      </c>
      <c r="BG398" s="186">
        <f>IF(N398="zákl. přenesená",J398,0)</f>
        <v>0</v>
      </c>
      <c r="BH398" s="186">
        <f>IF(N398="sníž. přenesená",J398,0)</f>
        <v>0</v>
      </c>
      <c r="BI398" s="186">
        <f>IF(N398="nulová",J398,0)</f>
        <v>0</v>
      </c>
      <c r="BJ398" s="18" t="s">
        <v>86</v>
      </c>
      <c r="BK398" s="186">
        <f>ROUND(I398*H398,2)</f>
        <v>0</v>
      </c>
      <c r="BL398" s="18" t="s">
        <v>247</v>
      </c>
      <c r="BM398" s="185" t="s">
        <v>523</v>
      </c>
    </row>
    <row r="399" spans="1:47" s="2" customFormat="1" ht="19.5">
      <c r="A399" s="35"/>
      <c r="B399" s="36"/>
      <c r="C399" s="37"/>
      <c r="D399" s="187" t="s">
        <v>144</v>
      </c>
      <c r="E399" s="37"/>
      <c r="F399" s="188" t="s">
        <v>522</v>
      </c>
      <c r="G399" s="37"/>
      <c r="H399" s="37"/>
      <c r="I399" s="189"/>
      <c r="J399" s="37"/>
      <c r="K399" s="37"/>
      <c r="L399" s="40"/>
      <c r="M399" s="190"/>
      <c r="N399" s="191"/>
      <c r="O399" s="65"/>
      <c r="P399" s="65"/>
      <c r="Q399" s="65"/>
      <c r="R399" s="65"/>
      <c r="S399" s="65"/>
      <c r="T399" s="66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T399" s="18" t="s">
        <v>144</v>
      </c>
      <c r="AU399" s="18" t="s">
        <v>88</v>
      </c>
    </row>
    <row r="400" spans="1:65" s="2" customFormat="1" ht="24.2" customHeight="1">
      <c r="A400" s="35"/>
      <c r="B400" s="36"/>
      <c r="C400" s="174" t="s">
        <v>524</v>
      </c>
      <c r="D400" s="174" t="s">
        <v>137</v>
      </c>
      <c r="E400" s="175" t="s">
        <v>525</v>
      </c>
      <c r="F400" s="176" t="s">
        <v>526</v>
      </c>
      <c r="G400" s="177" t="s">
        <v>527</v>
      </c>
      <c r="H400" s="178">
        <v>7</v>
      </c>
      <c r="I400" s="179"/>
      <c r="J400" s="180">
        <f>ROUND(I400*H400,2)</f>
        <v>0</v>
      </c>
      <c r="K400" s="176" t="s">
        <v>76</v>
      </c>
      <c r="L400" s="40"/>
      <c r="M400" s="181" t="s">
        <v>76</v>
      </c>
      <c r="N400" s="182" t="s">
        <v>48</v>
      </c>
      <c r="O400" s="65"/>
      <c r="P400" s="183">
        <f>O400*H400</f>
        <v>0</v>
      </c>
      <c r="Q400" s="183">
        <v>0.002</v>
      </c>
      <c r="R400" s="183">
        <f>Q400*H400</f>
        <v>0.014</v>
      </c>
      <c r="S400" s="183">
        <v>0</v>
      </c>
      <c r="T400" s="184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85" t="s">
        <v>247</v>
      </c>
      <c r="AT400" s="185" t="s">
        <v>137</v>
      </c>
      <c r="AU400" s="185" t="s">
        <v>88</v>
      </c>
      <c r="AY400" s="18" t="s">
        <v>134</v>
      </c>
      <c r="BE400" s="186">
        <f>IF(N400="základní",J400,0)</f>
        <v>0</v>
      </c>
      <c r="BF400" s="186">
        <f>IF(N400="snížená",J400,0)</f>
        <v>0</v>
      </c>
      <c r="BG400" s="186">
        <f>IF(N400="zákl. přenesená",J400,0)</f>
        <v>0</v>
      </c>
      <c r="BH400" s="186">
        <f>IF(N400="sníž. přenesená",J400,0)</f>
        <v>0</v>
      </c>
      <c r="BI400" s="186">
        <f>IF(N400="nulová",J400,0)</f>
        <v>0</v>
      </c>
      <c r="BJ400" s="18" t="s">
        <v>86</v>
      </c>
      <c r="BK400" s="186">
        <f>ROUND(I400*H400,2)</f>
        <v>0</v>
      </c>
      <c r="BL400" s="18" t="s">
        <v>247</v>
      </c>
      <c r="BM400" s="185" t="s">
        <v>528</v>
      </c>
    </row>
    <row r="401" spans="1:47" s="2" customFormat="1" ht="19.5">
      <c r="A401" s="35"/>
      <c r="B401" s="36"/>
      <c r="C401" s="37"/>
      <c r="D401" s="187" t="s">
        <v>144</v>
      </c>
      <c r="E401" s="37"/>
      <c r="F401" s="188" t="s">
        <v>526</v>
      </c>
      <c r="G401" s="37"/>
      <c r="H401" s="37"/>
      <c r="I401" s="189"/>
      <c r="J401" s="37"/>
      <c r="K401" s="37"/>
      <c r="L401" s="40"/>
      <c r="M401" s="190"/>
      <c r="N401" s="191"/>
      <c r="O401" s="65"/>
      <c r="P401" s="65"/>
      <c r="Q401" s="65"/>
      <c r="R401" s="65"/>
      <c r="S401" s="65"/>
      <c r="T401" s="66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18" t="s">
        <v>144</v>
      </c>
      <c r="AU401" s="18" t="s">
        <v>88</v>
      </c>
    </row>
    <row r="402" spans="1:65" s="2" customFormat="1" ht="24.2" customHeight="1">
      <c r="A402" s="35"/>
      <c r="B402" s="36"/>
      <c r="C402" s="174" t="s">
        <v>529</v>
      </c>
      <c r="D402" s="174" t="s">
        <v>137</v>
      </c>
      <c r="E402" s="175" t="s">
        <v>530</v>
      </c>
      <c r="F402" s="176" t="s">
        <v>531</v>
      </c>
      <c r="G402" s="177" t="s">
        <v>527</v>
      </c>
      <c r="H402" s="178">
        <v>1</v>
      </c>
      <c r="I402" s="179"/>
      <c r="J402" s="180">
        <f>ROUND(I402*H402,2)</f>
        <v>0</v>
      </c>
      <c r="K402" s="176" t="s">
        <v>76</v>
      </c>
      <c r="L402" s="40"/>
      <c r="M402" s="181" t="s">
        <v>76</v>
      </c>
      <c r="N402" s="182" t="s">
        <v>48</v>
      </c>
      <c r="O402" s="65"/>
      <c r="P402" s="183">
        <f>O402*H402</f>
        <v>0</v>
      </c>
      <c r="Q402" s="183">
        <v>0.005</v>
      </c>
      <c r="R402" s="183">
        <f>Q402*H402</f>
        <v>0.005</v>
      </c>
      <c r="S402" s="183">
        <v>0</v>
      </c>
      <c r="T402" s="184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85" t="s">
        <v>247</v>
      </c>
      <c r="AT402" s="185" t="s">
        <v>137</v>
      </c>
      <c r="AU402" s="185" t="s">
        <v>88</v>
      </c>
      <c r="AY402" s="18" t="s">
        <v>134</v>
      </c>
      <c r="BE402" s="186">
        <f>IF(N402="základní",J402,0)</f>
        <v>0</v>
      </c>
      <c r="BF402" s="186">
        <f>IF(N402="snížená",J402,0)</f>
        <v>0</v>
      </c>
      <c r="BG402" s="186">
        <f>IF(N402="zákl. přenesená",J402,0)</f>
        <v>0</v>
      </c>
      <c r="BH402" s="186">
        <f>IF(N402="sníž. přenesená",J402,0)</f>
        <v>0</v>
      </c>
      <c r="BI402" s="186">
        <f>IF(N402="nulová",J402,0)</f>
        <v>0</v>
      </c>
      <c r="BJ402" s="18" t="s">
        <v>86</v>
      </c>
      <c r="BK402" s="186">
        <f>ROUND(I402*H402,2)</f>
        <v>0</v>
      </c>
      <c r="BL402" s="18" t="s">
        <v>247</v>
      </c>
      <c r="BM402" s="185" t="s">
        <v>532</v>
      </c>
    </row>
    <row r="403" spans="1:47" s="2" customFormat="1" ht="19.5">
      <c r="A403" s="35"/>
      <c r="B403" s="36"/>
      <c r="C403" s="37"/>
      <c r="D403" s="187" t="s">
        <v>144</v>
      </c>
      <c r="E403" s="37"/>
      <c r="F403" s="188" t="s">
        <v>531</v>
      </c>
      <c r="G403" s="37"/>
      <c r="H403" s="37"/>
      <c r="I403" s="189"/>
      <c r="J403" s="37"/>
      <c r="K403" s="37"/>
      <c r="L403" s="40"/>
      <c r="M403" s="190"/>
      <c r="N403" s="191"/>
      <c r="O403" s="65"/>
      <c r="P403" s="65"/>
      <c r="Q403" s="65"/>
      <c r="R403" s="65"/>
      <c r="S403" s="65"/>
      <c r="T403" s="66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8" t="s">
        <v>144</v>
      </c>
      <c r="AU403" s="18" t="s">
        <v>88</v>
      </c>
    </row>
    <row r="404" spans="1:65" s="2" customFormat="1" ht="37.9" customHeight="1">
      <c r="A404" s="35"/>
      <c r="B404" s="36"/>
      <c r="C404" s="174" t="s">
        <v>533</v>
      </c>
      <c r="D404" s="174" t="s">
        <v>137</v>
      </c>
      <c r="E404" s="175" t="s">
        <v>534</v>
      </c>
      <c r="F404" s="176" t="s">
        <v>535</v>
      </c>
      <c r="G404" s="177" t="s">
        <v>527</v>
      </c>
      <c r="H404" s="178">
        <v>6</v>
      </c>
      <c r="I404" s="179"/>
      <c r="J404" s="180">
        <f>ROUND(I404*H404,2)</f>
        <v>0</v>
      </c>
      <c r="K404" s="176" t="s">
        <v>76</v>
      </c>
      <c r="L404" s="40"/>
      <c r="M404" s="181" t="s">
        <v>76</v>
      </c>
      <c r="N404" s="182" t="s">
        <v>48</v>
      </c>
      <c r="O404" s="65"/>
      <c r="P404" s="183">
        <f>O404*H404</f>
        <v>0</v>
      </c>
      <c r="Q404" s="183">
        <v>0</v>
      </c>
      <c r="R404" s="183">
        <f>Q404*H404</f>
        <v>0</v>
      </c>
      <c r="S404" s="183">
        <v>0</v>
      </c>
      <c r="T404" s="184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85" t="s">
        <v>247</v>
      </c>
      <c r="AT404" s="185" t="s">
        <v>137</v>
      </c>
      <c r="AU404" s="185" t="s">
        <v>88</v>
      </c>
      <c r="AY404" s="18" t="s">
        <v>134</v>
      </c>
      <c r="BE404" s="186">
        <f>IF(N404="základní",J404,0)</f>
        <v>0</v>
      </c>
      <c r="BF404" s="186">
        <f>IF(N404="snížená",J404,0)</f>
        <v>0</v>
      </c>
      <c r="BG404" s="186">
        <f>IF(N404="zákl. přenesená",J404,0)</f>
        <v>0</v>
      </c>
      <c r="BH404" s="186">
        <f>IF(N404="sníž. přenesená",J404,0)</f>
        <v>0</v>
      </c>
      <c r="BI404" s="186">
        <f>IF(N404="nulová",J404,0)</f>
        <v>0</v>
      </c>
      <c r="BJ404" s="18" t="s">
        <v>86</v>
      </c>
      <c r="BK404" s="186">
        <f>ROUND(I404*H404,2)</f>
        <v>0</v>
      </c>
      <c r="BL404" s="18" t="s">
        <v>247</v>
      </c>
      <c r="BM404" s="185" t="s">
        <v>536</v>
      </c>
    </row>
    <row r="405" spans="1:47" s="2" customFormat="1" ht="19.5">
      <c r="A405" s="35"/>
      <c r="B405" s="36"/>
      <c r="C405" s="37"/>
      <c r="D405" s="187" t="s">
        <v>144</v>
      </c>
      <c r="E405" s="37"/>
      <c r="F405" s="188" t="s">
        <v>535</v>
      </c>
      <c r="G405" s="37"/>
      <c r="H405" s="37"/>
      <c r="I405" s="189"/>
      <c r="J405" s="37"/>
      <c r="K405" s="37"/>
      <c r="L405" s="40"/>
      <c r="M405" s="190"/>
      <c r="N405" s="191"/>
      <c r="O405" s="65"/>
      <c r="P405" s="65"/>
      <c r="Q405" s="65"/>
      <c r="R405" s="65"/>
      <c r="S405" s="65"/>
      <c r="T405" s="66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T405" s="18" t="s">
        <v>144</v>
      </c>
      <c r="AU405" s="18" t="s">
        <v>88</v>
      </c>
    </row>
    <row r="406" spans="1:65" s="2" customFormat="1" ht="49.15" customHeight="1">
      <c r="A406" s="35"/>
      <c r="B406" s="36"/>
      <c r="C406" s="174" t="s">
        <v>537</v>
      </c>
      <c r="D406" s="174" t="s">
        <v>137</v>
      </c>
      <c r="E406" s="175" t="s">
        <v>538</v>
      </c>
      <c r="F406" s="176" t="s">
        <v>539</v>
      </c>
      <c r="G406" s="177" t="s">
        <v>140</v>
      </c>
      <c r="H406" s="178">
        <v>18</v>
      </c>
      <c r="I406" s="179"/>
      <c r="J406" s="180">
        <f>ROUND(I406*H406,2)</f>
        <v>0</v>
      </c>
      <c r="K406" s="176" t="s">
        <v>76</v>
      </c>
      <c r="L406" s="40"/>
      <c r="M406" s="181" t="s">
        <v>76</v>
      </c>
      <c r="N406" s="182" t="s">
        <v>48</v>
      </c>
      <c r="O406" s="65"/>
      <c r="P406" s="183">
        <f>O406*H406</f>
        <v>0</v>
      </c>
      <c r="Q406" s="183">
        <v>0</v>
      </c>
      <c r="R406" s="183">
        <f>Q406*H406</f>
        <v>0</v>
      </c>
      <c r="S406" s="183">
        <v>0</v>
      </c>
      <c r="T406" s="184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85" t="s">
        <v>247</v>
      </c>
      <c r="AT406" s="185" t="s">
        <v>137</v>
      </c>
      <c r="AU406" s="185" t="s">
        <v>88</v>
      </c>
      <c r="AY406" s="18" t="s">
        <v>134</v>
      </c>
      <c r="BE406" s="186">
        <f>IF(N406="základní",J406,0)</f>
        <v>0</v>
      </c>
      <c r="BF406" s="186">
        <f>IF(N406="snížená",J406,0)</f>
        <v>0</v>
      </c>
      <c r="BG406" s="186">
        <f>IF(N406="zákl. přenesená",J406,0)</f>
        <v>0</v>
      </c>
      <c r="BH406" s="186">
        <f>IF(N406="sníž. přenesená",J406,0)</f>
        <v>0</v>
      </c>
      <c r="BI406" s="186">
        <f>IF(N406="nulová",J406,0)</f>
        <v>0</v>
      </c>
      <c r="BJ406" s="18" t="s">
        <v>86</v>
      </c>
      <c r="BK406" s="186">
        <f>ROUND(I406*H406,2)</f>
        <v>0</v>
      </c>
      <c r="BL406" s="18" t="s">
        <v>247</v>
      </c>
      <c r="BM406" s="185" t="s">
        <v>540</v>
      </c>
    </row>
    <row r="407" spans="1:47" s="2" customFormat="1" ht="39">
      <c r="A407" s="35"/>
      <c r="B407" s="36"/>
      <c r="C407" s="37"/>
      <c r="D407" s="187" t="s">
        <v>144</v>
      </c>
      <c r="E407" s="37"/>
      <c r="F407" s="188" t="s">
        <v>539</v>
      </c>
      <c r="G407" s="37"/>
      <c r="H407" s="37"/>
      <c r="I407" s="189"/>
      <c r="J407" s="37"/>
      <c r="K407" s="37"/>
      <c r="L407" s="40"/>
      <c r="M407" s="190"/>
      <c r="N407" s="191"/>
      <c r="O407" s="65"/>
      <c r="P407" s="65"/>
      <c r="Q407" s="65"/>
      <c r="R407" s="65"/>
      <c r="S407" s="65"/>
      <c r="T407" s="66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18" t="s">
        <v>144</v>
      </c>
      <c r="AU407" s="18" t="s">
        <v>88</v>
      </c>
    </row>
    <row r="408" spans="1:65" s="2" customFormat="1" ht="62.65" customHeight="1">
      <c r="A408" s="35"/>
      <c r="B408" s="36"/>
      <c r="C408" s="174" t="s">
        <v>541</v>
      </c>
      <c r="D408" s="174" t="s">
        <v>137</v>
      </c>
      <c r="E408" s="175" t="s">
        <v>542</v>
      </c>
      <c r="F408" s="176" t="s">
        <v>543</v>
      </c>
      <c r="G408" s="177" t="s">
        <v>527</v>
      </c>
      <c r="H408" s="178">
        <v>1</v>
      </c>
      <c r="I408" s="179"/>
      <c r="J408" s="180">
        <f>ROUND(I408*H408,2)</f>
        <v>0</v>
      </c>
      <c r="K408" s="176" t="s">
        <v>76</v>
      </c>
      <c r="L408" s="40"/>
      <c r="M408" s="181" t="s">
        <v>76</v>
      </c>
      <c r="N408" s="182" t="s">
        <v>48</v>
      </c>
      <c r="O408" s="65"/>
      <c r="P408" s="183">
        <f>O408*H408</f>
        <v>0</v>
      </c>
      <c r="Q408" s="183">
        <v>0</v>
      </c>
      <c r="R408" s="183">
        <f>Q408*H408</f>
        <v>0</v>
      </c>
      <c r="S408" s="183">
        <v>0.005</v>
      </c>
      <c r="T408" s="184">
        <f>S408*H408</f>
        <v>0.005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85" t="s">
        <v>247</v>
      </c>
      <c r="AT408" s="185" t="s">
        <v>137</v>
      </c>
      <c r="AU408" s="185" t="s">
        <v>88</v>
      </c>
      <c r="AY408" s="18" t="s">
        <v>134</v>
      </c>
      <c r="BE408" s="186">
        <f>IF(N408="základní",J408,0)</f>
        <v>0</v>
      </c>
      <c r="BF408" s="186">
        <f>IF(N408="snížená",J408,0)</f>
        <v>0</v>
      </c>
      <c r="BG408" s="186">
        <f>IF(N408="zákl. přenesená",J408,0)</f>
        <v>0</v>
      </c>
      <c r="BH408" s="186">
        <f>IF(N408="sníž. přenesená",J408,0)</f>
        <v>0</v>
      </c>
      <c r="BI408" s="186">
        <f>IF(N408="nulová",J408,0)</f>
        <v>0</v>
      </c>
      <c r="BJ408" s="18" t="s">
        <v>86</v>
      </c>
      <c r="BK408" s="186">
        <f>ROUND(I408*H408,2)</f>
        <v>0</v>
      </c>
      <c r="BL408" s="18" t="s">
        <v>247</v>
      </c>
      <c r="BM408" s="185" t="s">
        <v>544</v>
      </c>
    </row>
    <row r="409" spans="1:47" s="2" customFormat="1" ht="39">
      <c r="A409" s="35"/>
      <c r="B409" s="36"/>
      <c r="C409" s="37"/>
      <c r="D409" s="187" t="s">
        <v>144</v>
      </c>
      <c r="E409" s="37"/>
      <c r="F409" s="188" t="s">
        <v>543</v>
      </c>
      <c r="G409" s="37"/>
      <c r="H409" s="37"/>
      <c r="I409" s="189"/>
      <c r="J409" s="37"/>
      <c r="K409" s="37"/>
      <c r="L409" s="40"/>
      <c r="M409" s="190"/>
      <c r="N409" s="191"/>
      <c r="O409" s="65"/>
      <c r="P409" s="65"/>
      <c r="Q409" s="65"/>
      <c r="R409" s="65"/>
      <c r="S409" s="65"/>
      <c r="T409" s="66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T409" s="18" t="s">
        <v>144</v>
      </c>
      <c r="AU409" s="18" t="s">
        <v>88</v>
      </c>
    </row>
    <row r="410" spans="1:65" s="2" customFormat="1" ht="49.15" customHeight="1">
      <c r="A410" s="35"/>
      <c r="B410" s="36"/>
      <c r="C410" s="174" t="s">
        <v>545</v>
      </c>
      <c r="D410" s="174" t="s">
        <v>137</v>
      </c>
      <c r="E410" s="175" t="s">
        <v>546</v>
      </c>
      <c r="F410" s="176" t="s">
        <v>547</v>
      </c>
      <c r="G410" s="177" t="s">
        <v>140</v>
      </c>
      <c r="H410" s="178">
        <v>12</v>
      </c>
      <c r="I410" s="179"/>
      <c r="J410" s="180">
        <f>ROUND(I410*H410,2)</f>
        <v>0</v>
      </c>
      <c r="K410" s="176" t="s">
        <v>76</v>
      </c>
      <c r="L410" s="40"/>
      <c r="M410" s="181" t="s">
        <v>76</v>
      </c>
      <c r="N410" s="182" t="s">
        <v>48</v>
      </c>
      <c r="O410" s="65"/>
      <c r="P410" s="183">
        <f>O410*H410</f>
        <v>0</v>
      </c>
      <c r="Q410" s="183">
        <v>0.001</v>
      </c>
      <c r="R410" s="183">
        <f>Q410*H410</f>
        <v>0.012</v>
      </c>
      <c r="S410" s="183">
        <v>0</v>
      </c>
      <c r="T410" s="184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85" t="s">
        <v>247</v>
      </c>
      <c r="AT410" s="185" t="s">
        <v>137</v>
      </c>
      <c r="AU410" s="185" t="s">
        <v>88</v>
      </c>
      <c r="AY410" s="18" t="s">
        <v>134</v>
      </c>
      <c r="BE410" s="186">
        <f>IF(N410="základní",J410,0)</f>
        <v>0</v>
      </c>
      <c r="BF410" s="186">
        <f>IF(N410="snížená",J410,0)</f>
        <v>0</v>
      </c>
      <c r="BG410" s="186">
        <f>IF(N410="zákl. přenesená",J410,0)</f>
        <v>0</v>
      </c>
      <c r="BH410" s="186">
        <f>IF(N410="sníž. přenesená",J410,0)</f>
        <v>0</v>
      </c>
      <c r="BI410" s="186">
        <f>IF(N410="nulová",J410,0)</f>
        <v>0</v>
      </c>
      <c r="BJ410" s="18" t="s">
        <v>86</v>
      </c>
      <c r="BK410" s="186">
        <f>ROUND(I410*H410,2)</f>
        <v>0</v>
      </c>
      <c r="BL410" s="18" t="s">
        <v>247</v>
      </c>
      <c r="BM410" s="185" t="s">
        <v>548</v>
      </c>
    </row>
    <row r="411" spans="1:47" s="2" customFormat="1" ht="29.25">
      <c r="A411" s="35"/>
      <c r="B411" s="36"/>
      <c r="C411" s="37"/>
      <c r="D411" s="187" t="s">
        <v>144</v>
      </c>
      <c r="E411" s="37"/>
      <c r="F411" s="188" t="s">
        <v>547</v>
      </c>
      <c r="G411" s="37"/>
      <c r="H411" s="37"/>
      <c r="I411" s="189"/>
      <c r="J411" s="37"/>
      <c r="K411" s="37"/>
      <c r="L411" s="40"/>
      <c r="M411" s="190"/>
      <c r="N411" s="191"/>
      <c r="O411" s="65"/>
      <c r="P411" s="65"/>
      <c r="Q411" s="65"/>
      <c r="R411" s="65"/>
      <c r="S411" s="65"/>
      <c r="T411" s="66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T411" s="18" t="s">
        <v>144</v>
      </c>
      <c r="AU411" s="18" t="s">
        <v>88</v>
      </c>
    </row>
    <row r="412" spans="1:65" s="2" customFormat="1" ht="37.9" customHeight="1">
      <c r="A412" s="35"/>
      <c r="B412" s="36"/>
      <c r="C412" s="174" t="s">
        <v>549</v>
      </c>
      <c r="D412" s="174" t="s">
        <v>137</v>
      </c>
      <c r="E412" s="175" t="s">
        <v>550</v>
      </c>
      <c r="F412" s="176" t="s">
        <v>551</v>
      </c>
      <c r="G412" s="177" t="s">
        <v>527</v>
      </c>
      <c r="H412" s="178">
        <v>10</v>
      </c>
      <c r="I412" s="179"/>
      <c r="J412" s="180">
        <f>ROUND(I412*H412,2)</f>
        <v>0</v>
      </c>
      <c r="K412" s="176" t="s">
        <v>76</v>
      </c>
      <c r="L412" s="40"/>
      <c r="M412" s="181" t="s">
        <v>76</v>
      </c>
      <c r="N412" s="182" t="s">
        <v>48</v>
      </c>
      <c r="O412" s="65"/>
      <c r="P412" s="183">
        <f>O412*H412</f>
        <v>0</v>
      </c>
      <c r="Q412" s="183">
        <v>0.005</v>
      </c>
      <c r="R412" s="183">
        <f>Q412*H412</f>
        <v>0.05</v>
      </c>
      <c r="S412" s="183">
        <v>0</v>
      </c>
      <c r="T412" s="184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5" t="s">
        <v>247</v>
      </c>
      <c r="AT412" s="185" t="s">
        <v>137</v>
      </c>
      <c r="AU412" s="185" t="s">
        <v>88</v>
      </c>
      <c r="AY412" s="18" t="s">
        <v>134</v>
      </c>
      <c r="BE412" s="186">
        <f>IF(N412="základní",J412,0)</f>
        <v>0</v>
      </c>
      <c r="BF412" s="186">
        <f>IF(N412="snížená",J412,0)</f>
        <v>0</v>
      </c>
      <c r="BG412" s="186">
        <f>IF(N412="zákl. přenesená",J412,0)</f>
        <v>0</v>
      </c>
      <c r="BH412" s="186">
        <f>IF(N412="sníž. přenesená",J412,0)</f>
        <v>0</v>
      </c>
      <c r="BI412" s="186">
        <f>IF(N412="nulová",J412,0)</f>
        <v>0</v>
      </c>
      <c r="BJ412" s="18" t="s">
        <v>86</v>
      </c>
      <c r="BK412" s="186">
        <f>ROUND(I412*H412,2)</f>
        <v>0</v>
      </c>
      <c r="BL412" s="18" t="s">
        <v>247</v>
      </c>
      <c r="BM412" s="185" t="s">
        <v>552</v>
      </c>
    </row>
    <row r="413" spans="1:47" s="2" customFormat="1" ht="29.25">
      <c r="A413" s="35"/>
      <c r="B413" s="36"/>
      <c r="C413" s="37"/>
      <c r="D413" s="187" t="s">
        <v>144</v>
      </c>
      <c r="E413" s="37"/>
      <c r="F413" s="188" t="s">
        <v>551</v>
      </c>
      <c r="G413" s="37"/>
      <c r="H413" s="37"/>
      <c r="I413" s="189"/>
      <c r="J413" s="37"/>
      <c r="K413" s="37"/>
      <c r="L413" s="40"/>
      <c r="M413" s="190"/>
      <c r="N413" s="191"/>
      <c r="O413" s="65"/>
      <c r="P413" s="65"/>
      <c r="Q413" s="65"/>
      <c r="R413" s="65"/>
      <c r="S413" s="65"/>
      <c r="T413" s="66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8" t="s">
        <v>144</v>
      </c>
      <c r="AU413" s="18" t="s">
        <v>88</v>
      </c>
    </row>
    <row r="414" spans="1:65" s="2" customFormat="1" ht="24.2" customHeight="1">
      <c r="A414" s="35"/>
      <c r="B414" s="36"/>
      <c r="C414" s="174" t="s">
        <v>553</v>
      </c>
      <c r="D414" s="174" t="s">
        <v>137</v>
      </c>
      <c r="E414" s="175" t="s">
        <v>554</v>
      </c>
      <c r="F414" s="176" t="s">
        <v>555</v>
      </c>
      <c r="G414" s="177" t="s">
        <v>527</v>
      </c>
      <c r="H414" s="178">
        <v>4</v>
      </c>
      <c r="I414" s="179"/>
      <c r="J414" s="180">
        <f>ROUND(I414*H414,2)</f>
        <v>0</v>
      </c>
      <c r="K414" s="176" t="s">
        <v>76</v>
      </c>
      <c r="L414" s="40"/>
      <c r="M414" s="181" t="s">
        <v>76</v>
      </c>
      <c r="N414" s="182" t="s">
        <v>48</v>
      </c>
      <c r="O414" s="65"/>
      <c r="P414" s="183">
        <f>O414*H414</f>
        <v>0</v>
      </c>
      <c r="Q414" s="183">
        <v>0.005</v>
      </c>
      <c r="R414" s="183">
        <f>Q414*H414</f>
        <v>0.02</v>
      </c>
      <c r="S414" s="183">
        <v>0</v>
      </c>
      <c r="T414" s="184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85" t="s">
        <v>247</v>
      </c>
      <c r="AT414" s="185" t="s">
        <v>137</v>
      </c>
      <c r="AU414" s="185" t="s">
        <v>88</v>
      </c>
      <c r="AY414" s="18" t="s">
        <v>134</v>
      </c>
      <c r="BE414" s="186">
        <f>IF(N414="základní",J414,0)</f>
        <v>0</v>
      </c>
      <c r="BF414" s="186">
        <f>IF(N414="snížená",J414,0)</f>
        <v>0</v>
      </c>
      <c r="BG414" s="186">
        <f>IF(N414="zákl. přenesená",J414,0)</f>
        <v>0</v>
      </c>
      <c r="BH414" s="186">
        <f>IF(N414="sníž. přenesená",J414,0)</f>
        <v>0</v>
      </c>
      <c r="BI414" s="186">
        <f>IF(N414="nulová",J414,0)</f>
        <v>0</v>
      </c>
      <c r="BJ414" s="18" t="s">
        <v>86</v>
      </c>
      <c r="BK414" s="186">
        <f>ROUND(I414*H414,2)</f>
        <v>0</v>
      </c>
      <c r="BL414" s="18" t="s">
        <v>247</v>
      </c>
      <c r="BM414" s="185" t="s">
        <v>556</v>
      </c>
    </row>
    <row r="415" spans="1:47" s="2" customFormat="1" ht="19.5">
      <c r="A415" s="35"/>
      <c r="B415" s="36"/>
      <c r="C415" s="37"/>
      <c r="D415" s="187" t="s">
        <v>144</v>
      </c>
      <c r="E415" s="37"/>
      <c r="F415" s="188" t="s">
        <v>555</v>
      </c>
      <c r="G415" s="37"/>
      <c r="H415" s="37"/>
      <c r="I415" s="189"/>
      <c r="J415" s="37"/>
      <c r="K415" s="37"/>
      <c r="L415" s="40"/>
      <c r="M415" s="190"/>
      <c r="N415" s="191"/>
      <c r="O415" s="65"/>
      <c r="P415" s="65"/>
      <c r="Q415" s="65"/>
      <c r="R415" s="65"/>
      <c r="S415" s="65"/>
      <c r="T415" s="66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T415" s="18" t="s">
        <v>144</v>
      </c>
      <c r="AU415" s="18" t="s">
        <v>88</v>
      </c>
    </row>
    <row r="416" spans="1:65" s="2" customFormat="1" ht="24.2" customHeight="1">
      <c r="A416" s="35"/>
      <c r="B416" s="36"/>
      <c r="C416" s="174" t="s">
        <v>557</v>
      </c>
      <c r="D416" s="174" t="s">
        <v>137</v>
      </c>
      <c r="E416" s="175" t="s">
        <v>558</v>
      </c>
      <c r="F416" s="176" t="s">
        <v>559</v>
      </c>
      <c r="G416" s="177" t="s">
        <v>527</v>
      </c>
      <c r="H416" s="178">
        <v>1</v>
      </c>
      <c r="I416" s="179"/>
      <c r="J416" s="180">
        <f>ROUND(I416*H416,2)</f>
        <v>0</v>
      </c>
      <c r="K416" s="176" t="s">
        <v>76</v>
      </c>
      <c r="L416" s="40"/>
      <c r="M416" s="181" t="s">
        <v>76</v>
      </c>
      <c r="N416" s="182" t="s">
        <v>48</v>
      </c>
      <c r="O416" s="65"/>
      <c r="P416" s="183">
        <f>O416*H416</f>
        <v>0</v>
      </c>
      <c r="Q416" s="183">
        <v>0.005</v>
      </c>
      <c r="R416" s="183">
        <f>Q416*H416</f>
        <v>0.005</v>
      </c>
      <c r="S416" s="183">
        <v>0</v>
      </c>
      <c r="T416" s="184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5" t="s">
        <v>247</v>
      </c>
      <c r="AT416" s="185" t="s">
        <v>137</v>
      </c>
      <c r="AU416" s="185" t="s">
        <v>88</v>
      </c>
      <c r="AY416" s="18" t="s">
        <v>134</v>
      </c>
      <c r="BE416" s="186">
        <f>IF(N416="základní",J416,0)</f>
        <v>0</v>
      </c>
      <c r="BF416" s="186">
        <f>IF(N416="snížená",J416,0)</f>
        <v>0</v>
      </c>
      <c r="BG416" s="186">
        <f>IF(N416="zákl. přenesená",J416,0)</f>
        <v>0</v>
      </c>
      <c r="BH416" s="186">
        <f>IF(N416="sníž. přenesená",J416,0)</f>
        <v>0</v>
      </c>
      <c r="BI416" s="186">
        <f>IF(N416="nulová",J416,0)</f>
        <v>0</v>
      </c>
      <c r="BJ416" s="18" t="s">
        <v>86</v>
      </c>
      <c r="BK416" s="186">
        <f>ROUND(I416*H416,2)</f>
        <v>0</v>
      </c>
      <c r="BL416" s="18" t="s">
        <v>247</v>
      </c>
      <c r="BM416" s="185" t="s">
        <v>560</v>
      </c>
    </row>
    <row r="417" spans="1:47" s="2" customFormat="1" ht="19.5">
      <c r="A417" s="35"/>
      <c r="B417" s="36"/>
      <c r="C417" s="37"/>
      <c r="D417" s="187" t="s">
        <v>144</v>
      </c>
      <c r="E417" s="37"/>
      <c r="F417" s="188" t="s">
        <v>559</v>
      </c>
      <c r="G417" s="37"/>
      <c r="H417" s="37"/>
      <c r="I417" s="189"/>
      <c r="J417" s="37"/>
      <c r="K417" s="37"/>
      <c r="L417" s="40"/>
      <c r="M417" s="190"/>
      <c r="N417" s="191"/>
      <c r="O417" s="65"/>
      <c r="P417" s="65"/>
      <c r="Q417" s="65"/>
      <c r="R417" s="65"/>
      <c r="S417" s="65"/>
      <c r="T417" s="66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144</v>
      </c>
      <c r="AU417" s="18" t="s">
        <v>88</v>
      </c>
    </row>
    <row r="418" spans="1:65" s="2" customFormat="1" ht="24.2" customHeight="1">
      <c r="A418" s="35"/>
      <c r="B418" s="36"/>
      <c r="C418" s="174" t="s">
        <v>561</v>
      </c>
      <c r="D418" s="174" t="s">
        <v>137</v>
      </c>
      <c r="E418" s="175" t="s">
        <v>562</v>
      </c>
      <c r="F418" s="176" t="s">
        <v>563</v>
      </c>
      <c r="G418" s="177" t="s">
        <v>527</v>
      </c>
      <c r="H418" s="178">
        <v>1</v>
      </c>
      <c r="I418" s="179"/>
      <c r="J418" s="180">
        <f>ROUND(I418*H418,2)</f>
        <v>0</v>
      </c>
      <c r="K418" s="176" t="s">
        <v>76</v>
      </c>
      <c r="L418" s="40"/>
      <c r="M418" s="181" t="s">
        <v>76</v>
      </c>
      <c r="N418" s="182" t="s">
        <v>48</v>
      </c>
      <c r="O418" s="65"/>
      <c r="P418" s="183">
        <f>O418*H418</f>
        <v>0</v>
      </c>
      <c r="Q418" s="183">
        <v>0.008</v>
      </c>
      <c r="R418" s="183">
        <f>Q418*H418</f>
        <v>0.008</v>
      </c>
      <c r="S418" s="183">
        <v>0</v>
      </c>
      <c r="T418" s="184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85" t="s">
        <v>247</v>
      </c>
      <c r="AT418" s="185" t="s">
        <v>137</v>
      </c>
      <c r="AU418" s="185" t="s">
        <v>88</v>
      </c>
      <c r="AY418" s="18" t="s">
        <v>134</v>
      </c>
      <c r="BE418" s="186">
        <f>IF(N418="základní",J418,0)</f>
        <v>0</v>
      </c>
      <c r="BF418" s="186">
        <f>IF(N418="snížená",J418,0)</f>
        <v>0</v>
      </c>
      <c r="BG418" s="186">
        <f>IF(N418="zákl. přenesená",J418,0)</f>
        <v>0</v>
      </c>
      <c r="BH418" s="186">
        <f>IF(N418="sníž. přenesená",J418,0)</f>
        <v>0</v>
      </c>
      <c r="BI418" s="186">
        <f>IF(N418="nulová",J418,0)</f>
        <v>0</v>
      </c>
      <c r="BJ418" s="18" t="s">
        <v>86</v>
      </c>
      <c r="BK418" s="186">
        <f>ROUND(I418*H418,2)</f>
        <v>0</v>
      </c>
      <c r="BL418" s="18" t="s">
        <v>247</v>
      </c>
      <c r="BM418" s="185" t="s">
        <v>564</v>
      </c>
    </row>
    <row r="419" spans="1:47" s="2" customFormat="1" ht="19.5">
      <c r="A419" s="35"/>
      <c r="B419" s="36"/>
      <c r="C419" s="37"/>
      <c r="D419" s="187" t="s">
        <v>144</v>
      </c>
      <c r="E419" s="37"/>
      <c r="F419" s="188" t="s">
        <v>563</v>
      </c>
      <c r="G419" s="37"/>
      <c r="H419" s="37"/>
      <c r="I419" s="189"/>
      <c r="J419" s="37"/>
      <c r="K419" s="37"/>
      <c r="L419" s="40"/>
      <c r="M419" s="190"/>
      <c r="N419" s="191"/>
      <c r="O419" s="65"/>
      <c r="P419" s="65"/>
      <c r="Q419" s="65"/>
      <c r="R419" s="65"/>
      <c r="S419" s="65"/>
      <c r="T419" s="66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T419" s="18" t="s">
        <v>144</v>
      </c>
      <c r="AU419" s="18" t="s">
        <v>88</v>
      </c>
    </row>
    <row r="420" spans="1:65" s="2" customFormat="1" ht="24.2" customHeight="1">
      <c r="A420" s="35"/>
      <c r="B420" s="36"/>
      <c r="C420" s="174" t="s">
        <v>565</v>
      </c>
      <c r="D420" s="174" t="s">
        <v>137</v>
      </c>
      <c r="E420" s="175" t="s">
        <v>566</v>
      </c>
      <c r="F420" s="176" t="s">
        <v>567</v>
      </c>
      <c r="G420" s="177" t="s">
        <v>527</v>
      </c>
      <c r="H420" s="178">
        <v>4</v>
      </c>
      <c r="I420" s="179"/>
      <c r="J420" s="180">
        <f>ROUND(I420*H420,2)</f>
        <v>0</v>
      </c>
      <c r="K420" s="176" t="s">
        <v>76</v>
      </c>
      <c r="L420" s="40"/>
      <c r="M420" s="181" t="s">
        <v>76</v>
      </c>
      <c r="N420" s="182" t="s">
        <v>48</v>
      </c>
      <c r="O420" s="65"/>
      <c r="P420" s="183">
        <f>O420*H420</f>
        <v>0</v>
      </c>
      <c r="Q420" s="183">
        <v>0.001</v>
      </c>
      <c r="R420" s="183">
        <f>Q420*H420</f>
        <v>0.004</v>
      </c>
      <c r="S420" s="183">
        <v>0</v>
      </c>
      <c r="T420" s="184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185" t="s">
        <v>247</v>
      </c>
      <c r="AT420" s="185" t="s">
        <v>137</v>
      </c>
      <c r="AU420" s="185" t="s">
        <v>88</v>
      </c>
      <c r="AY420" s="18" t="s">
        <v>134</v>
      </c>
      <c r="BE420" s="186">
        <f>IF(N420="základní",J420,0)</f>
        <v>0</v>
      </c>
      <c r="BF420" s="186">
        <f>IF(N420="snížená",J420,0)</f>
        <v>0</v>
      </c>
      <c r="BG420" s="186">
        <f>IF(N420="zákl. přenesená",J420,0)</f>
        <v>0</v>
      </c>
      <c r="BH420" s="186">
        <f>IF(N420="sníž. přenesená",J420,0)</f>
        <v>0</v>
      </c>
      <c r="BI420" s="186">
        <f>IF(N420="nulová",J420,0)</f>
        <v>0</v>
      </c>
      <c r="BJ420" s="18" t="s">
        <v>86</v>
      </c>
      <c r="BK420" s="186">
        <f>ROUND(I420*H420,2)</f>
        <v>0</v>
      </c>
      <c r="BL420" s="18" t="s">
        <v>247</v>
      </c>
      <c r="BM420" s="185" t="s">
        <v>568</v>
      </c>
    </row>
    <row r="421" spans="1:47" s="2" customFormat="1" ht="19.5">
      <c r="A421" s="35"/>
      <c r="B421" s="36"/>
      <c r="C421" s="37"/>
      <c r="D421" s="187" t="s">
        <v>144</v>
      </c>
      <c r="E421" s="37"/>
      <c r="F421" s="188" t="s">
        <v>567</v>
      </c>
      <c r="G421" s="37"/>
      <c r="H421" s="37"/>
      <c r="I421" s="189"/>
      <c r="J421" s="37"/>
      <c r="K421" s="37"/>
      <c r="L421" s="40"/>
      <c r="M421" s="190"/>
      <c r="N421" s="191"/>
      <c r="O421" s="65"/>
      <c r="P421" s="65"/>
      <c r="Q421" s="65"/>
      <c r="R421" s="65"/>
      <c r="S421" s="65"/>
      <c r="T421" s="66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T421" s="18" t="s">
        <v>144</v>
      </c>
      <c r="AU421" s="18" t="s">
        <v>88</v>
      </c>
    </row>
    <row r="422" spans="1:65" s="2" customFormat="1" ht="24.2" customHeight="1">
      <c r="A422" s="35"/>
      <c r="B422" s="36"/>
      <c r="C422" s="174" t="s">
        <v>569</v>
      </c>
      <c r="D422" s="174" t="s">
        <v>137</v>
      </c>
      <c r="E422" s="175" t="s">
        <v>570</v>
      </c>
      <c r="F422" s="176" t="s">
        <v>571</v>
      </c>
      <c r="G422" s="177" t="s">
        <v>527</v>
      </c>
      <c r="H422" s="178">
        <v>3</v>
      </c>
      <c r="I422" s="179"/>
      <c r="J422" s="180">
        <f>ROUND(I422*H422,2)</f>
        <v>0</v>
      </c>
      <c r="K422" s="176" t="s">
        <v>76</v>
      </c>
      <c r="L422" s="40"/>
      <c r="M422" s="181" t="s">
        <v>76</v>
      </c>
      <c r="N422" s="182" t="s">
        <v>48</v>
      </c>
      <c r="O422" s="65"/>
      <c r="P422" s="183">
        <f>O422*H422</f>
        <v>0</v>
      </c>
      <c r="Q422" s="183">
        <v>0.01</v>
      </c>
      <c r="R422" s="183">
        <f>Q422*H422</f>
        <v>0.03</v>
      </c>
      <c r="S422" s="183">
        <v>0</v>
      </c>
      <c r="T422" s="184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85" t="s">
        <v>247</v>
      </c>
      <c r="AT422" s="185" t="s">
        <v>137</v>
      </c>
      <c r="AU422" s="185" t="s">
        <v>88</v>
      </c>
      <c r="AY422" s="18" t="s">
        <v>134</v>
      </c>
      <c r="BE422" s="186">
        <f>IF(N422="základní",J422,0)</f>
        <v>0</v>
      </c>
      <c r="BF422" s="186">
        <f>IF(N422="snížená",J422,0)</f>
        <v>0</v>
      </c>
      <c r="BG422" s="186">
        <f>IF(N422="zákl. přenesená",J422,0)</f>
        <v>0</v>
      </c>
      <c r="BH422" s="186">
        <f>IF(N422="sníž. přenesená",J422,0)</f>
        <v>0</v>
      </c>
      <c r="BI422" s="186">
        <f>IF(N422="nulová",J422,0)</f>
        <v>0</v>
      </c>
      <c r="BJ422" s="18" t="s">
        <v>86</v>
      </c>
      <c r="BK422" s="186">
        <f>ROUND(I422*H422,2)</f>
        <v>0</v>
      </c>
      <c r="BL422" s="18" t="s">
        <v>247</v>
      </c>
      <c r="BM422" s="185" t="s">
        <v>572</v>
      </c>
    </row>
    <row r="423" spans="1:47" s="2" customFormat="1" ht="19.5">
      <c r="A423" s="35"/>
      <c r="B423" s="36"/>
      <c r="C423" s="37"/>
      <c r="D423" s="187" t="s">
        <v>144</v>
      </c>
      <c r="E423" s="37"/>
      <c r="F423" s="188" t="s">
        <v>571</v>
      </c>
      <c r="G423" s="37"/>
      <c r="H423" s="37"/>
      <c r="I423" s="189"/>
      <c r="J423" s="37"/>
      <c r="K423" s="37"/>
      <c r="L423" s="40"/>
      <c r="M423" s="190"/>
      <c r="N423" s="191"/>
      <c r="O423" s="65"/>
      <c r="P423" s="65"/>
      <c r="Q423" s="65"/>
      <c r="R423" s="65"/>
      <c r="S423" s="65"/>
      <c r="T423" s="66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T423" s="18" t="s">
        <v>144</v>
      </c>
      <c r="AU423" s="18" t="s">
        <v>88</v>
      </c>
    </row>
    <row r="424" spans="1:65" s="2" customFormat="1" ht="24.2" customHeight="1">
      <c r="A424" s="35"/>
      <c r="B424" s="36"/>
      <c r="C424" s="174" t="s">
        <v>573</v>
      </c>
      <c r="D424" s="174" t="s">
        <v>137</v>
      </c>
      <c r="E424" s="175" t="s">
        <v>574</v>
      </c>
      <c r="F424" s="176" t="s">
        <v>575</v>
      </c>
      <c r="G424" s="177" t="s">
        <v>527</v>
      </c>
      <c r="H424" s="178">
        <v>2</v>
      </c>
      <c r="I424" s="179"/>
      <c r="J424" s="180">
        <f>ROUND(I424*H424,2)</f>
        <v>0</v>
      </c>
      <c r="K424" s="176" t="s">
        <v>76</v>
      </c>
      <c r="L424" s="40"/>
      <c r="M424" s="181" t="s">
        <v>76</v>
      </c>
      <c r="N424" s="182" t="s">
        <v>48</v>
      </c>
      <c r="O424" s="65"/>
      <c r="P424" s="183">
        <f>O424*H424</f>
        <v>0</v>
      </c>
      <c r="Q424" s="183">
        <v>0.005</v>
      </c>
      <c r="R424" s="183">
        <f>Q424*H424</f>
        <v>0.01</v>
      </c>
      <c r="S424" s="183">
        <v>0</v>
      </c>
      <c r="T424" s="184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85" t="s">
        <v>247</v>
      </c>
      <c r="AT424" s="185" t="s">
        <v>137</v>
      </c>
      <c r="AU424" s="185" t="s">
        <v>88</v>
      </c>
      <c r="AY424" s="18" t="s">
        <v>134</v>
      </c>
      <c r="BE424" s="186">
        <f>IF(N424="základní",J424,0)</f>
        <v>0</v>
      </c>
      <c r="BF424" s="186">
        <f>IF(N424="snížená",J424,0)</f>
        <v>0</v>
      </c>
      <c r="BG424" s="186">
        <f>IF(N424="zákl. přenesená",J424,0)</f>
        <v>0</v>
      </c>
      <c r="BH424" s="186">
        <f>IF(N424="sníž. přenesená",J424,0)</f>
        <v>0</v>
      </c>
      <c r="BI424" s="186">
        <f>IF(N424="nulová",J424,0)</f>
        <v>0</v>
      </c>
      <c r="BJ424" s="18" t="s">
        <v>86</v>
      </c>
      <c r="BK424" s="186">
        <f>ROUND(I424*H424,2)</f>
        <v>0</v>
      </c>
      <c r="BL424" s="18" t="s">
        <v>247</v>
      </c>
      <c r="BM424" s="185" t="s">
        <v>576</v>
      </c>
    </row>
    <row r="425" spans="1:47" s="2" customFormat="1" ht="19.5">
      <c r="A425" s="35"/>
      <c r="B425" s="36"/>
      <c r="C425" s="37"/>
      <c r="D425" s="187" t="s">
        <v>144</v>
      </c>
      <c r="E425" s="37"/>
      <c r="F425" s="188" t="s">
        <v>575</v>
      </c>
      <c r="G425" s="37"/>
      <c r="H425" s="37"/>
      <c r="I425" s="189"/>
      <c r="J425" s="37"/>
      <c r="K425" s="37"/>
      <c r="L425" s="40"/>
      <c r="M425" s="190"/>
      <c r="N425" s="191"/>
      <c r="O425" s="65"/>
      <c r="P425" s="65"/>
      <c r="Q425" s="65"/>
      <c r="R425" s="65"/>
      <c r="S425" s="65"/>
      <c r="T425" s="66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T425" s="18" t="s">
        <v>144</v>
      </c>
      <c r="AU425" s="18" t="s">
        <v>88</v>
      </c>
    </row>
    <row r="426" spans="1:65" s="2" customFormat="1" ht="24.2" customHeight="1">
      <c r="A426" s="35"/>
      <c r="B426" s="36"/>
      <c r="C426" s="174" t="s">
        <v>577</v>
      </c>
      <c r="D426" s="174" t="s">
        <v>137</v>
      </c>
      <c r="E426" s="175" t="s">
        <v>578</v>
      </c>
      <c r="F426" s="176" t="s">
        <v>579</v>
      </c>
      <c r="G426" s="177" t="s">
        <v>527</v>
      </c>
      <c r="H426" s="178">
        <v>3</v>
      </c>
      <c r="I426" s="179"/>
      <c r="J426" s="180">
        <f>ROUND(I426*H426,2)</f>
        <v>0</v>
      </c>
      <c r="K426" s="176" t="s">
        <v>76</v>
      </c>
      <c r="L426" s="40"/>
      <c r="M426" s="181" t="s">
        <v>76</v>
      </c>
      <c r="N426" s="182" t="s">
        <v>48</v>
      </c>
      <c r="O426" s="65"/>
      <c r="P426" s="183">
        <f>O426*H426</f>
        <v>0</v>
      </c>
      <c r="Q426" s="183">
        <v>0.01</v>
      </c>
      <c r="R426" s="183">
        <f>Q426*H426</f>
        <v>0.03</v>
      </c>
      <c r="S426" s="183">
        <v>0</v>
      </c>
      <c r="T426" s="184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185" t="s">
        <v>247</v>
      </c>
      <c r="AT426" s="185" t="s">
        <v>137</v>
      </c>
      <c r="AU426" s="185" t="s">
        <v>88</v>
      </c>
      <c r="AY426" s="18" t="s">
        <v>134</v>
      </c>
      <c r="BE426" s="186">
        <f>IF(N426="základní",J426,0)</f>
        <v>0</v>
      </c>
      <c r="BF426" s="186">
        <f>IF(N426="snížená",J426,0)</f>
        <v>0</v>
      </c>
      <c r="BG426" s="186">
        <f>IF(N426="zákl. přenesená",J426,0)</f>
        <v>0</v>
      </c>
      <c r="BH426" s="186">
        <f>IF(N426="sníž. přenesená",J426,0)</f>
        <v>0</v>
      </c>
      <c r="BI426" s="186">
        <f>IF(N426="nulová",J426,0)</f>
        <v>0</v>
      </c>
      <c r="BJ426" s="18" t="s">
        <v>86</v>
      </c>
      <c r="BK426" s="186">
        <f>ROUND(I426*H426,2)</f>
        <v>0</v>
      </c>
      <c r="BL426" s="18" t="s">
        <v>247</v>
      </c>
      <c r="BM426" s="185" t="s">
        <v>580</v>
      </c>
    </row>
    <row r="427" spans="1:47" s="2" customFormat="1" ht="19.5">
      <c r="A427" s="35"/>
      <c r="B427" s="36"/>
      <c r="C427" s="37"/>
      <c r="D427" s="187" t="s">
        <v>144</v>
      </c>
      <c r="E427" s="37"/>
      <c r="F427" s="188" t="s">
        <v>579</v>
      </c>
      <c r="G427" s="37"/>
      <c r="H427" s="37"/>
      <c r="I427" s="189"/>
      <c r="J427" s="37"/>
      <c r="K427" s="37"/>
      <c r="L427" s="40"/>
      <c r="M427" s="190"/>
      <c r="N427" s="191"/>
      <c r="O427" s="65"/>
      <c r="P427" s="65"/>
      <c r="Q427" s="65"/>
      <c r="R427" s="65"/>
      <c r="S427" s="65"/>
      <c r="T427" s="66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T427" s="18" t="s">
        <v>144</v>
      </c>
      <c r="AU427" s="18" t="s">
        <v>88</v>
      </c>
    </row>
    <row r="428" spans="1:65" s="2" customFormat="1" ht="24.2" customHeight="1">
      <c r="A428" s="35"/>
      <c r="B428" s="36"/>
      <c r="C428" s="174" t="s">
        <v>581</v>
      </c>
      <c r="D428" s="174" t="s">
        <v>137</v>
      </c>
      <c r="E428" s="175" t="s">
        <v>582</v>
      </c>
      <c r="F428" s="176" t="s">
        <v>583</v>
      </c>
      <c r="G428" s="177" t="s">
        <v>527</v>
      </c>
      <c r="H428" s="178">
        <v>1</v>
      </c>
      <c r="I428" s="179"/>
      <c r="J428" s="180">
        <f>ROUND(I428*H428,2)</f>
        <v>0</v>
      </c>
      <c r="K428" s="176" t="s">
        <v>76</v>
      </c>
      <c r="L428" s="40"/>
      <c r="M428" s="181" t="s">
        <v>76</v>
      </c>
      <c r="N428" s="182" t="s">
        <v>48</v>
      </c>
      <c r="O428" s="65"/>
      <c r="P428" s="183">
        <f>O428*H428</f>
        <v>0</v>
      </c>
      <c r="Q428" s="183">
        <v>0.005</v>
      </c>
      <c r="R428" s="183">
        <f>Q428*H428</f>
        <v>0.005</v>
      </c>
      <c r="S428" s="183">
        <v>0</v>
      </c>
      <c r="T428" s="184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85" t="s">
        <v>247</v>
      </c>
      <c r="AT428" s="185" t="s">
        <v>137</v>
      </c>
      <c r="AU428" s="185" t="s">
        <v>88</v>
      </c>
      <c r="AY428" s="18" t="s">
        <v>134</v>
      </c>
      <c r="BE428" s="186">
        <f>IF(N428="základní",J428,0)</f>
        <v>0</v>
      </c>
      <c r="BF428" s="186">
        <f>IF(N428="snížená",J428,0)</f>
        <v>0</v>
      </c>
      <c r="BG428" s="186">
        <f>IF(N428="zákl. přenesená",J428,0)</f>
        <v>0</v>
      </c>
      <c r="BH428" s="186">
        <f>IF(N428="sníž. přenesená",J428,0)</f>
        <v>0</v>
      </c>
      <c r="BI428" s="186">
        <f>IF(N428="nulová",J428,0)</f>
        <v>0</v>
      </c>
      <c r="BJ428" s="18" t="s">
        <v>86</v>
      </c>
      <c r="BK428" s="186">
        <f>ROUND(I428*H428,2)</f>
        <v>0</v>
      </c>
      <c r="BL428" s="18" t="s">
        <v>247</v>
      </c>
      <c r="BM428" s="185" t="s">
        <v>584</v>
      </c>
    </row>
    <row r="429" spans="1:47" s="2" customFormat="1" ht="19.5">
      <c r="A429" s="35"/>
      <c r="B429" s="36"/>
      <c r="C429" s="37"/>
      <c r="D429" s="187" t="s">
        <v>144</v>
      </c>
      <c r="E429" s="37"/>
      <c r="F429" s="188" t="s">
        <v>583</v>
      </c>
      <c r="G429" s="37"/>
      <c r="H429" s="37"/>
      <c r="I429" s="189"/>
      <c r="J429" s="37"/>
      <c r="K429" s="37"/>
      <c r="L429" s="40"/>
      <c r="M429" s="190"/>
      <c r="N429" s="191"/>
      <c r="O429" s="65"/>
      <c r="P429" s="65"/>
      <c r="Q429" s="65"/>
      <c r="R429" s="65"/>
      <c r="S429" s="65"/>
      <c r="T429" s="66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T429" s="18" t="s">
        <v>144</v>
      </c>
      <c r="AU429" s="18" t="s">
        <v>88</v>
      </c>
    </row>
    <row r="430" spans="1:65" s="2" customFormat="1" ht="24.2" customHeight="1">
      <c r="A430" s="35"/>
      <c r="B430" s="36"/>
      <c r="C430" s="174" t="s">
        <v>585</v>
      </c>
      <c r="D430" s="174" t="s">
        <v>137</v>
      </c>
      <c r="E430" s="175" t="s">
        <v>586</v>
      </c>
      <c r="F430" s="176" t="s">
        <v>587</v>
      </c>
      <c r="G430" s="177" t="s">
        <v>527</v>
      </c>
      <c r="H430" s="178">
        <v>5</v>
      </c>
      <c r="I430" s="179"/>
      <c r="J430" s="180">
        <f>ROUND(I430*H430,2)</f>
        <v>0</v>
      </c>
      <c r="K430" s="176" t="s">
        <v>76</v>
      </c>
      <c r="L430" s="40"/>
      <c r="M430" s="181" t="s">
        <v>76</v>
      </c>
      <c r="N430" s="182" t="s">
        <v>48</v>
      </c>
      <c r="O430" s="65"/>
      <c r="P430" s="183">
        <f>O430*H430</f>
        <v>0</v>
      </c>
      <c r="Q430" s="183">
        <v>0.001</v>
      </c>
      <c r="R430" s="183">
        <f>Q430*H430</f>
        <v>0.005</v>
      </c>
      <c r="S430" s="183">
        <v>0</v>
      </c>
      <c r="T430" s="184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85" t="s">
        <v>247</v>
      </c>
      <c r="AT430" s="185" t="s">
        <v>137</v>
      </c>
      <c r="AU430" s="185" t="s">
        <v>88</v>
      </c>
      <c r="AY430" s="18" t="s">
        <v>134</v>
      </c>
      <c r="BE430" s="186">
        <f>IF(N430="základní",J430,0)</f>
        <v>0</v>
      </c>
      <c r="BF430" s="186">
        <f>IF(N430="snížená",J430,0)</f>
        <v>0</v>
      </c>
      <c r="BG430" s="186">
        <f>IF(N430="zákl. přenesená",J430,0)</f>
        <v>0</v>
      </c>
      <c r="BH430" s="186">
        <f>IF(N430="sníž. přenesená",J430,0)</f>
        <v>0</v>
      </c>
      <c r="BI430" s="186">
        <f>IF(N430="nulová",J430,0)</f>
        <v>0</v>
      </c>
      <c r="BJ430" s="18" t="s">
        <v>86</v>
      </c>
      <c r="BK430" s="186">
        <f>ROUND(I430*H430,2)</f>
        <v>0</v>
      </c>
      <c r="BL430" s="18" t="s">
        <v>247</v>
      </c>
      <c r="BM430" s="185" t="s">
        <v>588</v>
      </c>
    </row>
    <row r="431" spans="1:47" s="2" customFormat="1" ht="19.5">
      <c r="A431" s="35"/>
      <c r="B431" s="36"/>
      <c r="C431" s="37"/>
      <c r="D431" s="187" t="s">
        <v>144</v>
      </c>
      <c r="E431" s="37"/>
      <c r="F431" s="188" t="s">
        <v>587</v>
      </c>
      <c r="G431" s="37"/>
      <c r="H431" s="37"/>
      <c r="I431" s="189"/>
      <c r="J431" s="37"/>
      <c r="K431" s="37"/>
      <c r="L431" s="40"/>
      <c r="M431" s="190"/>
      <c r="N431" s="191"/>
      <c r="O431" s="65"/>
      <c r="P431" s="65"/>
      <c r="Q431" s="65"/>
      <c r="R431" s="65"/>
      <c r="S431" s="65"/>
      <c r="T431" s="66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T431" s="18" t="s">
        <v>144</v>
      </c>
      <c r="AU431" s="18" t="s">
        <v>88</v>
      </c>
    </row>
    <row r="432" spans="1:65" s="2" customFormat="1" ht="24.2" customHeight="1">
      <c r="A432" s="35"/>
      <c r="B432" s="36"/>
      <c r="C432" s="174" t="s">
        <v>589</v>
      </c>
      <c r="D432" s="174" t="s">
        <v>137</v>
      </c>
      <c r="E432" s="175" t="s">
        <v>590</v>
      </c>
      <c r="F432" s="176" t="s">
        <v>591</v>
      </c>
      <c r="G432" s="177" t="s">
        <v>527</v>
      </c>
      <c r="H432" s="178">
        <v>6</v>
      </c>
      <c r="I432" s="179"/>
      <c r="J432" s="180">
        <f>ROUND(I432*H432,2)</f>
        <v>0</v>
      </c>
      <c r="K432" s="176" t="s">
        <v>76</v>
      </c>
      <c r="L432" s="40"/>
      <c r="M432" s="181" t="s">
        <v>76</v>
      </c>
      <c r="N432" s="182" t="s">
        <v>48</v>
      </c>
      <c r="O432" s="65"/>
      <c r="P432" s="183">
        <f>O432*H432</f>
        <v>0</v>
      </c>
      <c r="Q432" s="183">
        <v>0.005</v>
      </c>
      <c r="R432" s="183">
        <f>Q432*H432</f>
        <v>0.03</v>
      </c>
      <c r="S432" s="183">
        <v>0</v>
      </c>
      <c r="T432" s="184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85" t="s">
        <v>247</v>
      </c>
      <c r="AT432" s="185" t="s">
        <v>137</v>
      </c>
      <c r="AU432" s="185" t="s">
        <v>88</v>
      </c>
      <c r="AY432" s="18" t="s">
        <v>134</v>
      </c>
      <c r="BE432" s="186">
        <f>IF(N432="základní",J432,0)</f>
        <v>0</v>
      </c>
      <c r="BF432" s="186">
        <f>IF(N432="snížená",J432,0)</f>
        <v>0</v>
      </c>
      <c r="BG432" s="186">
        <f>IF(N432="zákl. přenesená",J432,0)</f>
        <v>0</v>
      </c>
      <c r="BH432" s="186">
        <f>IF(N432="sníž. přenesená",J432,0)</f>
        <v>0</v>
      </c>
      <c r="BI432" s="186">
        <f>IF(N432="nulová",J432,0)</f>
        <v>0</v>
      </c>
      <c r="BJ432" s="18" t="s">
        <v>86</v>
      </c>
      <c r="BK432" s="186">
        <f>ROUND(I432*H432,2)</f>
        <v>0</v>
      </c>
      <c r="BL432" s="18" t="s">
        <v>247</v>
      </c>
      <c r="BM432" s="185" t="s">
        <v>592</v>
      </c>
    </row>
    <row r="433" spans="1:47" s="2" customFormat="1" ht="19.5">
      <c r="A433" s="35"/>
      <c r="B433" s="36"/>
      <c r="C433" s="37"/>
      <c r="D433" s="187" t="s">
        <v>144</v>
      </c>
      <c r="E433" s="37"/>
      <c r="F433" s="188" t="s">
        <v>591</v>
      </c>
      <c r="G433" s="37"/>
      <c r="H433" s="37"/>
      <c r="I433" s="189"/>
      <c r="J433" s="37"/>
      <c r="K433" s="37"/>
      <c r="L433" s="40"/>
      <c r="M433" s="190"/>
      <c r="N433" s="191"/>
      <c r="O433" s="65"/>
      <c r="P433" s="65"/>
      <c r="Q433" s="65"/>
      <c r="R433" s="65"/>
      <c r="S433" s="65"/>
      <c r="T433" s="66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T433" s="18" t="s">
        <v>144</v>
      </c>
      <c r="AU433" s="18" t="s">
        <v>88</v>
      </c>
    </row>
    <row r="434" spans="1:65" s="2" customFormat="1" ht="37.9" customHeight="1">
      <c r="A434" s="35"/>
      <c r="B434" s="36"/>
      <c r="C434" s="174" t="s">
        <v>593</v>
      </c>
      <c r="D434" s="174" t="s">
        <v>137</v>
      </c>
      <c r="E434" s="175" t="s">
        <v>594</v>
      </c>
      <c r="F434" s="176" t="s">
        <v>595</v>
      </c>
      <c r="G434" s="177" t="s">
        <v>527</v>
      </c>
      <c r="H434" s="178">
        <v>14</v>
      </c>
      <c r="I434" s="179"/>
      <c r="J434" s="180">
        <f>ROUND(I434*H434,2)</f>
        <v>0</v>
      </c>
      <c r="K434" s="176" t="s">
        <v>76</v>
      </c>
      <c r="L434" s="40"/>
      <c r="M434" s="181" t="s">
        <v>76</v>
      </c>
      <c r="N434" s="182" t="s">
        <v>48</v>
      </c>
      <c r="O434" s="65"/>
      <c r="P434" s="183">
        <f>O434*H434</f>
        <v>0</v>
      </c>
      <c r="Q434" s="183">
        <v>0.001</v>
      </c>
      <c r="R434" s="183">
        <f>Q434*H434</f>
        <v>0.014</v>
      </c>
      <c r="S434" s="183">
        <v>0</v>
      </c>
      <c r="T434" s="184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85" t="s">
        <v>247</v>
      </c>
      <c r="AT434" s="185" t="s">
        <v>137</v>
      </c>
      <c r="AU434" s="185" t="s">
        <v>88</v>
      </c>
      <c r="AY434" s="18" t="s">
        <v>134</v>
      </c>
      <c r="BE434" s="186">
        <f>IF(N434="základní",J434,0)</f>
        <v>0</v>
      </c>
      <c r="BF434" s="186">
        <f>IF(N434="snížená",J434,0)</f>
        <v>0</v>
      </c>
      <c r="BG434" s="186">
        <f>IF(N434="zákl. přenesená",J434,0)</f>
        <v>0</v>
      </c>
      <c r="BH434" s="186">
        <f>IF(N434="sníž. přenesená",J434,0)</f>
        <v>0</v>
      </c>
      <c r="BI434" s="186">
        <f>IF(N434="nulová",J434,0)</f>
        <v>0</v>
      </c>
      <c r="BJ434" s="18" t="s">
        <v>86</v>
      </c>
      <c r="BK434" s="186">
        <f>ROUND(I434*H434,2)</f>
        <v>0</v>
      </c>
      <c r="BL434" s="18" t="s">
        <v>247</v>
      </c>
      <c r="BM434" s="185" t="s">
        <v>596</v>
      </c>
    </row>
    <row r="435" spans="1:47" s="2" customFormat="1" ht="19.5">
      <c r="A435" s="35"/>
      <c r="B435" s="36"/>
      <c r="C435" s="37"/>
      <c r="D435" s="187" t="s">
        <v>144</v>
      </c>
      <c r="E435" s="37"/>
      <c r="F435" s="188" t="s">
        <v>595</v>
      </c>
      <c r="G435" s="37"/>
      <c r="H435" s="37"/>
      <c r="I435" s="189"/>
      <c r="J435" s="37"/>
      <c r="K435" s="37"/>
      <c r="L435" s="40"/>
      <c r="M435" s="190"/>
      <c r="N435" s="191"/>
      <c r="O435" s="65"/>
      <c r="P435" s="65"/>
      <c r="Q435" s="65"/>
      <c r="R435" s="65"/>
      <c r="S435" s="65"/>
      <c r="T435" s="66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8" t="s">
        <v>144</v>
      </c>
      <c r="AU435" s="18" t="s">
        <v>88</v>
      </c>
    </row>
    <row r="436" spans="1:65" s="2" customFormat="1" ht="37.9" customHeight="1">
      <c r="A436" s="35"/>
      <c r="B436" s="36"/>
      <c r="C436" s="174" t="s">
        <v>597</v>
      </c>
      <c r="D436" s="174" t="s">
        <v>137</v>
      </c>
      <c r="E436" s="175" t="s">
        <v>598</v>
      </c>
      <c r="F436" s="176" t="s">
        <v>599</v>
      </c>
      <c r="G436" s="177" t="s">
        <v>140</v>
      </c>
      <c r="H436" s="178">
        <v>32</v>
      </c>
      <c r="I436" s="179"/>
      <c r="J436" s="180">
        <f>ROUND(I436*H436,2)</f>
        <v>0</v>
      </c>
      <c r="K436" s="176" t="s">
        <v>76</v>
      </c>
      <c r="L436" s="40"/>
      <c r="M436" s="181" t="s">
        <v>76</v>
      </c>
      <c r="N436" s="182" t="s">
        <v>48</v>
      </c>
      <c r="O436" s="65"/>
      <c r="P436" s="183">
        <f>O436*H436</f>
        <v>0</v>
      </c>
      <c r="Q436" s="183">
        <v>0.001</v>
      </c>
      <c r="R436" s="183">
        <f>Q436*H436</f>
        <v>0.032</v>
      </c>
      <c r="S436" s="183">
        <v>0</v>
      </c>
      <c r="T436" s="184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85" t="s">
        <v>247</v>
      </c>
      <c r="AT436" s="185" t="s">
        <v>137</v>
      </c>
      <c r="AU436" s="185" t="s">
        <v>88</v>
      </c>
      <c r="AY436" s="18" t="s">
        <v>134</v>
      </c>
      <c r="BE436" s="186">
        <f>IF(N436="základní",J436,0)</f>
        <v>0</v>
      </c>
      <c r="BF436" s="186">
        <f>IF(N436="snížená",J436,0)</f>
        <v>0</v>
      </c>
      <c r="BG436" s="186">
        <f>IF(N436="zákl. přenesená",J436,0)</f>
        <v>0</v>
      </c>
      <c r="BH436" s="186">
        <f>IF(N436="sníž. přenesená",J436,0)</f>
        <v>0</v>
      </c>
      <c r="BI436" s="186">
        <f>IF(N436="nulová",J436,0)</f>
        <v>0</v>
      </c>
      <c r="BJ436" s="18" t="s">
        <v>86</v>
      </c>
      <c r="BK436" s="186">
        <f>ROUND(I436*H436,2)</f>
        <v>0</v>
      </c>
      <c r="BL436" s="18" t="s">
        <v>247</v>
      </c>
      <c r="BM436" s="185" t="s">
        <v>600</v>
      </c>
    </row>
    <row r="437" spans="1:47" s="2" customFormat="1" ht="29.25">
      <c r="A437" s="35"/>
      <c r="B437" s="36"/>
      <c r="C437" s="37"/>
      <c r="D437" s="187" t="s">
        <v>144</v>
      </c>
      <c r="E437" s="37"/>
      <c r="F437" s="188" t="s">
        <v>599</v>
      </c>
      <c r="G437" s="37"/>
      <c r="H437" s="37"/>
      <c r="I437" s="189"/>
      <c r="J437" s="37"/>
      <c r="K437" s="37"/>
      <c r="L437" s="40"/>
      <c r="M437" s="190"/>
      <c r="N437" s="191"/>
      <c r="O437" s="65"/>
      <c r="P437" s="65"/>
      <c r="Q437" s="65"/>
      <c r="R437" s="65"/>
      <c r="S437" s="65"/>
      <c r="T437" s="66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T437" s="18" t="s">
        <v>144</v>
      </c>
      <c r="AU437" s="18" t="s">
        <v>88</v>
      </c>
    </row>
    <row r="438" spans="1:65" s="2" customFormat="1" ht="24.2" customHeight="1">
      <c r="A438" s="35"/>
      <c r="B438" s="36"/>
      <c r="C438" s="174" t="s">
        <v>601</v>
      </c>
      <c r="D438" s="174" t="s">
        <v>137</v>
      </c>
      <c r="E438" s="175" t="s">
        <v>602</v>
      </c>
      <c r="F438" s="176" t="s">
        <v>603</v>
      </c>
      <c r="G438" s="177" t="s">
        <v>527</v>
      </c>
      <c r="H438" s="178">
        <v>4</v>
      </c>
      <c r="I438" s="179"/>
      <c r="J438" s="180">
        <f>ROUND(I438*H438,2)</f>
        <v>0</v>
      </c>
      <c r="K438" s="176" t="s">
        <v>76</v>
      </c>
      <c r="L438" s="40"/>
      <c r="M438" s="181" t="s">
        <v>76</v>
      </c>
      <c r="N438" s="182" t="s">
        <v>48</v>
      </c>
      <c r="O438" s="65"/>
      <c r="P438" s="183">
        <f>O438*H438</f>
        <v>0</v>
      </c>
      <c r="Q438" s="183">
        <v>0.003</v>
      </c>
      <c r="R438" s="183">
        <f>Q438*H438</f>
        <v>0.012</v>
      </c>
      <c r="S438" s="183">
        <v>0</v>
      </c>
      <c r="T438" s="184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185" t="s">
        <v>247</v>
      </c>
      <c r="AT438" s="185" t="s">
        <v>137</v>
      </c>
      <c r="AU438" s="185" t="s">
        <v>88</v>
      </c>
      <c r="AY438" s="18" t="s">
        <v>134</v>
      </c>
      <c r="BE438" s="186">
        <f>IF(N438="základní",J438,0)</f>
        <v>0</v>
      </c>
      <c r="BF438" s="186">
        <f>IF(N438="snížená",J438,0)</f>
        <v>0</v>
      </c>
      <c r="BG438" s="186">
        <f>IF(N438="zákl. přenesená",J438,0)</f>
        <v>0</v>
      </c>
      <c r="BH438" s="186">
        <f>IF(N438="sníž. přenesená",J438,0)</f>
        <v>0</v>
      </c>
      <c r="BI438" s="186">
        <f>IF(N438="nulová",J438,0)</f>
        <v>0</v>
      </c>
      <c r="BJ438" s="18" t="s">
        <v>86</v>
      </c>
      <c r="BK438" s="186">
        <f>ROUND(I438*H438,2)</f>
        <v>0</v>
      </c>
      <c r="BL438" s="18" t="s">
        <v>247</v>
      </c>
      <c r="BM438" s="185" t="s">
        <v>604</v>
      </c>
    </row>
    <row r="439" spans="1:47" s="2" customFormat="1" ht="19.5">
      <c r="A439" s="35"/>
      <c r="B439" s="36"/>
      <c r="C439" s="37"/>
      <c r="D439" s="187" t="s">
        <v>144</v>
      </c>
      <c r="E439" s="37"/>
      <c r="F439" s="188" t="s">
        <v>603</v>
      </c>
      <c r="G439" s="37"/>
      <c r="H439" s="37"/>
      <c r="I439" s="189"/>
      <c r="J439" s="37"/>
      <c r="K439" s="37"/>
      <c r="L439" s="40"/>
      <c r="M439" s="190"/>
      <c r="N439" s="191"/>
      <c r="O439" s="65"/>
      <c r="P439" s="65"/>
      <c r="Q439" s="65"/>
      <c r="R439" s="65"/>
      <c r="S439" s="65"/>
      <c r="T439" s="66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T439" s="18" t="s">
        <v>144</v>
      </c>
      <c r="AU439" s="18" t="s">
        <v>88</v>
      </c>
    </row>
    <row r="440" spans="1:65" s="2" customFormat="1" ht="24.2" customHeight="1">
      <c r="A440" s="35"/>
      <c r="B440" s="36"/>
      <c r="C440" s="174" t="s">
        <v>605</v>
      </c>
      <c r="D440" s="174" t="s">
        <v>137</v>
      </c>
      <c r="E440" s="175" t="s">
        <v>606</v>
      </c>
      <c r="F440" s="176" t="s">
        <v>607</v>
      </c>
      <c r="G440" s="177" t="s">
        <v>155</v>
      </c>
      <c r="H440" s="178">
        <v>5.702</v>
      </c>
      <c r="I440" s="179"/>
      <c r="J440" s="180">
        <f>ROUND(I440*H440,2)</f>
        <v>0</v>
      </c>
      <c r="K440" s="176" t="s">
        <v>76</v>
      </c>
      <c r="L440" s="40"/>
      <c r="M440" s="181" t="s">
        <v>76</v>
      </c>
      <c r="N440" s="182" t="s">
        <v>48</v>
      </c>
      <c r="O440" s="65"/>
      <c r="P440" s="183">
        <f>O440*H440</f>
        <v>0</v>
      </c>
      <c r="Q440" s="183">
        <v>0</v>
      </c>
      <c r="R440" s="183">
        <f>Q440*H440</f>
        <v>0</v>
      </c>
      <c r="S440" s="183">
        <v>0.125</v>
      </c>
      <c r="T440" s="184">
        <f>S440*H440</f>
        <v>0.71275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185" t="s">
        <v>247</v>
      </c>
      <c r="AT440" s="185" t="s">
        <v>137</v>
      </c>
      <c r="AU440" s="185" t="s">
        <v>88</v>
      </c>
      <c r="AY440" s="18" t="s">
        <v>134</v>
      </c>
      <c r="BE440" s="186">
        <f>IF(N440="základní",J440,0)</f>
        <v>0</v>
      </c>
      <c r="BF440" s="186">
        <f>IF(N440="snížená",J440,0)</f>
        <v>0</v>
      </c>
      <c r="BG440" s="186">
        <f>IF(N440="zákl. přenesená",J440,0)</f>
        <v>0</v>
      </c>
      <c r="BH440" s="186">
        <f>IF(N440="sníž. přenesená",J440,0)</f>
        <v>0</v>
      </c>
      <c r="BI440" s="186">
        <f>IF(N440="nulová",J440,0)</f>
        <v>0</v>
      </c>
      <c r="BJ440" s="18" t="s">
        <v>86</v>
      </c>
      <c r="BK440" s="186">
        <f>ROUND(I440*H440,2)</f>
        <v>0</v>
      </c>
      <c r="BL440" s="18" t="s">
        <v>247</v>
      </c>
      <c r="BM440" s="185" t="s">
        <v>608</v>
      </c>
    </row>
    <row r="441" spans="1:47" s="2" customFormat="1" ht="19.5">
      <c r="A441" s="35"/>
      <c r="B441" s="36"/>
      <c r="C441" s="37"/>
      <c r="D441" s="187" t="s">
        <v>144</v>
      </c>
      <c r="E441" s="37"/>
      <c r="F441" s="188" t="s">
        <v>607</v>
      </c>
      <c r="G441" s="37"/>
      <c r="H441" s="37"/>
      <c r="I441" s="189"/>
      <c r="J441" s="37"/>
      <c r="K441" s="37"/>
      <c r="L441" s="40"/>
      <c r="M441" s="190"/>
      <c r="N441" s="191"/>
      <c r="O441" s="65"/>
      <c r="P441" s="65"/>
      <c r="Q441" s="65"/>
      <c r="R441" s="65"/>
      <c r="S441" s="65"/>
      <c r="T441" s="66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T441" s="18" t="s">
        <v>144</v>
      </c>
      <c r="AU441" s="18" t="s">
        <v>88</v>
      </c>
    </row>
    <row r="442" spans="2:51" s="13" customFormat="1" ht="11.25">
      <c r="B442" s="192"/>
      <c r="C442" s="193"/>
      <c r="D442" s="187" t="s">
        <v>146</v>
      </c>
      <c r="E442" s="194" t="s">
        <v>76</v>
      </c>
      <c r="F442" s="195" t="s">
        <v>609</v>
      </c>
      <c r="G442" s="193"/>
      <c r="H442" s="194" t="s">
        <v>76</v>
      </c>
      <c r="I442" s="196"/>
      <c r="J442" s="193"/>
      <c r="K442" s="193"/>
      <c r="L442" s="197"/>
      <c r="M442" s="198"/>
      <c r="N442" s="199"/>
      <c r="O442" s="199"/>
      <c r="P442" s="199"/>
      <c r="Q442" s="199"/>
      <c r="R442" s="199"/>
      <c r="S442" s="199"/>
      <c r="T442" s="200"/>
      <c r="AT442" s="201" t="s">
        <v>146</v>
      </c>
      <c r="AU442" s="201" t="s">
        <v>88</v>
      </c>
      <c r="AV442" s="13" t="s">
        <v>86</v>
      </c>
      <c r="AW442" s="13" t="s">
        <v>38</v>
      </c>
      <c r="AX442" s="13" t="s">
        <v>78</v>
      </c>
      <c r="AY442" s="201" t="s">
        <v>134</v>
      </c>
    </row>
    <row r="443" spans="2:51" s="14" customFormat="1" ht="11.25">
      <c r="B443" s="202"/>
      <c r="C443" s="203"/>
      <c r="D443" s="187" t="s">
        <v>146</v>
      </c>
      <c r="E443" s="204" t="s">
        <v>76</v>
      </c>
      <c r="F443" s="205" t="s">
        <v>610</v>
      </c>
      <c r="G443" s="203"/>
      <c r="H443" s="206">
        <v>4.166</v>
      </c>
      <c r="I443" s="207"/>
      <c r="J443" s="203"/>
      <c r="K443" s="203"/>
      <c r="L443" s="208"/>
      <c r="M443" s="209"/>
      <c r="N443" s="210"/>
      <c r="O443" s="210"/>
      <c r="P443" s="210"/>
      <c r="Q443" s="210"/>
      <c r="R443" s="210"/>
      <c r="S443" s="210"/>
      <c r="T443" s="211"/>
      <c r="AT443" s="212" t="s">
        <v>146</v>
      </c>
      <c r="AU443" s="212" t="s">
        <v>88</v>
      </c>
      <c r="AV443" s="14" t="s">
        <v>88</v>
      </c>
      <c r="AW443" s="14" t="s">
        <v>38</v>
      </c>
      <c r="AX443" s="14" t="s">
        <v>78</v>
      </c>
      <c r="AY443" s="212" t="s">
        <v>134</v>
      </c>
    </row>
    <row r="444" spans="2:51" s="14" customFormat="1" ht="11.25">
      <c r="B444" s="202"/>
      <c r="C444" s="203"/>
      <c r="D444" s="187" t="s">
        <v>146</v>
      </c>
      <c r="E444" s="204" t="s">
        <v>76</v>
      </c>
      <c r="F444" s="205" t="s">
        <v>611</v>
      </c>
      <c r="G444" s="203"/>
      <c r="H444" s="206">
        <v>1.536</v>
      </c>
      <c r="I444" s="207"/>
      <c r="J444" s="203"/>
      <c r="K444" s="203"/>
      <c r="L444" s="208"/>
      <c r="M444" s="209"/>
      <c r="N444" s="210"/>
      <c r="O444" s="210"/>
      <c r="P444" s="210"/>
      <c r="Q444" s="210"/>
      <c r="R444" s="210"/>
      <c r="S444" s="210"/>
      <c r="T444" s="211"/>
      <c r="AT444" s="212" t="s">
        <v>146</v>
      </c>
      <c r="AU444" s="212" t="s">
        <v>88</v>
      </c>
      <c r="AV444" s="14" t="s">
        <v>88</v>
      </c>
      <c r="AW444" s="14" t="s">
        <v>38</v>
      </c>
      <c r="AX444" s="14" t="s">
        <v>78</v>
      </c>
      <c r="AY444" s="212" t="s">
        <v>134</v>
      </c>
    </row>
    <row r="445" spans="2:51" s="15" customFormat="1" ht="11.25">
      <c r="B445" s="213"/>
      <c r="C445" s="214"/>
      <c r="D445" s="187" t="s">
        <v>146</v>
      </c>
      <c r="E445" s="215" t="s">
        <v>76</v>
      </c>
      <c r="F445" s="216" t="s">
        <v>150</v>
      </c>
      <c r="G445" s="214"/>
      <c r="H445" s="217">
        <v>5.702</v>
      </c>
      <c r="I445" s="218"/>
      <c r="J445" s="214"/>
      <c r="K445" s="214"/>
      <c r="L445" s="219"/>
      <c r="M445" s="220"/>
      <c r="N445" s="221"/>
      <c r="O445" s="221"/>
      <c r="P445" s="221"/>
      <c r="Q445" s="221"/>
      <c r="R445" s="221"/>
      <c r="S445" s="221"/>
      <c r="T445" s="222"/>
      <c r="AT445" s="223" t="s">
        <v>146</v>
      </c>
      <c r="AU445" s="223" t="s">
        <v>88</v>
      </c>
      <c r="AV445" s="15" t="s">
        <v>142</v>
      </c>
      <c r="AW445" s="15" t="s">
        <v>38</v>
      </c>
      <c r="AX445" s="15" t="s">
        <v>86</v>
      </c>
      <c r="AY445" s="223" t="s">
        <v>134</v>
      </c>
    </row>
    <row r="446" spans="1:65" s="2" customFormat="1" ht="24.2" customHeight="1">
      <c r="A446" s="35"/>
      <c r="B446" s="36"/>
      <c r="C446" s="174" t="s">
        <v>612</v>
      </c>
      <c r="D446" s="174" t="s">
        <v>137</v>
      </c>
      <c r="E446" s="175" t="s">
        <v>613</v>
      </c>
      <c r="F446" s="176" t="s">
        <v>614</v>
      </c>
      <c r="G446" s="177" t="s">
        <v>527</v>
      </c>
      <c r="H446" s="178">
        <v>4</v>
      </c>
      <c r="I446" s="179"/>
      <c r="J446" s="180">
        <f>ROUND(I446*H446,2)</f>
        <v>0</v>
      </c>
      <c r="K446" s="176" t="s">
        <v>76</v>
      </c>
      <c r="L446" s="40"/>
      <c r="M446" s="181" t="s">
        <v>76</v>
      </c>
      <c r="N446" s="182" t="s">
        <v>48</v>
      </c>
      <c r="O446" s="65"/>
      <c r="P446" s="183">
        <f>O446*H446</f>
        <v>0</v>
      </c>
      <c r="Q446" s="183">
        <v>0.0005</v>
      </c>
      <c r="R446" s="183">
        <f>Q446*H446</f>
        <v>0.002</v>
      </c>
      <c r="S446" s="183">
        <v>0</v>
      </c>
      <c r="T446" s="184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85" t="s">
        <v>247</v>
      </c>
      <c r="AT446" s="185" t="s">
        <v>137</v>
      </c>
      <c r="AU446" s="185" t="s">
        <v>88</v>
      </c>
      <c r="AY446" s="18" t="s">
        <v>134</v>
      </c>
      <c r="BE446" s="186">
        <f>IF(N446="základní",J446,0)</f>
        <v>0</v>
      </c>
      <c r="BF446" s="186">
        <f>IF(N446="snížená",J446,0)</f>
        <v>0</v>
      </c>
      <c r="BG446" s="186">
        <f>IF(N446="zákl. přenesená",J446,0)</f>
        <v>0</v>
      </c>
      <c r="BH446" s="186">
        <f>IF(N446="sníž. přenesená",J446,0)</f>
        <v>0</v>
      </c>
      <c r="BI446" s="186">
        <f>IF(N446="nulová",J446,0)</f>
        <v>0</v>
      </c>
      <c r="BJ446" s="18" t="s">
        <v>86</v>
      </c>
      <c r="BK446" s="186">
        <f>ROUND(I446*H446,2)</f>
        <v>0</v>
      </c>
      <c r="BL446" s="18" t="s">
        <v>247</v>
      </c>
      <c r="BM446" s="185" t="s">
        <v>615</v>
      </c>
    </row>
    <row r="447" spans="1:47" s="2" customFormat="1" ht="19.5">
      <c r="A447" s="35"/>
      <c r="B447" s="36"/>
      <c r="C447" s="37"/>
      <c r="D447" s="187" t="s">
        <v>144</v>
      </c>
      <c r="E447" s="37"/>
      <c r="F447" s="188" t="s">
        <v>614</v>
      </c>
      <c r="G447" s="37"/>
      <c r="H447" s="37"/>
      <c r="I447" s="189"/>
      <c r="J447" s="37"/>
      <c r="K447" s="37"/>
      <c r="L447" s="40"/>
      <c r="M447" s="190"/>
      <c r="N447" s="191"/>
      <c r="O447" s="65"/>
      <c r="P447" s="65"/>
      <c r="Q447" s="65"/>
      <c r="R447" s="65"/>
      <c r="S447" s="65"/>
      <c r="T447" s="66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T447" s="18" t="s">
        <v>144</v>
      </c>
      <c r="AU447" s="18" t="s">
        <v>88</v>
      </c>
    </row>
    <row r="448" spans="1:65" s="2" customFormat="1" ht="24.2" customHeight="1">
      <c r="A448" s="35"/>
      <c r="B448" s="36"/>
      <c r="C448" s="174" t="s">
        <v>616</v>
      </c>
      <c r="D448" s="174" t="s">
        <v>137</v>
      </c>
      <c r="E448" s="175" t="s">
        <v>617</v>
      </c>
      <c r="F448" s="176" t="s">
        <v>618</v>
      </c>
      <c r="G448" s="177" t="s">
        <v>140</v>
      </c>
      <c r="H448" s="178">
        <v>16</v>
      </c>
      <c r="I448" s="179"/>
      <c r="J448" s="180">
        <f>ROUND(I448*H448,2)</f>
        <v>0</v>
      </c>
      <c r="K448" s="176" t="s">
        <v>76</v>
      </c>
      <c r="L448" s="40"/>
      <c r="M448" s="181" t="s">
        <v>76</v>
      </c>
      <c r="N448" s="182" t="s">
        <v>48</v>
      </c>
      <c r="O448" s="65"/>
      <c r="P448" s="183">
        <f>O448*H448</f>
        <v>0</v>
      </c>
      <c r="Q448" s="183">
        <v>5E-05</v>
      </c>
      <c r="R448" s="183">
        <f>Q448*H448</f>
        <v>0.0008</v>
      </c>
      <c r="S448" s="183">
        <v>0</v>
      </c>
      <c r="T448" s="184">
        <f>S448*H448</f>
        <v>0</v>
      </c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R448" s="185" t="s">
        <v>247</v>
      </c>
      <c r="AT448" s="185" t="s">
        <v>137</v>
      </c>
      <c r="AU448" s="185" t="s">
        <v>88</v>
      </c>
      <c r="AY448" s="18" t="s">
        <v>134</v>
      </c>
      <c r="BE448" s="186">
        <f>IF(N448="základní",J448,0)</f>
        <v>0</v>
      </c>
      <c r="BF448" s="186">
        <f>IF(N448="snížená",J448,0)</f>
        <v>0</v>
      </c>
      <c r="BG448" s="186">
        <f>IF(N448="zákl. přenesená",J448,0)</f>
        <v>0</v>
      </c>
      <c r="BH448" s="186">
        <f>IF(N448="sníž. přenesená",J448,0)</f>
        <v>0</v>
      </c>
      <c r="BI448" s="186">
        <f>IF(N448="nulová",J448,0)</f>
        <v>0</v>
      </c>
      <c r="BJ448" s="18" t="s">
        <v>86</v>
      </c>
      <c r="BK448" s="186">
        <f>ROUND(I448*H448,2)</f>
        <v>0</v>
      </c>
      <c r="BL448" s="18" t="s">
        <v>247</v>
      </c>
      <c r="BM448" s="185" t="s">
        <v>619</v>
      </c>
    </row>
    <row r="449" spans="1:47" s="2" customFormat="1" ht="19.5">
      <c r="A449" s="35"/>
      <c r="B449" s="36"/>
      <c r="C449" s="37"/>
      <c r="D449" s="187" t="s">
        <v>144</v>
      </c>
      <c r="E449" s="37"/>
      <c r="F449" s="188" t="s">
        <v>618</v>
      </c>
      <c r="G449" s="37"/>
      <c r="H449" s="37"/>
      <c r="I449" s="189"/>
      <c r="J449" s="37"/>
      <c r="K449" s="37"/>
      <c r="L449" s="40"/>
      <c r="M449" s="190"/>
      <c r="N449" s="191"/>
      <c r="O449" s="65"/>
      <c r="P449" s="65"/>
      <c r="Q449" s="65"/>
      <c r="R449" s="65"/>
      <c r="S449" s="65"/>
      <c r="T449" s="66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T449" s="18" t="s">
        <v>144</v>
      </c>
      <c r="AU449" s="18" t="s">
        <v>88</v>
      </c>
    </row>
    <row r="450" spans="1:65" s="2" customFormat="1" ht="24.2" customHeight="1">
      <c r="A450" s="35"/>
      <c r="B450" s="36"/>
      <c r="C450" s="174" t="s">
        <v>620</v>
      </c>
      <c r="D450" s="174" t="s">
        <v>137</v>
      </c>
      <c r="E450" s="175" t="s">
        <v>621</v>
      </c>
      <c r="F450" s="176" t="s">
        <v>622</v>
      </c>
      <c r="G450" s="177" t="s">
        <v>527</v>
      </c>
      <c r="H450" s="178">
        <v>23</v>
      </c>
      <c r="I450" s="179"/>
      <c r="J450" s="180">
        <f>ROUND(I450*H450,2)</f>
        <v>0</v>
      </c>
      <c r="K450" s="176" t="s">
        <v>76</v>
      </c>
      <c r="L450" s="40"/>
      <c r="M450" s="181" t="s">
        <v>76</v>
      </c>
      <c r="N450" s="182" t="s">
        <v>48</v>
      </c>
      <c r="O450" s="65"/>
      <c r="P450" s="183">
        <f>O450*H450</f>
        <v>0</v>
      </c>
      <c r="Q450" s="183">
        <v>0.005</v>
      </c>
      <c r="R450" s="183">
        <f>Q450*H450</f>
        <v>0.115</v>
      </c>
      <c r="S450" s="183">
        <v>0</v>
      </c>
      <c r="T450" s="184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85" t="s">
        <v>247</v>
      </c>
      <c r="AT450" s="185" t="s">
        <v>137</v>
      </c>
      <c r="AU450" s="185" t="s">
        <v>88</v>
      </c>
      <c r="AY450" s="18" t="s">
        <v>134</v>
      </c>
      <c r="BE450" s="186">
        <f>IF(N450="základní",J450,0)</f>
        <v>0</v>
      </c>
      <c r="BF450" s="186">
        <f>IF(N450="snížená",J450,0)</f>
        <v>0</v>
      </c>
      <c r="BG450" s="186">
        <f>IF(N450="zákl. přenesená",J450,0)</f>
        <v>0</v>
      </c>
      <c r="BH450" s="186">
        <f>IF(N450="sníž. přenesená",J450,0)</f>
        <v>0</v>
      </c>
      <c r="BI450" s="186">
        <f>IF(N450="nulová",J450,0)</f>
        <v>0</v>
      </c>
      <c r="BJ450" s="18" t="s">
        <v>86</v>
      </c>
      <c r="BK450" s="186">
        <f>ROUND(I450*H450,2)</f>
        <v>0</v>
      </c>
      <c r="BL450" s="18" t="s">
        <v>247</v>
      </c>
      <c r="BM450" s="185" t="s">
        <v>623</v>
      </c>
    </row>
    <row r="451" spans="1:47" s="2" customFormat="1" ht="19.5">
      <c r="A451" s="35"/>
      <c r="B451" s="36"/>
      <c r="C451" s="37"/>
      <c r="D451" s="187" t="s">
        <v>144</v>
      </c>
      <c r="E451" s="37"/>
      <c r="F451" s="188" t="s">
        <v>622</v>
      </c>
      <c r="G451" s="37"/>
      <c r="H451" s="37"/>
      <c r="I451" s="189"/>
      <c r="J451" s="37"/>
      <c r="K451" s="37"/>
      <c r="L451" s="40"/>
      <c r="M451" s="190"/>
      <c r="N451" s="191"/>
      <c r="O451" s="65"/>
      <c r="P451" s="65"/>
      <c r="Q451" s="65"/>
      <c r="R451" s="65"/>
      <c r="S451" s="65"/>
      <c r="T451" s="66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T451" s="18" t="s">
        <v>144</v>
      </c>
      <c r="AU451" s="18" t="s">
        <v>88</v>
      </c>
    </row>
    <row r="452" spans="1:65" s="2" customFormat="1" ht="24.2" customHeight="1">
      <c r="A452" s="35"/>
      <c r="B452" s="36"/>
      <c r="C452" s="174" t="s">
        <v>624</v>
      </c>
      <c r="D452" s="174" t="s">
        <v>137</v>
      </c>
      <c r="E452" s="175" t="s">
        <v>625</v>
      </c>
      <c r="F452" s="176" t="s">
        <v>626</v>
      </c>
      <c r="G452" s="177" t="s">
        <v>527</v>
      </c>
      <c r="H452" s="178">
        <v>6</v>
      </c>
      <c r="I452" s="179"/>
      <c r="J452" s="180">
        <f>ROUND(I452*H452,2)</f>
        <v>0</v>
      </c>
      <c r="K452" s="176" t="s">
        <v>76</v>
      </c>
      <c r="L452" s="40"/>
      <c r="M452" s="181" t="s">
        <v>76</v>
      </c>
      <c r="N452" s="182" t="s">
        <v>48</v>
      </c>
      <c r="O452" s="65"/>
      <c r="P452" s="183">
        <f>O452*H452</f>
        <v>0</v>
      </c>
      <c r="Q452" s="183">
        <v>0.1</v>
      </c>
      <c r="R452" s="183">
        <f>Q452*H452</f>
        <v>0.6000000000000001</v>
      </c>
      <c r="S452" s="183">
        <v>0</v>
      </c>
      <c r="T452" s="184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185" t="s">
        <v>247</v>
      </c>
      <c r="AT452" s="185" t="s">
        <v>137</v>
      </c>
      <c r="AU452" s="185" t="s">
        <v>88</v>
      </c>
      <c r="AY452" s="18" t="s">
        <v>134</v>
      </c>
      <c r="BE452" s="186">
        <f>IF(N452="základní",J452,0)</f>
        <v>0</v>
      </c>
      <c r="BF452" s="186">
        <f>IF(N452="snížená",J452,0)</f>
        <v>0</v>
      </c>
      <c r="BG452" s="186">
        <f>IF(N452="zákl. přenesená",J452,0)</f>
        <v>0</v>
      </c>
      <c r="BH452" s="186">
        <f>IF(N452="sníž. přenesená",J452,0)</f>
        <v>0</v>
      </c>
      <c r="BI452" s="186">
        <f>IF(N452="nulová",J452,0)</f>
        <v>0</v>
      </c>
      <c r="BJ452" s="18" t="s">
        <v>86</v>
      </c>
      <c r="BK452" s="186">
        <f>ROUND(I452*H452,2)</f>
        <v>0</v>
      </c>
      <c r="BL452" s="18" t="s">
        <v>247</v>
      </c>
      <c r="BM452" s="185" t="s">
        <v>627</v>
      </c>
    </row>
    <row r="453" spans="1:47" s="2" customFormat="1" ht="19.5">
      <c r="A453" s="35"/>
      <c r="B453" s="36"/>
      <c r="C453" s="37"/>
      <c r="D453" s="187" t="s">
        <v>144</v>
      </c>
      <c r="E453" s="37"/>
      <c r="F453" s="188" t="s">
        <v>626</v>
      </c>
      <c r="G453" s="37"/>
      <c r="H453" s="37"/>
      <c r="I453" s="189"/>
      <c r="J453" s="37"/>
      <c r="K453" s="37"/>
      <c r="L453" s="40"/>
      <c r="M453" s="190"/>
      <c r="N453" s="191"/>
      <c r="O453" s="65"/>
      <c r="P453" s="65"/>
      <c r="Q453" s="65"/>
      <c r="R453" s="65"/>
      <c r="S453" s="65"/>
      <c r="T453" s="66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T453" s="18" t="s">
        <v>144</v>
      </c>
      <c r="AU453" s="18" t="s">
        <v>88</v>
      </c>
    </row>
    <row r="454" spans="1:65" s="2" customFormat="1" ht="37.9" customHeight="1">
      <c r="A454" s="35"/>
      <c r="B454" s="36"/>
      <c r="C454" s="174" t="s">
        <v>628</v>
      </c>
      <c r="D454" s="174" t="s">
        <v>137</v>
      </c>
      <c r="E454" s="175" t="s">
        <v>629</v>
      </c>
      <c r="F454" s="176" t="s">
        <v>630</v>
      </c>
      <c r="G454" s="177" t="s">
        <v>527</v>
      </c>
      <c r="H454" s="178">
        <v>80</v>
      </c>
      <c r="I454" s="179"/>
      <c r="J454" s="180">
        <f>ROUND(I454*H454,2)</f>
        <v>0</v>
      </c>
      <c r="K454" s="176" t="s">
        <v>76</v>
      </c>
      <c r="L454" s="40"/>
      <c r="M454" s="181" t="s">
        <v>76</v>
      </c>
      <c r="N454" s="182" t="s">
        <v>48</v>
      </c>
      <c r="O454" s="65"/>
      <c r="P454" s="183">
        <f>O454*H454</f>
        <v>0</v>
      </c>
      <c r="Q454" s="183">
        <v>0.008</v>
      </c>
      <c r="R454" s="183">
        <f>Q454*H454</f>
        <v>0.64</v>
      </c>
      <c r="S454" s="183">
        <v>0</v>
      </c>
      <c r="T454" s="184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85" t="s">
        <v>247</v>
      </c>
      <c r="AT454" s="185" t="s">
        <v>137</v>
      </c>
      <c r="AU454" s="185" t="s">
        <v>88</v>
      </c>
      <c r="AY454" s="18" t="s">
        <v>134</v>
      </c>
      <c r="BE454" s="186">
        <f>IF(N454="základní",J454,0)</f>
        <v>0</v>
      </c>
      <c r="BF454" s="186">
        <f>IF(N454="snížená",J454,0)</f>
        <v>0</v>
      </c>
      <c r="BG454" s="186">
        <f>IF(N454="zákl. přenesená",J454,0)</f>
        <v>0</v>
      </c>
      <c r="BH454" s="186">
        <f>IF(N454="sníž. přenesená",J454,0)</f>
        <v>0</v>
      </c>
      <c r="BI454" s="186">
        <f>IF(N454="nulová",J454,0)</f>
        <v>0</v>
      </c>
      <c r="BJ454" s="18" t="s">
        <v>86</v>
      </c>
      <c r="BK454" s="186">
        <f>ROUND(I454*H454,2)</f>
        <v>0</v>
      </c>
      <c r="BL454" s="18" t="s">
        <v>247</v>
      </c>
      <c r="BM454" s="185" t="s">
        <v>631</v>
      </c>
    </row>
    <row r="455" spans="1:47" s="2" customFormat="1" ht="29.25">
      <c r="A455" s="35"/>
      <c r="B455" s="36"/>
      <c r="C455" s="37"/>
      <c r="D455" s="187" t="s">
        <v>144</v>
      </c>
      <c r="E455" s="37"/>
      <c r="F455" s="188" t="s">
        <v>630</v>
      </c>
      <c r="G455" s="37"/>
      <c r="H455" s="37"/>
      <c r="I455" s="189"/>
      <c r="J455" s="37"/>
      <c r="K455" s="37"/>
      <c r="L455" s="40"/>
      <c r="M455" s="190"/>
      <c r="N455" s="191"/>
      <c r="O455" s="65"/>
      <c r="P455" s="65"/>
      <c r="Q455" s="65"/>
      <c r="R455" s="65"/>
      <c r="S455" s="65"/>
      <c r="T455" s="66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T455" s="18" t="s">
        <v>144</v>
      </c>
      <c r="AU455" s="18" t="s">
        <v>88</v>
      </c>
    </row>
    <row r="456" spans="1:65" s="2" customFormat="1" ht="24.2" customHeight="1">
      <c r="A456" s="35"/>
      <c r="B456" s="36"/>
      <c r="C456" s="174" t="s">
        <v>632</v>
      </c>
      <c r="D456" s="174" t="s">
        <v>137</v>
      </c>
      <c r="E456" s="175" t="s">
        <v>633</v>
      </c>
      <c r="F456" s="176" t="s">
        <v>634</v>
      </c>
      <c r="G456" s="177" t="s">
        <v>262</v>
      </c>
      <c r="H456" s="178">
        <v>10.669</v>
      </c>
      <c r="I456" s="179"/>
      <c r="J456" s="180">
        <f>ROUND(I456*H456,2)</f>
        <v>0</v>
      </c>
      <c r="K456" s="176" t="s">
        <v>141</v>
      </c>
      <c r="L456" s="40"/>
      <c r="M456" s="181" t="s">
        <v>76</v>
      </c>
      <c r="N456" s="182" t="s">
        <v>48</v>
      </c>
      <c r="O456" s="65"/>
      <c r="P456" s="183">
        <f>O456*H456</f>
        <v>0</v>
      </c>
      <c r="Q456" s="183">
        <v>0</v>
      </c>
      <c r="R456" s="183">
        <f>Q456*H456</f>
        <v>0</v>
      </c>
      <c r="S456" s="183">
        <v>0</v>
      </c>
      <c r="T456" s="184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185" t="s">
        <v>247</v>
      </c>
      <c r="AT456" s="185" t="s">
        <v>137</v>
      </c>
      <c r="AU456" s="185" t="s">
        <v>88</v>
      </c>
      <c r="AY456" s="18" t="s">
        <v>134</v>
      </c>
      <c r="BE456" s="186">
        <f>IF(N456="základní",J456,0)</f>
        <v>0</v>
      </c>
      <c r="BF456" s="186">
        <f>IF(N456="snížená",J456,0)</f>
        <v>0</v>
      </c>
      <c r="BG456" s="186">
        <f>IF(N456="zákl. přenesená",J456,0)</f>
        <v>0</v>
      </c>
      <c r="BH456" s="186">
        <f>IF(N456="sníž. přenesená",J456,0)</f>
        <v>0</v>
      </c>
      <c r="BI456" s="186">
        <f>IF(N456="nulová",J456,0)</f>
        <v>0</v>
      </c>
      <c r="BJ456" s="18" t="s">
        <v>86</v>
      </c>
      <c r="BK456" s="186">
        <f>ROUND(I456*H456,2)</f>
        <v>0</v>
      </c>
      <c r="BL456" s="18" t="s">
        <v>247</v>
      </c>
      <c r="BM456" s="185" t="s">
        <v>635</v>
      </c>
    </row>
    <row r="457" spans="1:47" s="2" customFormat="1" ht="29.25">
      <c r="A457" s="35"/>
      <c r="B457" s="36"/>
      <c r="C457" s="37"/>
      <c r="D457" s="187" t="s">
        <v>144</v>
      </c>
      <c r="E457" s="37"/>
      <c r="F457" s="188" t="s">
        <v>636</v>
      </c>
      <c r="G457" s="37"/>
      <c r="H457" s="37"/>
      <c r="I457" s="189"/>
      <c r="J457" s="37"/>
      <c r="K457" s="37"/>
      <c r="L457" s="40"/>
      <c r="M457" s="190"/>
      <c r="N457" s="191"/>
      <c r="O457" s="65"/>
      <c r="P457" s="65"/>
      <c r="Q457" s="65"/>
      <c r="R457" s="65"/>
      <c r="S457" s="65"/>
      <c r="T457" s="66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T457" s="18" t="s">
        <v>144</v>
      </c>
      <c r="AU457" s="18" t="s">
        <v>88</v>
      </c>
    </row>
    <row r="458" spans="2:63" s="12" customFormat="1" ht="22.9" customHeight="1">
      <c r="B458" s="158"/>
      <c r="C458" s="159"/>
      <c r="D458" s="160" t="s">
        <v>77</v>
      </c>
      <c r="E458" s="172" t="s">
        <v>637</v>
      </c>
      <c r="F458" s="172" t="s">
        <v>638</v>
      </c>
      <c r="G458" s="159"/>
      <c r="H458" s="159"/>
      <c r="I458" s="162"/>
      <c r="J458" s="173">
        <f>BK458</f>
        <v>0</v>
      </c>
      <c r="K458" s="159"/>
      <c r="L458" s="164"/>
      <c r="M458" s="165"/>
      <c r="N458" s="166"/>
      <c r="O458" s="166"/>
      <c r="P458" s="167">
        <f>SUM(P459:P517)</f>
        <v>0</v>
      </c>
      <c r="Q458" s="166"/>
      <c r="R458" s="167">
        <f>SUM(R459:R517)</f>
        <v>3.2579418000000007</v>
      </c>
      <c r="S458" s="166"/>
      <c r="T458" s="168">
        <f>SUM(T459:T517)</f>
        <v>1.64375</v>
      </c>
      <c r="AR458" s="169" t="s">
        <v>88</v>
      </c>
      <c r="AT458" s="170" t="s">
        <v>77</v>
      </c>
      <c r="AU458" s="170" t="s">
        <v>86</v>
      </c>
      <c r="AY458" s="169" t="s">
        <v>134</v>
      </c>
      <c r="BK458" s="171">
        <f>SUM(BK459:BK517)</f>
        <v>0</v>
      </c>
    </row>
    <row r="459" spans="1:65" s="2" customFormat="1" ht="24.2" customHeight="1">
      <c r="A459" s="35"/>
      <c r="B459" s="36"/>
      <c r="C459" s="174" t="s">
        <v>639</v>
      </c>
      <c r="D459" s="174" t="s">
        <v>137</v>
      </c>
      <c r="E459" s="175" t="s">
        <v>640</v>
      </c>
      <c r="F459" s="176" t="s">
        <v>641</v>
      </c>
      <c r="G459" s="177" t="s">
        <v>155</v>
      </c>
      <c r="H459" s="178">
        <v>1150</v>
      </c>
      <c r="I459" s="179"/>
      <c r="J459" s="180">
        <f>ROUND(I459*H459,2)</f>
        <v>0</v>
      </c>
      <c r="K459" s="176" t="s">
        <v>141</v>
      </c>
      <c r="L459" s="40"/>
      <c r="M459" s="181" t="s">
        <v>76</v>
      </c>
      <c r="N459" s="182" t="s">
        <v>48</v>
      </c>
      <c r="O459" s="65"/>
      <c r="P459" s="183">
        <f>O459*H459</f>
        <v>0</v>
      </c>
      <c r="Q459" s="183">
        <v>0.00058</v>
      </c>
      <c r="R459" s="183">
        <f>Q459*H459</f>
        <v>0.667</v>
      </c>
      <c r="S459" s="183">
        <v>0</v>
      </c>
      <c r="T459" s="184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185" t="s">
        <v>247</v>
      </c>
      <c r="AT459" s="185" t="s">
        <v>137</v>
      </c>
      <c r="AU459" s="185" t="s">
        <v>88</v>
      </c>
      <c r="AY459" s="18" t="s">
        <v>134</v>
      </c>
      <c r="BE459" s="186">
        <f>IF(N459="základní",J459,0)</f>
        <v>0</v>
      </c>
      <c r="BF459" s="186">
        <f>IF(N459="snížená",J459,0)</f>
        <v>0</v>
      </c>
      <c r="BG459" s="186">
        <f>IF(N459="zákl. přenesená",J459,0)</f>
        <v>0</v>
      </c>
      <c r="BH459" s="186">
        <f>IF(N459="sníž. přenesená",J459,0)</f>
        <v>0</v>
      </c>
      <c r="BI459" s="186">
        <f>IF(N459="nulová",J459,0)</f>
        <v>0</v>
      </c>
      <c r="BJ459" s="18" t="s">
        <v>86</v>
      </c>
      <c r="BK459" s="186">
        <f>ROUND(I459*H459,2)</f>
        <v>0</v>
      </c>
      <c r="BL459" s="18" t="s">
        <v>247</v>
      </c>
      <c r="BM459" s="185" t="s">
        <v>642</v>
      </c>
    </row>
    <row r="460" spans="1:47" s="2" customFormat="1" ht="29.25">
      <c r="A460" s="35"/>
      <c r="B460" s="36"/>
      <c r="C460" s="37"/>
      <c r="D460" s="187" t="s">
        <v>144</v>
      </c>
      <c r="E460" s="37"/>
      <c r="F460" s="188" t="s">
        <v>643</v>
      </c>
      <c r="G460" s="37"/>
      <c r="H460" s="37"/>
      <c r="I460" s="189"/>
      <c r="J460" s="37"/>
      <c r="K460" s="37"/>
      <c r="L460" s="40"/>
      <c r="M460" s="190"/>
      <c r="N460" s="191"/>
      <c r="O460" s="65"/>
      <c r="P460" s="65"/>
      <c r="Q460" s="65"/>
      <c r="R460" s="65"/>
      <c r="S460" s="65"/>
      <c r="T460" s="66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T460" s="18" t="s">
        <v>144</v>
      </c>
      <c r="AU460" s="18" t="s">
        <v>88</v>
      </c>
    </row>
    <row r="461" spans="2:51" s="13" customFormat="1" ht="11.25">
      <c r="B461" s="192"/>
      <c r="C461" s="193"/>
      <c r="D461" s="187" t="s">
        <v>146</v>
      </c>
      <c r="E461" s="194" t="s">
        <v>76</v>
      </c>
      <c r="F461" s="195" t="s">
        <v>644</v>
      </c>
      <c r="G461" s="193"/>
      <c r="H461" s="194" t="s">
        <v>76</v>
      </c>
      <c r="I461" s="196"/>
      <c r="J461" s="193"/>
      <c r="K461" s="193"/>
      <c r="L461" s="197"/>
      <c r="M461" s="198"/>
      <c r="N461" s="199"/>
      <c r="O461" s="199"/>
      <c r="P461" s="199"/>
      <c r="Q461" s="199"/>
      <c r="R461" s="199"/>
      <c r="S461" s="199"/>
      <c r="T461" s="200"/>
      <c r="AT461" s="201" t="s">
        <v>146</v>
      </c>
      <c r="AU461" s="201" t="s">
        <v>88</v>
      </c>
      <c r="AV461" s="13" t="s">
        <v>86</v>
      </c>
      <c r="AW461" s="13" t="s">
        <v>38</v>
      </c>
      <c r="AX461" s="13" t="s">
        <v>78</v>
      </c>
      <c r="AY461" s="201" t="s">
        <v>134</v>
      </c>
    </row>
    <row r="462" spans="2:51" s="14" customFormat="1" ht="11.25">
      <c r="B462" s="202"/>
      <c r="C462" s="203"/>
      <c r="D462" s="187" t="s">
        <v>146</v>
      </c>
      <c r="E462" s="204" t="s">
        <v>76</v>
      </c>
      <c r="F462" s="205" t="s">
        <v>645</v>
      </c>
      <c r="G462" s="203"/>
      <c r="H462" s="206">
        <v>1150</v>
      </c>
      <c r="I462" s="207"/>
      <c r="J462" s="203"/>
      <c r="K462" s="203"/>
      <c r="L462" s="208"/>
      <c r="M462" s="209"/>
      <c r="N462" s="210"/>
      <c r="O462" s="210"/>
      <c r="P462" s="210"/>
      <c r="Q462" s="210"/>
      <c r="R462" s="210"/>
      <c r="S462" s="210"/>
      <c r="T462" s="211"/>
      <c r="AT462" s="212" t="s">
        <v>146</v>
      </c>
      <c r="AU462" s="212" t="s">
        <v>88</v>
      </c>
      <c r="AV462" s="14" t="s">
        <v>88</v>
      </c>
      <c r="AW462" s="14" t="s">
        <v>38</v>
      </c>
      <c r="AX462" s="14" t="s">
        <v>78</v>
      </c>
      <c r="AY462" s="212" t="s">
        <v>134</v>
      </c>
    </row>
    <row r="463" spans="2:51" s="15" customFormat="1" ht="11.25">
      <c r="B463" s="213"/>
      <c r="C463" s="214"/>
      <c r="D463" s="187" t="s">
        <v>146</v>
      </c>
      <c r="E463" s="215" t="s">
        <v>76</v>
      </c>
      <c r="F463" s="216" t="s">
        <v>150</v>
      </c>
      <c r="G463" s="214"/>
      <c r="H463" s="217">
        <v>1150</v>
      </c>
      <c r="I463" s="218"/>
      <c r="J463" s="214"/>
      <c r="K463" s="214"/>
      <c r="L463" s="219"/>
      <c r="M463" s="220"/>
      <c r="N463" s="221"/>
      <c r="O463" s="221"/>
      <c r="P463" s="221"/>
      <c r="Q463" s="221"/>
      <c r="R463" s="221"/>
      <c r="S463" s="221"/>
      <c r="T463" s="222"/>
      <c r="AT463" s="223" t="s">
        <v>146</v>
      </c>
      <c r="AU463" s="223" t="s">
        <v>88</v>
      </c>
      <c r="AV463" s="15" t="s">
        <v>142</v>
      </c>
      <c r="AW463" s="15" t="s">
        <v>38</v>
      </c>
      <c r="AX463" s="15" t="s">
        <v>86</v>
      </c>
      <c r="AY463" s="223" t="s">
        <v>134</v>
      </c>
    </row>
    <row r="464" spans="1:65" s="2" customFormat="1" ht="24.2" customHeight="1">
      <c r="A464" s="35"/>
      <c r="B464" s="36"/>
      <c r="C464" s="235" t="s">
        <v>646</v>
      </c>
      <c r="D464" s="235" t="s">
        <v>299</v>
      </c>
      <c r="E464" s="236" t="s">
        <v>647</v>
      </c>
      <c r="F464" s="237" t="s">
        <v>648</v>
      </c>
      <c r="G464" s="238" t="s">
        <v>155</v>
      </c>
      <c r="H464" s="239">
        <v>1247.633</v>
      </c>
      <c r="I464" s="240"/>
      <c r="J464" s="241">
        <f>ROUND(I464*H464,2)</f>
        <v>0</v>
      </c>
      <c r="K464" s="237" t="s">
        <v>141</v>
      </c>
      <c r="L464" s="242"/>
      <c r="M464" s="243" t="s">
        <v>76</v>
      </c>
      <c r="N464" s="244" t="s">
        <v>48</v>
      </c>
      <c r="O464" s="65"/>
      <c r="P464" s="183">
        <f>O464*H464</f>
        <v>0</v>
      </c>
      <c r="Q464" s="183">
        <v>0.0018</v>
      </c>
      <c r="R464" s="183">
        <f>Q464*H464</f>
        <v>2.2457394</v>
      </c>
      <c r="S464" s="183">
        <v>0</v>
      </c>
      <c r="T464" s="184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185" t="s">
        <v>302</v>
      </c>
      <c r="AT464" s="185" t="s">
        <v>299</v>
      </c>
      <c r="AU464" s="185" t="s">
        <v>88</v>
      </c>
      <c r="AY464" s="18" t="s">
        <v>134</v>
      </c>
      <c r="BE464" s="186">
        <f>IF(N464="základní",J464,0)</f>
        <v>0</v>
      </c>
      <c r="BF464" s="186">
        <f>IF(N464="snížená",J464,0)</f>
        <v>0</v>
      </c>
      <c r="BG464" s="186">
        <f>IF(N464="zákl. přenesená",J464,0)</f>
        <v>0</v>
      </c>
      <c r="BH464" s="186">
        <f>IF(N464="sníž. přenesená",J464,0)</f>
        <v>0</v>
      </c>
      <c r="BI464" s="186">
        <f>IF(N464="nulová",J464,0)</f>
        <v>0</v>
      </c>
      <c r="BJ464" s="18" t="s">
        <v>86</v>
      </c>
      <c r="BK464" s="186">
        <f>ROUND(I464*H464,2)</f>
        <v>0</v>
      </c>
      <c r="BL464" s="18" t="s">
        <v>247</v>
      </c>
      <c r="BM464" s="185" t="s">
        <v>649</v>
      </c>
    </row>
    <row r="465" spans="1:47" s="2" customFormat="1" ht="19.5">
      <c r="A465" s="35"/>
      <c r="B465" s="36"/>
      <c r="C465" s="37"/>
      <c r="D465" s="187" t="s">
        <v>144</v>
      </c>
      <c r="E465" s="37"/>
      <c r="F465" s="188" t="s">
        <v>648</v>
      </c>
      <c r="G465" s="37"/>
      <c r="H465" s="37"/>
      <c r="I465" s="189"/>
      <c r="J465" s="37"/>
      <c r="K465" s="37"/>
      <c r="L465" s="40"/>
      <c r="M465" s="190"/>
      <c r="N465" s="191"/>
      <c r="O465" s="65"/>
      <c r="P465" s="65"/>
      <c r="Q465" s="65"/>
      <c r="R465" s="65"/>
      <c r="S465" s="65"/>
      <c r="T465" s="66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T465" s="18" t="s">
        <v>144</v>
      </c>
      <c r="AU465" s="18" t="s">
        <v>88</v>
      </c>
    </row>
    <row r="466" spans="2:51" s="13" customFormat="1" ht="11.25">
      <c r="B466" s="192"/>
      <c r="C466" s="193"/>
      <c r="D466" s="187" t="s">
        <v>146</v>
      </c>
      <c r="E466" s="194" t="s">
        <v>76</v>
      </c>
      <c r="F466" s="195" t="s">
        <v>644</v>
      </c>
      <c r="G466" s="193"/>
      <c r="H466" s="194" t="s">
        <v>76</v>
      </c>
      <c r="I466" s="196"/>
      <c r="J466" s="193"/>
      <c r="K466" s="193"/>
      <c r="L466" s="197"/>
      <c r="M466" s="198"/>
      <c r="N466" s="199"/>
      <c r="O466" s="199"/>
      <c r="P466" s="199"/>
      <c r="Q466" s="199"/>
      <c r="R466" s="199"/>
      <c r="S466" s="199"/>
      <c r="T466" s="200"/>
      <c r="AT466" s="201" t="s">
        <v>146</v>
      </c>
      <c r="AU466" s="201" t="s">
        <v>88</v>
      </c>
      <c r="AV466" s="13" t="s">
        <v>86</v>
      </c>
      <c r="AW466" s="13" t="s">
        <v>38</v>
      </c>
      <c r="AX466" s="13" t="s">
        <v>78</v>
      </c>
      <c r="AY466" s="201" t="s">
        <v>134</v>
      </c>
    </row>
    <row r="467" spans="2:51" s="14" customFormat="1" ht="11.25">
      <c r="B467" s="202"/>
      <c r="C467" s="203"/>
      <c r="D467" s="187" t="s">
        <v>146</v>
      </c>
      <c r="E467" s="204" t="s">
        <v>76</v>
      </c>
      <c r="F467" s="205" t="s">
        <v>645</v>
      </c>
      <c r="G467" s="203"/>
      <c r="H467" s="206">
        <v>1150</v>
      </c>
      <c r="I467" s="207"/>
      <c r="J467" s="203"/>
      <c r="K467" s="203"/>
      <c r="L467" s="208"/>
      <c r="M467" s="209"/>
      <c r="N467" s="210"/>
      <c r="O467" s="210"/>
      <c r="P467" s="210"/>
      <c r="Q467" s="210"/>
      <c r="R467" s="210"/>
      <c r="S467" s="210"/>
      <c r="T467" s="211"/>
      <c r="AT467" s="212" t="s">
        <v>146</v>
      </c>
      <c r="AU467" s="212" t="s">
        <v>88</v>
      </c>
      <c r="AV467" s="14" t="s">
        <v>88</v>
      </c>
      <c r="AW467" s="14" t="s">
        <v>38</v>
      </c>
      <c r="AX467" s="14" t="s">
        <v>78</v>
      </c>
      <c r="AY467" s="212" t="s">
        <v>134</v>
      </c>
    </row>
    <row r="468" spans="2:51" s="13" customFormat="1" ht="11.25">
      <c r="B468" s="192"/>
      <c r="C468" s="193"/>
      <c r="D468" s="187" t="s">
        <v>146</v>
      </c>
      <c r="E468" s="194" t="s">
        <v>76</v>
      </c>
      <c r="F468" s="195" t="s">
        <v>650</v>
      </c>
      <c r="G468" s="193"/>
      <c r="H468" s="194" t="s">
        <v>76</v>
      </c>
      <c r="I468" s="196"/>
      <c r="J468" s="193"/>
      <c r="K468" s="193"/>
      <c r="L468" s="197"/>
      <c r="M468" s="198"/>
      <c r="N468" s="199"/>
      <c r="O468" s="199"/>
      <c r="P468" s="199"/>
      <c r="Q468" s="199"/>
      <c r="R468" s="199"/>
      <c r="S468" s="199"/>
      <c r="T468" s="200"/>
      <c r="AT468" s="201" t="s">
        <v>146</v>
      </c>
      <c r="AU468" s="201" t="s">
        <v>88</v>
      </c>
      <c r="AV468" s="13" t="s">
        <v>86</v>
      </c>
      <c r="AW468" s="13" t="s">
        <v>38</v>
      </c>
      <c r="AX468" s="13" t="s">
        <v>78</v>
      </c>
      <c r="AY468" s="201" t="s">
        <v>134</v>
      </c>
    </row>
    <row r="469" spans="2:51" s="14" customFormat="1" ht="11.25">
      <c r="B469" s="202"/>
      <c r="C469" s="203"/>
      <c r="D469" s="187" t="s">
        <v>146</v>
      </c>
      <c r="E469" s="204" t="s">
        <v>76</v>
      </c>
      <c r="F469" s="205" t="s">
        <v>356</v>
      </c>
      <c r="G469" s="203"/>
      <c r="H469" s="206">
        <v>73.17</v>
      </c>
      <c r="I469" s="207"/>
      <c r="J469" s="203"/>
      <c r="K469" s="203"/>
      <c r="L469" s="208"/>
      <c r="M469" s="209"/>
      <c r="N469" s="210"/>
      <c r="O469" s="210"/>
      <c r="P469" s="210"/>
      <c r="Q469" s="210"/>
      <c r="R469" s="210"/>
      <c r="S469" s="210"/>
      <c r="T469" s="211"/>
      <c r="AT469" s="212" t="s">
        <v>146</v>
      </c>
      <c r="AU469" s="212" t="s">
        <v>88</v>
      </c>
      <c r="AV469" s="14" t="s">
        <v>88</v>
      </c>
      <c r="AW469" s="14" t="s">
        <v>38</v>
      </c>
      <c r="AX469" s="14" t="s">
        <v>78</v>
      </c>
      <c r="AY469" s="212" t="s">
        <v>134</v>
      </c>
    </row>
    <row r="470" spans="2:51" s="15" customFormat="1" ht="11.25">
      <c r="B470" s="213"/>
      <c r="C470" s="214"/>
      <c r="D470" s="187" t="s">
        <v>146</v>
      </c>
      <c r="E470" s="215" t="s">
        <v>76</v>
      </c>
      <c r="F470" s="216" t="s">
        <v>150</v>
      </c>
      <c r="G470" s="214"/>
      <c r="H470" s="217">
        <v>1223.17</v>
      </c>
      <c r="I470" s="218"/>
      <c r="J470" s="214"/>
      <c r="K470" s="214"/>
      <c r="L470" s="219"/>
      <c r="M470" s="220"/>
      <c r="N470" s="221"/>
      <c r="O470" s="221"/>
      <c r="P470" s="221"/>
      <c r="Q470" s="221"/>
      <c r="R470" s="221"/>
      <c r="S470" s="221"/>
      <c r="T470" s="222"/>
      <c r="AT470" s="223" t="s">
        <v>146</v>
      </c>
      <c r="AU470" s="223" t="s">
        <v>88</v>
      </c>
      <c r="AV470" s="15" t="s">
        <v>142</v>
      </c>
      <c r="AW470" s="15" t="s">
        <v>38</v>
      </c>
      <c r="AX470" s="15" t="s">
        <v>86</v>
      </c>
      <c r="AY470" s="223" t="s">
        <v>134</v>
      </c>
    </row>
    <row r="471" spans="2:51" s="14" customFormat="1" ht="11.25">
      <c r="B471" s="202"/>
      <c r="C471" s="203"/>
      <c r="D471" s="187" t="s">
        <v>146</v>
      </c>
      <c r="E471" s="203"/>
      <c r="F471" s="205" t="s">
        <v>651</v>
      </c>
      <c r="G471" s="203"/>
      <c r="H471" s="206">
        <v>1247.633</v>
      </c>
      <c r="I471" s="207"/>
      <c r="J471" s="203"/>
      <c r="K471" s="203"/>
      <c r="L471" s="208"/>
      <c r="M471" s="209"/>
      <c r="N471" s="210"/>
      <c r="O471" s="210"/>
      <c r="P471" s="210"/>
      <c r="Q471" s="210"/>
      <c r="R471" s="210"/>
      <c r="S471" s="210"/>
      <c r="T471" s="211"/>
      <c r="AT471" s="212" t="s">
        <v>146</v>
      </c>
      <c r="AU471" s="212" t="s">
        <v>88</v>
      </c>
      <c r="AV471" s="14" t="s">
        <v>88</v>
      </c>
      <c r="AW471" s="14" t="s">
        <v>4</v>
      </c>
      <c r="AX471" s="14" t="s">
        <v>86</v>
      </c>
      <c r="AY471" s="212" t="s">
        <v>134</v>
      </c>
    </row>
    <row r="472" spans="1:65" s="2" customFormat="1" ht="24.2" customHeight="1">
      <c r="A472" s="35"/>
      <c r="B472" s="36"/>
      <c r="C472" s="174" t="s">
        <v>652</v>
      </c>
      <c r="D472" s="174" t="s">
        <v>137</v>
      </c>
      <c r="E472" s="175" t="s">
        <v>653</v>
      </c>
      <c r="F472" s="176" t="s">
        <v>654</v>
      </c>
      <c r="G472" s="177" t="s">
        <v>155</v>
      </c>
      <c r="H472" s="178">
        <v>151.67</v>
      </c>
      <c r="I472" s="179"/>
      <c r="J472" s="180">
        <f>ROUND(I472*H472,2)</f>
        <v>0</v>
      </c>
      <c r="K472" s="176" t="s">
        <v>141</v>
      </c>
      <c r="L472" s="40"/>
      <c r="M472" s="181" t="s">
        <v>76</v>
      </c>
      <c r="N472" s="182" t="s">
        <v>48</v>
      </c>
      <c r="O472" s="65"/>
      <c r="P472" s="183">
        <f>O472*H472</f>
        <v>0</v>
      </c>
      <c r="Q472" s="183">
        <v>0.00012</v>
      </c>
      <c r="R472" s="183">
        <f>Q472*H472</f>
        <v>0.0182004</v>
      </c>
      <c r="S472" s="183">
        <v>0</v>
      </c>
      <c r="T472" s="184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185" t="s">
        <v>247</v>
      </c>
      <c r="AT472" s="185" t="s">
        <v>137</v>
      </c>
      <c r="AU472" s="185" t="s">
        <v>88</v>
      </c>
      <c r="AY472" s="18" t="s">
        <v>134</v>
      </c>
      <c r="BE472" s="186">
        <f>IF(N472="základní",J472,0)</f>
        <v>0</v>
      </c>
      <c r="BF472" s="186">
        <f>IF(N472="snížená",J472,0)</f>
        <v>0</v>
      </c>
      <c r="BG472" s="186">
        <f>IF(N472="zákl. přenesená",J472,0)</f>
        <v>0</v>
      </c>
      <c r="BH472" s="186">
        <f>IF(N472="sníž. přenesená",J472,0)</f>
        <v>0</v>
      </c>
      <c r="BI472" s="186">
        <f>IF(N472="nulová",J472,0)</f>
        <v>0</v>
      </c>
      <c r="BJ472" s="18" t="s">
        <v>86</v>
      </c>
      <c r="BK472" s="186">
        <f>ROUND(I472*H472,2)</f>
        <v>0</v>
      </c>
      <c r="BL472" s="18" t="s">
        <v>247</v>
      </c>
      <c r="BM472" s="185" t="s">
        <v>655</v>
      </c>
    </row>
    <row r="473" spans="1:47" s="2" customFormat="1" ht="29.25">
      <c r="A473" s="35"/>
      <c r="B473" s="36"/>
      <c r="C473" s="37"/>
      <c r="D473" s="187" t="s">
        <v>144</v>
      </c>
      <c r="E473" s="37"/>
      <c r="F473" s="188" t="s">
        <v>656</v>
      </c>
      <c r="G473" s="37"/>
      <c r="H473" s="37"/>
      <c r="I473" s="189"/>
      <c r="J473" s="37"/>
      <c r="K473" s="37"/>
      <c r="L473" s="40"/>
      <c r="M473" s="190"/>
      <c r="N473" s="191"/>
      <c r="O473" s="65"/>
      <c r="P473" s="65"/>
      <c r="Q473" s="65"/>
      <c r="R473" s="65"/>
      <c r="S473" s="65"/>
      <c r="T473" s="66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T473" s="18" t="s">
        <v>144</v>
      </c>
      <c r="AU473" s="18" t="s">
        <v>88</v>
      </c>
    </row>
    <row r="474" spans="2:51" s="13" customFormat="1" ht="11.25">
      <c r="B474" s="192"/>
      <c r="C474" s="193"/>
      <c r="D474" s="187" t="s">
        <v>146</v>
      </c>
      <c r="E474" s="194" t="s">
        <v>76</v>
      </c>
      <c r="F474" s="195" t="s">
        <v>657</v>
      </c>
      <c r="G474" s="193"/>
      <c r="H474" s="194" t="s">
        <v>76</v>
      </c>
      <c r="I474" s="196"/>
      <c r="J474" s="193"/>
      <c r="K474" s="193"/>
      <c r="L474" s="197"/>
      <c r="M474" s="198"/>
      <c r="N474" s="199"/>
      <c r="O474" s="199"/>
      <c r="P474" s="199"/>
      <c r="Q474" s="199"/>
      <c r="R474" s="199"/>
      <c r="S474" s="199"/>
      <c r="T474" s="200"/>
      <c r="AT474" s="201" t="s">
        <v>146</v>
      </c>
      <c r="AU474" s="201" t="s">
        <v>88</v>
      </c>
      <c r="AV474" s="13" t="s">
        <v>86</v>
      </c>
      <c r="AW474" s="13" t="s">
        <v>38</v>
      </c>
      <c r="AX474" s="13" t="s">
        <v>78</v>
      </c>
      <c r="AY474" s="201" t="s">
        <v>134</v>
      </c>
    </row>
    <row r="475" spans="2:51" s="13" customFormat="1" ht="11.25">
      <c r="B475" s="192"/>
      <c r="C475" s="193"/>
      <c r="D475" s="187" t="s">
        <v>146</v>
      </c>
      <c r="E475" s="194" t="s">
        <v>76</v>
      </c>
      <c r="F475" s="195" t="s">
        <v>650</v>
      </c>
      <c r="G475" s="193"/>
      <c r="H475" s="194" t="s">
        <v>76</v>
      </c>
      <c r="I475" s="196"/>
      <c r="J475" s="193"/>
      <c r="K475" s="193"/>
      <c r="L475" s="197"/>
      <c r="M475" s="198"/>
      <c r="N475" s="199"/>
      <c r="O475" s="199"/>
      <c r="P475" s="199"/>
      <c r="Q475" s="199"/>
      <c r="R475" s="199"/>
      <c r="S475" s="199"/>
      <c r="T475" s="200"/>
      <c r="AT475" s="201" t="s">
        <v>146</v>
      </c>
      <c r="AU475" s="201" t="s">
        <v>88</v>
      </c>
      <c r="AV475" s="13" t="s">
        <v>86</v>
      </c>
      <c r="AW475" s="13" t="s">
        <v>38</v>
      </c>
      <c r="AX475" s="13" t="s">
        <v>78</v>
      </c>
      <c r="AY475" s="201" t="s">
        <v>134</v>
      </c>
    </row>
    <row r="476" spans="2:51" s="14" customFormat="1" ht="11.25">
      <c r="B476" s="202"/>
      <c r="C476" s="203"/>
      <c r="D476" s="187" t="s">
        <v>146</v>
      </c>
      <c r="E476" s="204" t="s">
        <v>76</v>
      </c>
      <c r="F476" s="205" t="s">
        <v>356</v>
      </c>
      <c r="G476" s="203"/>
      <c r="H476" s="206">
        <v>73.17</v>
      </c>
      <c r="I476" s="207"/>
      <c r="J476" s="203"/>
      <c r="K476" s="203"/>
      <c r="L476" s="208"/>
      <c r="M476" s="209"/>
      <c r="N476" s="210"/>
      <c r="O476" s="210"/>
      <c r="P476" s="210"/>
      <c r="Q476" s="210"/>
      <c r="R476" s="210"/>
      <c r="S476" s="210"/>
      <c r="T476" s="211"/>
      <c r="AT476" s="212" t="s">
        <v>146</v>
      </c>
      <c r="AU476" s="212" t="s">
        <v>88</v>
      </c>
      <c r="AV476" s="14" t="s">
        <v>88</v>
      </c>
      <c r="AW476" s="14" t="s">
        <v>38</v>
      </c>
      <c r="AX476" s="14" t="s">
        <v>78</v>
      </c>
      <c r="AY476" s="212" t="s">
        <v>134</v>
      </c>
    </row>
    <row r="477" spans="2:51" s="16" customFormat="1" ht="11.25">
      <c r="B477" s="224"/>
      <c r="C477" s="225"/>
      <c r="D477" s="187" t="s">
        <v>146</v>
      </c>
      <c r="E477" s="226" t="s">
        <v>76</v>
      </c>
      <c r="F477" s="227" t="s">
        <v>216</v>
      </c>
      <c r="G477" s="225"/>
      <c r="H477" s="228">
        <v>73.17</v>
      </c>
      <c r="I477" s="229"/>
      <c r="J477" s="225"/>
      <c r="K477" s="225"/>
      <c r="L477" s="230"/>
      <c r="M477" s="231"/>
      <c r="N477" s="232"/>
      <c r="O477" s="232"/>
      <c r="P477" s="232"/>
      <c r="Q477" s="232"/>
      <c r="R477" s="232"/>
      <c r="S477" s="232"/>
      <c r="T477" s="233"/>
      <c r="AT477" s="234" t="s">
        <v>146</v>
      </c>
      <c r="AU477" s="234" t="s">
        <v>88</v>
      </c>
      <c r="AV477" s="16" t="s">
        <v>163</v>
      </c>
      <c r="AW477" s="16" t="s">
        <v>38</v>
      </c>
      <c r="AX477" s="16" t="s">
        <v>78</v>
      </c>
      <c r="AY477" s="234" t="s">
        <v>134</v>
      </c>
    </row>
    <row r="478" spans="2:51" s="13" customFormat="1" ht="11.25">
      <c r="B478" s="192"/>
      <c r="C478" s="193"/>
      <c r="D478" s="187" t="s">
        <v>146</v>
      </c>
      <c r="E478" s="194" t="s">
        <v>76</v>
      </c>
      <c r="F478" s="195" t="s">
        <v>658</v>
      </c>
      <c r="G478" s="193"/>
      <c r="H478" s="194" t="s">
        <v>76</v>
      </c>
      <c r="I478" s="196"/>
      <c r="J478" s="193"/>
      <c r="K478" s="193"/>
      <c r="L478" s="197"/>
      <c r="M478" s="198"/>
      <c r="N478" s="199"/>
      <c r="O478" s="199"/>
      <c r="P478" s="199"/>
      <c r="Q478" s="199"/>
      <c r="R478" s="199"/>
      <c r="S478" s="199"/>
      <c r="T478" s="200"/>
      <c r="AT478" s="201" t="s">
        <v>146</v>
      </c>
      <c r="AU478" s="201" t="s">
        <v>88</v>
      </c>
      <c r="AV478" s="13" t="s">
        <v>86</v>
      </c>
      <c r="AW478" s="13" t="s">
        <v>38</v>
      </c>
      <c r="AX478" s="13" t="s">
        <v>78</v>
      </c>
      <c r="AY478" s="201" t="s">
        <v>134</v>
      </c>
    </row>
    <row r="479" spans="2:51" s="13" customFormat="1" ht="11.25">
      <c r="B479" s="192"/>
      <c r="C479" s="193"/>
      <c r="D479" s="187" t="s">
        <v>146</v>
      </c>
      <c r="E479" s="194" t="s">
        <v>76</v>
      </c>
      <c r="F479" s="195" t="s">
        <v>659</v>
      </c>
      <c r="G479" s="193"/>
      <c r="H479" s="194" t="s">
        <v>76</v>
      </c>
      <c r="I479" s="196"/>
      <c r="J479" s="193"/>
      <c r="K479" s="193"/>
      <c r="L479" s="197"/>
      <c r="M479" s="198"/>
      <c r="N479" s="199"/>
      <c r="O479" s="199"/>
      <c r="P479" s="199"/>
      <c r="Q479" s="199"/>
      <c r="R479" s="199"/>
      <c r="S479" s="199"/>
      <c r="T479" s="200"/>
      <c r="AT479" s="201" t="s">
        <v>146</v>
      </c>
      <c r="AU479" s="201" t="s">
        <v>88</v>
      </c>
      <c r="AV479" s="13" t="s">
        <v>86</v>
      </c>
      <c r="AW479" s="13" t="s">
        <v>38</v>
      </c>
      <c r="AX479" s="13" t="s">
        <v>78</v>
      </c>
      <c r="AY479" s="201" t="s">
        <v>134</v>
      </c>
    </row>
    <row r="480" spans="2:51" s="14" customFormat="1" ht="11.25">
      <c r="B480" s="202"/>
      <c r="C480" s="203"/>
      <c r="D480" s="187" t="s">
        <v>146</v>
      </c>
      <c r="E480" s="204" t="s">
        <v>76</v>
      </c>
      <c r="F480" s="205" t="s">
        <v>660</v>
      </c>
      <c r="G480" s="203"/>
      <c r="H480" s="206">
        <v>55.5</v>
      </c>
      <c r="I480" s="207"/>
      <c r="J480" s="203"/>
      <c r="K480" s="203"/>
      <c r="L480" s="208"/>
      <c r="M480" s="209"/>
      <c r="N480" s="210"/>
      <c r="O480" s="210"/>
      <c r="P480" s="210"/>
      <c r="Q480" s="210"/>
      <c r="R480" s="210"/>
      <c r="S480" s="210"/>
      <c r="T480" s="211"/>
      <c r="AT480" s="212" t="s">
        <v>146</v>
      </c>
      <c r="AU480" s="212" t="s">
        <v>88</v>
      </c>
      <c r="AV480" s="14" t="s">
        <v>88</v>
      </c>
      <c r="AW480" s="14" t="s">
        <v>38</v>
      </c>
      <c r="AX480" s="14" t="s">
        <v>78</v>
      </c>
      <c r="AY480" s="212" t="s">
        <v>134</v>
      </c>
    </row>
    <row r="481" spans="2:51" s="14" customFormat="1" ht="11.25">
      <c r="B481" s="202"/>
      <c r="C481" s="203"/>
      <c r="D481" s="187" t="s">
        <v>146</v>
      </c>
      <c r="E481" s="204" t="s">
        <v>76</v>
      </c>
      <c r="F481" s="205" t="s">
        <v>661</v>
      </c>
      <c r="G481" s="203"/>
      <c r="H481" s="206">
        <v>23</v>
      </c>
      <c r="I481" s="207"/>
      <c r="J481" s="203"/>
      <c r="K481" s="203"/>
      <c r="L481" s="208"/>
      <c r="M481" s="209"/>
      <c r="N481" s="210"/>
      <c r="O481" s="210"/>
      <c r="P481" s="210"/>
      <c r="Q481" s="210"/>
      <c r="R481" s="210"/>
      <c r="S481" s="210"/>
      <c r="T481" s="211"/>
      <c r="AT481" s="212" t="s">
        <v>146</v>
      </c>
      <c r="AU481" s="212" t="s">
        <v>88</v>
      </c>
      <c r="AV481" s="14" t="s">
        <v>88</v>
      </c>
      <c r="AW481" s="14" t="s">
        <v>38</v>
      </c>
      <c r="AX481" s="14" t="s">
        <v>78</v>
      </c>
      <c r="AY481" s="212" t="s">
        <v>134</v>
      </c>
    </row>
    <row r="482" spans="2:51" s="16" customFormat="1" ht="11.25">
      <c r="B482" s="224"/>
      <c r="C482" s="225"/>
      <c r="D482" s="187" t="s">
        <v>146</v>
      </c>
      <c r="E482" s="226" t="s">
        <v>76</v>
      </c>
      <c r="F482" s="227" t="s">
        <v>216</v>
      </c>
      <c r="G482" s="225"/>
      <c r="H482" s="228">
        <v>78.5</v>
      </c>
      <c r="I482" s="229"/>
      <c r="J482" s="225"/>
      <c r="K482" s="225"/>
      <c r="L482" s="230"/>
      <c r="M482" s="231"/>
      <c r="N482" s="232"/>
      <c r="O482" s="232"/>
      <c r="P482" s="232"/>
      <c r="Q482" s="232"/>
      <c r="R482" s="232"/>
      <c r="S482" s="232"/>
      <c r="T482" s="233"/>
      <c r="AT482" s="234" t="s">
        <v>146</v>
      </c>
      <c r="AU482" s="234" t="s">
        <v>88</v>
      </c>
      <c r="AV482" s="16" t="s">
        <v>163</v>
      </c>
      <c r="AW482" s="16" t="s">
        <v>38</v>
      </c>
      <c r="AX482" s="16" t="s">
        <v>78</v>
      </c>
      <c r="AY482" s="234" t="s">
        <v>134</v>
      </c>
    </row>
    <row r="483" spans="2:51" s="15" customFormat="1" ht="11.25">
      <c r="B483" s="213"/>
      <c r="C483" s="214"/>
      <c r="D483" s="187" t="s">
        <v>146</v>
      </c>
      <c r="E483" s="215" t="s">
        <v>76</v>
      </c>
      <c r="F483" s="216" t="s">
        <v>150</v>
      </c>
      <c r="G483" s="214"/>
      <c r="H483" s="217">
        <v>151.67</v>
      </c>
      <c r="I483" s="218"/>
      <c r="J483" s="214"/>
      <c r="K483" s="214"/>
      <c r="L483" s="219"/>
      <c r="M483" s="220"/>
      <c r="N483" s="221"/>
      <c r="O483" s="221"/>
      <c r="P483" s="221"/>
      <c r="Q483" s="221"/>
      <c r="R483" s="221"/>
      <c r="S483" s="221"/>
      <c r="T483" s="222"/>
      <c r="AT483" s="223" t="s">
        <v>146</v>
      </c>
      <c r="AU483" s="223" t="s">
        <v>88</v>
      </c>
      <c r="AV483" s="15" t="s">
        <v>142</v>
      </c>
      <c r="AW483" s="15" t="s">
        <v>38</v>
      </c>
      <c r="AX483" s="15" t="s">
        <v>86</v>
      </c>
      <c r="AY483" s="223" t="s">
        <v>134</v>
      </c>
    </row>
    <row r="484" spans="1:65" s="2" customFormat="1" ht="24.2" customHeight="1">
      <c r="A484" s="35"/>
      <c r="B484" s="36"/>
      <c r="C484" s="235" t="s">
        <v>662</v>
      </c>
      <c r="D484" s="235" t="s">
        <v>299</v>
      </c>
      <c r="E484" s="236" t="s">
        <v>663</v>
      </c>
      <c r="F484" s="237" t="s">
        <v>664</v>
      </c>
      <c r="G484" s="238" t="s">
        <v>155</v>
      </c>
      <c r="H484" s="239">
        <v>80.07</v>
      </c>
      <c r="I484" s="240"/>
      <c r="J484" s="241">
        <f>ROUND(I484*H484,2)</f>
        <v>0</v>
      </c>
      <c r="K484" s="237" t="s">
        <v>76</v>
      </c>
      <c r="L484" s="242"/>
      <c r="M484" s="243" t="s">
        <v>76</v>
      </c>
      <c r="N484" s="244" t="s">
        <v>48</v>
      </c>
      <c r="O484" s="65"/>
      <c r="P484" s="183">
        <f>O484*H484</f>
        <v>0</v>
      </c>
      <c r="Q484" s="183">
        <v>0.0036</v>
      </c>
      <c r="R484" s="183">
        <f>Q484*H484</f>
        <v>0.28825199999999995</v>
      </c>
      <c r="S484" s="183">
        <v>0</v>
      </c>
      <c r="T484" s="184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185" t="s">
        <v>302</v>
      </c>
      <c r="AT484" s="185" t="s">
        <v>299</v>
      </c>
      <c r="AU484" s="185" t="s">
        <v>88</v>
      </c>
      <c r="AY484" s="18" t="s">
        <v>134</v>
      </c>
      <c r="BE484" s="186">
        <f>IF(N484="základní",J484,0)</f>
        <v>0</v>
      </c>
      <c r="BF484" s="186">
        <f>IF(N484="snížená",J484,0)</f>
        <v>0</v>
      </c>
      <c r="BG484" s="186">
        <f>IF(N484="zákl. přenesená",J484,0)</f>
        <v>0</v>
      </c>
      <c r="BH484" s="186">
        <f>IF(N484="sníž. přenesená",J484,0)</f>
        <v>0</v>
      </c>
      <c r="BI484" s="186">
        <f>IF(N484="nulová",J484,0)</f>
        <v>0</v>
      </c>
      <c r="BJ484" s="18" t="s">
        <v>86</v>
      </c>
      <c r="BK484" s="186">
        <f>ROUND(I484*H484,2)</f>
        <v>0</v>
      </c>
      <c r="BL484" s="18" t="s">
        <v>247</v>
      </c>
      <c r="BM484" s="185" t="s">
        <v>665</v>
      </c>
    </row>
    <row r="485" spans="1:47" s="2" customFormat="1" ht="19.5">
      <c r="A485" s="35"/>
      <c r="B485" s="36"/>
      <c r="C485" s="37"/>
      <c r="D485" s="187" t="s">
        <v>144</v>
      </c>
      <c r="E485" s="37"/>
      <c r="F485" s="188" t="s">
        <v>664</v>
      </c>
      <c r="G485" s="37"/>
      <c r="H485" s="37"/>
      <c r="I485" s="189"/>
      <c r="J485" s="37"/>
      <c r="K485" s="37"/>
      <c r="L485" s="40"/>
      <c r="M485" s="190"/>
      <c r="N485" s="191"/>
      <c r="O485" s="65"/>
      <c r="P485" s="65"/>
      <c r="Q485" s="65"/>
      <c r="R485" s="65"/>
      <c r="S485" s="65"/>
      <c r="T485" s="66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T485" s="18" t="s">
        <v>144</v>
      </c>
      <c r="AU485" s="18" t="s">
        <v>88</v>
      </c>
    </row>
    <row r="486" spans="2:51" s="13" customFormat="1" ht="11.25">
      <c r="B486" s="192"/>
      <c r="C486" s="193"/>
      <c r="D486" s="187" t="s">
        <v>146</v>
      </c>
      <c r="E486" s="194" t="s">
        <v>76</v>
      </c>
      <c r="F486" s="195" t="s">
        <v>658</v>
      </c>
      <c r="G486" s="193"/>
      <c r="H486" s="194" t="s">
        <v>76</v>
      </c>
      <c r="I486" s="196"/>
      <c r="J486" s="193"/>
      <c r="K486" s="193"/>
      <c r="L486" s="197"/>
      <c r="M486" s="198"/>
      <c r="N486" s="199"/>
      <c r="O486" s="199"/>
      <c r="P486" s="199"/>
      <c r="Q486" s="199"/>
      <c r="R486" s="199"/>
      <c r="S486" s="199"/>
      <c r="T486" s="200"/>
      <c r="AT486" s="201" t="s">
        <v>146</v>
      </c>
      <c r="AU486" s="201" t="s">
        <v>88</v>
      </c>
      <c r="AV486" s="13" t="s">
        <v>86</v>
      </c>
      <c r="AW486" s="13" t="s">
        <v>38</v>
      </c>
      <c r="AX486" s="13" t="s">
        <v>78</v>
      </c>
      <c r="AY486" s="201" t="s">
        <v>134</v>
      </c>
    </row>
    <row r="487" spans="2:51" s="13" customFormat="1" ht="11.25">
      <c r="B487" s="192"/>
      <c r="C487" s="193"/>
      <c r="D487" s="187" t="s">
        <v>146</v>
      </c>
      <c r="E487" s="194" t="s">
        <v>76</v>
      </c>
      <c r="F487" s="195" t="s">
        <v>659</v>
      </c>
      <c r="G487" s="193"/>
      <c r="H487" s="194" t="s">
        <v>76</v>
      </c>
      <c r="I487" s="196"/>
      <c r="J487" s="193"/>
      <c r="K487" s="193"/>
      <c r="L487" s="197"/>
      <c r="M487" s="198"/>
      <c r="N487" s="199"/>
      <c r="O487" s="199"/>
      <c r="P487" s="199"/>
      <c r="Q487" s="199"/>
      <c r="R487" s="199"/>
      <c r="S487" s="199"/>
      <c r="T487" s="200"/>
      <c r="AT487" s="201" t="s">
        <v>146</v>
      </c>
      <c r="AU487" s="201" t="s">
        <v>88</v>
      </c>
      <c r="AV487" s="13" t="s">
        <v>86</v>
      </c>
      <c r="AW487" s="13" t="s">
        <v>38</v>
      </c>
      <c r="AX487" s="13" t="s">
        <v>78</v>
      </c>
      <c r="AY487" s="201" t="s">
        <v>134</v>
      </c>
    </row>
    <row r="488" spans="2:51" s="14" customFormat="1" ht="11.25">
      <c r="B488" s="202"/>
      <c r="C488" s="203"/>
      <c r="D488" s="187" t="s">
        <v>146</v>
      </c>
      <c r="E488" s="204" t="s">
        <v>76</v>
      </c>
      <c r="F488" s="205" t="s">
        <v>660</v>
      </c>
      <c r="G488" s="203"/>
      <c r="H488" s="206">
        <v>55.5</v>
      </c>
      <c r="I488" s="207"/>
      <c r="J488" s="203"/>
      <c r="K488" s="203"/>
      <c r="L488" s="208"/>
      <c r="M488" s="209"/>
      <c r="N488" s="210"/>
      <c r="O488" s="210"/>
      <c r="P488" s="210"/>
      <c r="Q488" s="210"/>
      <c r="R488" s="210"/>
      <c r="S488" s="210"/>
      <c r="T488" s="211"/>
      <c r="AT488" s="212" t="s">
        <v>146</v>
      </c>
      <c r="AU488" s="212" t="s">
        <v>88</v>
      </c>
      <c r="AV488" s="14" t="s">
        <v>88</v>
      </c>
      <c r="AW488" s="14" t="s">
        <v>38</v>
      </c>
      <c r="AX488" s="14" t="s">
        <v>78</v>
      </c>
      <c r="AY488" s="212" t="s">
        <v>134</v>
      </c>
    </row>
    <row r="489" spans="2:51" s="14" customFormat="1" ht="11.25">
      <c r="B489" s="202"/>
      <c r="C489" s="203"/>
      <c r="D489" s="187" t="s">
        <v>146</v>
      </c>
      <c r="E489" s="204" t="s">
        <v>76</v>
      </c>
      <c r="F489" s="205" t="s">
        <v>661</v>
      </c>
      <c r="G489" s="203"/>
      <c r="H489" s="206">
        <v>23</v>
      </c>
      <c r="I489" s="207"/>
      <c r="J489" s="203"/>
      <c r="K489" s="203"/>
      <c r="L489" s="208"/>
      <c r="M489" s="209"/>
      <c r="N489" s="210"/>
      <c r="O489" s="210"/>
      <c r="P489" s="210"/>
      <c r="Q489" s="210"/>
      <c r="R489" s="210"/>
      <c r="S489" s="210"/>
      <c r="T489" s="211"/>
      <c r="AT489" s="212" t="s">
        <v>146</v>
      </c>
      <c r="AU489" s="212" t="s">
        <v>88</v>
      </c>
      <c r="AV489" s="14" t="s">
        <v>88</v>
      </c>
      <c r="AW489" s="14" t="s">
        <v>38</v>
      </c>
      <c r="AX489" s="14" t="s">
        <v>78</v>
      </c>
      <c r="AY489" s="212" t="s">
        <v>134</v>
      </c>
    </row>
    <row r="490" spans="2:51" s="15" customFormat="1" ht="11.25">
      <c r="B490" s="213"/>
      <c r="C490" s="214"/>
      <c r="D490" s="187" t="s">
        <v>146</v>
      </c>
      <c r="E490" s="215" t="s">
        <v>76</v>
      </c>
      <c r="F490" s="216" t="s">
        <v>150</v>
      </c>
      <c r="G490" s="214"/>
      <c r="H490" s="217">
        <v>78.5</v>
      </c>
      <c r="I490" s="218"/>
      <c r="J490" s="214"/>
      <c r="K490" s="214"/>
      <c r="L490" s="219"/>
      <c r="M490" s="220"/>
      <c r="N490" s="221"/>
      <c r="O490" s="221"/>
      <c r="P490" s="221"/>
      <c r="Q490" s="221"/>
      <c r="R490" s="221"/>
      <c r="S490" s="221"/>
      <c r="T490" s="222"/>
      <c r="AT490" s="223" t="s">
        <v>146</v>
      </c>
      <c r="AU490" s="223" t="s">
        <v>88</v>
      </c>
      <c r="AV490" s="15" t="s">
        <v>142</v>
      </c>
      <c r="AW490" s="15" t="s">
        <v>38</v>
      </c>
      <c r="AX490" s="15" t="s">
        <v>86</v>
      </c>
      <c r="AY490" s="223" t="s">
        <v>134</v>
      </c>
    </row>
    <row r="491" spans="2:51" s="14" customFormat="1" ht="11.25">
      <c r="B491" s="202"/>
      <c r="C491" s="203"/>
      <c r="D491" s="187" t="s">
        <v>146</v>
      </c>
      <c r="E491" s="203"/>
      <c r="F491" s="205" t="s">
        <v>666</v>
      </c>
      <c r="G491" s="203"/>
      <c r="H491" s="206">
        <v>80.07</v>
      </c>
      <c r="I491" s="207"/>
      <c r="J491" s="203"/>
      <c r="K491" s="203"/>
      <c r="L491" s="208"/>
      <c r="M491" s="209"/>
      <c r="N491" s="210"/>
      <c r="O491" s="210"/>
      <c r="P491" s="210"/>
      <c r="Q491" s="210"/>
      <c r="R491" s="210"/>
      <c r="S491" s="210"/>
      <c r="T491" s="211"/>
      <c r="AT491" s="212" t="s">
        <v>146</v>
      </c>
      <c r="AU491" s="212" t="s">
        <v>88</v>
      </c>
      <c r="AV491" s="14" t="s">
        <v>88</v>
      </c>
      <c r="AW491" s="14" t="s">
        <v>4</v>
      </c>
      <c r="AX491" s="14" t="s">
        <v>86</v>
      </c>
      <c r="AY491" s="212" t="s">
        <v>134</v>
      </c>
    </row>
    <row r="492" spans="1:65" s="2" customFormat="1" ht="49.15" customHeight="1">
      <c r="A492" s="35"/>
      <c r="B492" s="36"/>
      <c r="C492" s="174" t="s">
        <v>667</v>
      </c>
      <c r="D492" s="174" t="s">
        <v>137</v>
      </c>
      <c r="E492" s="175" t="s">
        <v>668</v>
      </c>
      <c r="F492" s="176" t="s">
        <v>669</v>
      </c>
      <c r="G492" s="177" t="s">
        <v>155</v>
      </c>
      <c r="H492" s="178">
        <v>575</v>
      </c>
      <c r="I492" s="179"/>
      <c r="J492" s="180">
        <f>ROUND(I492*H492,2)</f>
        <v>0</v>
      </c>
      <c r="K492" s="176" t="s">
        <v>76</v>
      </c>
      <c r="L492" s="40"/>
      <c r="M492" s="181" t="s">
        <v>76</v>
      </c>
      <c r="N492" s="182" t="s">
        <v>48</v>
      </c>
      <c r="O492" s="65"/>
      <c r="P492" s="183">
        <f>O492*H492</f>
        <v>0</v>
      </c>
      <c r="Q492" s="183">
        <v>0</v>
      </c>
      <c r="R492" s="183">
        <f>Q492*H492</f>
        <v>0</v>
      </c>
      <c r="S492" s="183">
        <v>0.0025</v>
      </c>
      <c r="T492" s="184">
        <f>S492*H492</f>
        <v>1.4375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185" t="s">
        <v>247</v>
      </c>
      <c r="AT492" s="185" t="s">
        <v>137</v>
      </c>
      <c r="AU492" s="185" t="s">
        <v>88</v>
      </c>
      <c r="AY492" s="18" t="s">
        <v>134</v>
      </c>
      <c r="BE492" s="186">
        <f>IF(N492="základní",J492,0)</f>
        <v>0</v>
      </c>
      <c r="BF492" s="186">
        <f>IF(N492="snížená",J492,0)</f>
        <v>0</v>
      </c>
      <c r="BG492" s="186">
        <f>IF(N492="zákl. přenesená",J492,0)</f>
        <v>0</v>
      </c>
      <c r="BH492" s="186">
        <f>IF(N492="sníž. přenesená",J492,0)</f>
        <v>0</v>
      </c>
      <c r="BI492" s="186">
        <f>IF(N492="nulová",J492,0)</f>
        <v>0</v>
      </c>
      <c r="BJ492" s="18" t="s">
        <v>86</v>
      </c>
      <c r="BK492" s="186">
        <f>ROUND(I492*H492,2)</f>
        <v>0</v>
      </c>
      <c r="BL492" s="18" t="s">
        <v>247</v>
      </c>
      <c r="BM492" s="185" t="s">
        <v>670</v>
      </c>
    </row>
    <row r="493" spans="1:47" s="2" customFormat="1" ht="29.25">
      <c r="A493" s="35"/>
      <c r="B493" s="36"/>
      <c r="C493" s="37"/>
      <c r="D493" s="187" t="s">
        <v>144</v>
      </c>
      <c r="E493" s="37"/>
      <c r="F493" s="188" t="s">
        <v>669</v>
      </c>
      <c r="G493" s="37"/>
      <c r="H493" s="37"/>
      <c r="I493" s="189"/>
      <c r="J493" s="37"/>
      <c r="K493" s="37"/>
      <c r="L493" s="40"/>
      <c r="M493" s="190"/>
      <c r="N493" s="191"/>
      <c r="O493" s="65"/>
      <c r="P493" s="65"/>
      <c r="Q493" s="65"/>
      <c r="R493" s="65"/>
      <c r="S493" s="65"/>
      <c r="T493" s="66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T493" s="18" t="s">
        <v>144</v>
      </c>
      <c r="AU493" s="18" t="s">
        <v>88</v>
      </c>
    </row>
    <row r="494" spans="2:51" s="13" customFormat="1" ht="11.25">
      <c r="B494" s="192"/>
      <c r="C494" s="193"/>
      <c r="D494" s="187" t="s">
        <v>146</v>
      </c>
      <c r="E494" s="194" t="s">
        <v>76</v>
      </c>
      <c r="F494" s="195" t="s">
        <v>671</v>
      </c>
      <c r="G494" s="193"/>
      <c r="H494" s="194" t="s">
        <v>76</v>
      </c>
      <c r="I494" s="196"/>
      <c r="J494" s="193"/>
      <c r="K494" s="193"/>
      <c r="L494" s="197"/>
      <c r="M494" s="198"/>
      <c r="N494" s="199"/>
      <c r="O494" s="199"/>
      <c r="P494" s="199"/>
      <c r="Q494" s="199"/>
      <c r="R494" s="199"/>
      <c r="S494" s="199"/>
      <c r="T494" s="200"/>
      <c r="AT494" s="201" t="s">
        <v>146</v>
      </c>
      <c r="AU494" s="201" t="s">
        <v>88</v>
      </c>
      <c r="AV494" s="13" t="s">
        <v>86</v>
      </c>
      <c r="AW494" s="13" t="s">
        <v>38</v>
      </c>
      <c r="AX494" s="13" t="s">
        <v>78</v>
      </c>
      <c r="AY494" s="201" t="s">
        <v>134</v>
      </c>
    </row>
    <row r="495" spans="2:51" s="13" customFormat="1" ht="11.25">
      <c r="B495" s="192"/>
      <c r="C495" s="193"/>
      <c r="D495" s="187" t="s">
        <v>146</v>
      </c>
      <c r="E495" s="194" t="s">
        <v>76</v>
      </c>
      <c r="F495" s="195" t="s">
        <v>672</v>
      </c>
      <c r="G495" s="193"/>
      <c r="H495" s="194" t="s">
        <v>76</v>
      </c>
      <c r="I495" s="196"/>
      <c r="J495" s="193"/>
      <c r="K495" s="193"/>
      <c r="L495" s="197"/>
      <c r="M495" s="198"/>
      <c r="N495" s="199"/>
      <c r="O495" s="199"/>
      <c r="P495" s="199"/>
      <c r="Q495" s="199"/>
      <c r="R495" s="199"/>
      <c r="S495" s="199"/>
      <c r="T495" s="200"/>
      <c r="AT495" s="201" t="s">
        <v>146</v>
      </c>
      <c r="AU495" s="201" t="s">
        <v>88</v>
      </c>
      <c r="AV495" s="13" t="s">
        <v>86</v>
      </c>
      <c r="AW495" s="13" t="s">
        <v>38</v>
      </c>
      <c r="AX495" s="13" t="s">
        <v>78</v>
      </c>
      <c r="AY495" s="201" t="s">
        <v>134</v>
      </c>
    </row>
    <row r="496" spans="2:51" s="14" customFormat="1" ht="11.25">
      <c r="B496" s="202"/>
      <c r="C496" s="203"/>
      <c r="D496" s="187" t="s">
        <v>146</v>
      </c>
      <c r="E496" s="204" t="s">
        <v>76</v>
      </c>
      <c r="F496" s="205" t="s">
        <v>673</v>
      </c>
      <c r="G496" s="203"/>
      <c r="H496" s="206">
        <v>596</v>
      </c>
      <c r="I496" s="207"/>
      <c r="J496" s="203"/>
      <c r="K496" s="203"/>
      <c r="L496" s="208"/>
      <c r="M496" s="209"/>
      <c r="N496" s="210"/>
      <c r="O496" s="210"/>
      <c r="P496" s="210"/>
      <c r="Q496" s="210"/>
      <c r="R496" s="210"/>
      <c r="S496" s="210"/>
      <c r="T496" s="211"/>
      <c r="AT496" s="212" t="s">
        <v>146</v>
      </c>
      <c r="AU496" s="212" t="s">
        <v>88</v>
      </c>
      <c r="AV496" s="14" t="s">
        <v>88</v>
      </c>
      <c r="AW496" s="14" t="s">
        <v>38</v>
      </c>
      <c r="AX496" s="14" t="s">
        <v>78</v>
      </c>
      <c r="AY496" s="212" t="s">
        <v>134</v>
      </c>
    </row>
    <row r="497" spans="2:51" s="13" customFormat="1" ht="11.25">
      <c r="B497" s="192"/>
      <c r="C497" s="193"/>
      <c r="D497" s="187" t="s">
        <v>146</v>
      </c>
      <c r="E497" s="194" t="s">
        <v>76</v>
      </c>
      <c r="F497" s="195" t="s">
        <v>674</v>
      </c>
      <c r="G497" s="193"/>
      <c r="H497" s="194" t="s">
        <v>76</v>
      </c>
      <c r="I497" s="196"/>
      <c r="J497" s="193"/>
      <c r="K497" s="193"/>
      <c r="L497" s="197"/>
      <c r="M497" s="198"/>
      <c r="N497" s="199"/>
      <c r="O497" s="199"/>
      <c r="P497" s="199"/>
      <c r="Q497" s="199"/>
      <c r="R497" s="199"/>
      <c r="S497" s="199"/>
      <c r="T497" s="200"/>
      <c r="AT497" s="201" t="s">
        <v>146</v>
      </c>
      <c r="AU497" s="201" t="s">
        <v>88</v>
      </c>
      <c r="AV497" s="13" t="s">
        <v>86</v>
      </c>
      <c r="AW497" s="13" t="s">
        <v>38</v>
      </c>
      <c r="AX497" s="13" t="s">
        <v>78</v>
      </c>
      <c r="AY497" s="201" t="s">
        <v>134</v>
      </c>
    </row>
    <row r="498" spans="2:51" s="14" customFormat="1" ht="11.25">
      <c r="B498" s="202"/>
      <c r="C498" s="203"/>
      <c r="D498" s="187" t="s">
        <v>146</v>
      </c>
      <c r="E498" s="204" t="s">
        <v>76</v>
      </c>
      <c r="F498" s="205" t="s">
        <v>675</v>
      </c>
      <c r="G498" s="203"/>
      <c r="H498" s="206">
        <v>-21</v>
      </c>
      <c r="I498" s="207"/>
      <c r="J498" s="203"/>
      <c r="K498" s="203"/>
      <c r="L498" s="208"/>
      <c r="M498" s="209"/>
      <c r="N498" s="210"/>
      <c r="O498" s="210"/>
      <c r="P498" s="210"/>
      <c r="Q498" s="210"/>
      <c r="R498" s="210"/>
      <c r="S498" s="210"/>
      <c r="T498" s="211"/>
      <c r="AT498" s="212" t="s">
        <v>146</v>
      </c>
      <c r="AU498" s="212" t="s">
        <v>88</v>
      </c>
      <c r="AV498" s="14" t="s">
        <v>88</v>
      </c>
      <c r="AW498" s="14" t="s">
        <v>38</v>
      </c>
      <c r="AX498" s="14" t="s">
        <v>78</v>
      </c>
      <c r="AY498" s="212" t="s">
        <v>134</v>
      </c>
    </row>
    <row r="499" spans="2:51" s="15" customFormat="1" ht="11.25">
      <c r="B499" s="213"/>
      <c r="C499" s="214"/>
      <c r="D499" s="187" t="s">
        <v>146</v>
      </c>
      <c r="E499" s="215" t="s">
        <v>76</v>
      </c>
      <c r="F499" s="216" t="s">
        <v>150</v>
      </c>
      <c r="G499" s="214"/>
      <c r="H499" s="217">
        <v>575</v>
      </c>
      <c r="I499" s="218"/>
      <c r="J499" s="214"/>
      <c r="K499" s="214"/>
      <c r="L499" s="219"/>
      <c r="M499" s="220"/>
      <c r="N499" s="221"/>
      <c r="O499" s="221"/>
      <c r="P499" s="221"/>
      <c r="Q499" s="221"/>
      <c r="R499" s="221"/>
      <c r="S499" s="221"/>
      <c r="T499" s="222"/>
      <c r="AT499" s="223" t="s">
        <v>146</v>
      </c>
      <c r="AU499" s="223" t="s">
        <v>88</v>
      </c>
      <c r="AV499" s="15" t="s">
        <v>142</v>
      </c>
      <c r="AW499" s="15" t="s">
        <v>38</v>
      </c>
      <c r="AX499" s="15" t="s">
        <v>86</v>
      </c>
      <c r="AY499" s="223" t="s">
        <v>134</v>
      </c>
    </row>
    <row r="500" spans="1:65" s="2" customFormat="1" ht="62.65" customHeight="1">
      <c r="A500" s="35"/>
      <c r="B500" s="36"/>
      <c r="C500" s="174" t="s">
        <v>676</v>
      </c>
      <c r="D500" s="174" t="s">
        <v>137</v>
      </c>
      <c r="E500" s="175" t="s">
        <v>677</v>
      </c>
      <c r="F500" s="176" t="s">
        <v>678</v>
      </c>
      <c r="G500" s="177" t="s">
        <v>155</v>
      </c>
      <c r="H500" s="178">
        <v>78.5</v>
      </c>
      <c r="I500" s="179"/>
      <c r="J500" s="180">
        <f>ROUND(I500*H500,2)</f>
        <v>0</v>
      </c>
      <c r="K500" s="176" t="s">
        <v>76</v>
      </c>
      <c r="L500" s="40"/>
      <c r="M500" s="181" t="s">
        <v>76</v>
      </c>
      <c r="N500" s="182" t="s">
        <v>48</v>
      </c>
      <c r="O500" s="65"/>
      <c r="P500" s="183">
        <f>O500*H500</f>
        <v>0</v>
      </c>
      <c r="Q500" s="183">
        <v>0</v>
      </c>
      <c r="R500" s="183">
        <f>Q500*H500</f>
        <v>0</v>
      </c>
      <c r="S500" s="183">
        <v>0.0025</v>
      </c>
      <c r="T500" s="184">
        <f>S500*H500</f>
        <v>0.19625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185" t="s">
        <v>247</v>
      </c>
      <c r="AT500" s="185" t="s">
        <v>137</v>
      </c>
      <c r="AU500" s="185" t="s">
        <v>88</v>
      </c>
      <c r="AY500" s="18" t="s">
        <v>134</v>
      </c>
      <c r="BE500" s="186">
        <f>IF(N500="základní",J500,0)</f>
        <v>0</v>
      </c>
      <c r="BF500" s="186">
        <f>IF(N500="snížená",J500,0)</f>
        <v>0</v>
      </c>
      <c r="BG500" s="186">
        <f>IF(N500="zákl. přenesená",J500,0)</f>
        <v>0</v>
      </c>
      <c r="BH500" s="186">
        <f>IF(N500="sníž. přenesená",J500,0)</f>
        <v>0</v>
      </c>
      <c r="BI500" s="186">
        <f>IF(N500="nulová",J500,0)</f>
        <v>0</v>
      </c>
      <c r="BJ500" s="18" t="s">
        <v>86</v>
      </c>
      <c r="BK500" s="186">
        <f>ROUND(I500*H500,2)</f>
        <v>0</v>
      </c>
      <c r="BL500" s="18" t="s">
        <v>247</v>
      </c>
      <c r="BM500" s="185" t="s">
        <v>679</v>
      </c>
    </row>
    <row r="501" spans="1:47" s="2" customFormat="1" ht="39">
      <c r="A501" s="35"/>
      <c r="B501" s="36"/>
      <c r="C501" s="37"/>
      <c r="D501" s="187" t="s">
        <v>144</v>
      </c>
      <c r="E501" s="37"/>
      <c r="F501" s="188" t="s">
        <v>678</v>
      </c>
      <c r="G501" s="37"/>
      <c r="H501" s="37"/>
      <c r="I501" s="189"/>
      <c r="J501" s="37"/>
      <c r="K501" s="37"/>
      <c r="L501" s="40"/>
      <c r="M501" s="190"/>
      <c r="N501" s="191"/>
      <c r="O501" s="65"/>
      <c r="P501" s="65"/>
      <c r="Q501" s="65"/>
      <c r="R501" s="65"/>
      <c r="S501" s="65"/>
      <c r="T501" s="66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T501" s="18" t="s">
        <v>144</v>
      </c>
      <c r="AU501" s="18" t="s">
        <v>88</v>
      </c>
    </row>
    <row r="502" spans="2:51" s="13" customFormat="1" ht="11.25">
      <c r="B502" s="192"/>
      <c r="C502" s="193"/>
      <c r="D502" s="187" t="s">
        <v>146</v>
      </c>
      <c r="E502" s="194" t="s">
        <v>76</v>
      </c>
      <c r="F502" s="195" t="s">
        <v>680</v>
      </c>
      <c r="G502" s="193"/>
      <c r="H502" s="194" t="s">
        <v>76</v>
      </c>
      <c r="I502" s="196"/>
      <c r="J502" s="193"/>
      <c r="K502" s="193"/>
      <c r="L502" s="197"/>
      <c r="M502" s="198"/>
      <c r="N502" s="199"/>
      <c r="O502" s="199"/>
      <c r="P502" s="199"/>
      <c r="Q502" s="199"/>
      <c r="R502" s="199"/>
      <c r="S502" s="199"/>
      <c r="T502" s="200"/>
      <c r="AT502" s="201" t="s">
        <v>146</v>
      </c>
      <c r="AU502" s="201" t="s">
        <v>88</v>
      </c>
      <c r="AV502" s="13" t="s">
        <v>86</v>
      </c>
      <c r="AW502" s="13" t="s">
        <v>38</v>
      </c>
      <c r="AX502" s="13" t="s">
        <v>78</v>
      </c>
      <c r="AY502" s="201" t="s">
        <v>134</v>
      </c>
    </row>
    <row r="503" spans="2:51" s="13" customFormat="1" ht="11.25">
      <c r="B503" s="192"/>
      <c r="C503" s="193"/>
      <c r="D503" s="187" t="s">
        <v>146</v>
      </c>
      <c r="E503" s="194" t="s">
        <v>76</v>
      </c>
      <c r="F503" s="195" t="s">
        <v>681</v>
      </c>
      <c r="G503" s="193"/>
      <c r="H503" s="194" t="s">
        <v>76</v>
      </c>
      <c r="I503" s="196"/>
      <c r="J503" s="193"/>
      <c r="K503" s="193"/>
      <c r="L503" s="197"/>
      <c r="M503" s="198"/>
      <c r="N503" s="199"/>
      <c r="O503" s="199"/>
      <c r="P503" s="199"/>
      <c r="Q503" s="199"/>
      <c r="R503" s="199"/>
      <c r="S503" s="199"/>
      <c r="T503" s="200"/>
      <c r="AT503" s="201" t="s">
        <v>146</v>
      </c>
      <c r="AU503" s="201" t="s">
        <v>88</v>
      </c>
      <c r="AV503" s="13" t="s">
        <v>86</v>
      </c>
      <c r="AW503" s="13" t="s">
        <v>38</v>
      </c>
      <c r="AX503" s="13" t="s">
        <v>78</v>
      </c>
      <c r="AY503" s="201" t="s">
        <v>134</v>
      </c>
    </row>
    <row r="504" spans="2:51" s="14" customFormat="1" ht="11.25">
      <c r="B504" s="202"/>
      <c r="C504" s="203"/>
      <c r="D504" s="187" t="s">
        <v>146</v>
      </c>
      <c r="E504" s="204" t="s">
        <v>76</v>
      </c>
      <c r="F504" s="205" t="s">
        <v>660</v>
      </c>
      <c r="G504" s="203"/>
      <c r="H504" s="206">
        <v>55.5</v>
      </c>
      <c r="I504" s="207"/>
      <c r="J504" s="203"/>
      <c r="K504" s="203"/>
      <c r="L504" s="208"/>
      <c r="M504" s="209"/>
      <c r="N504" s="210"/>
      <c r="O504" s="210"/>
      <c r="P504" s="210"/>
      <c r="Q504" s="210"/>
      <c r="R504" s="210"/>
      <c r="S504" s="210"/>
      <c r="T504" s="211"/>
      <c r="AT504" s="212" t="s">
        <v>146</v>
      </c>
      <c r="AU504" s="212" t="s">
        <v>88</v>
      </c>
      <c r="AV504" s="14" t="s">
        <v>88</v>
      </c>
      <c r="AW504" s="14" t="s">
        <v>38</v>
      </c>
      <c r="AX504" s="14" t="s">
        <v>78</v>
      </c>
      <c r="AY504" s="212" t="s">
        <v>134</v>
      </c>
    </row>
    <row r="505" spans="2:51" s="14" customFormat="1" ht="11.25">
      <c r="B505" s="202"/>
      <c r="C505" s="203"/>
      <c r="D505" s="187" t="s">
        <v>146</v>
      </c>
      <c r="E505" s="204" t="s">
        <v>76</v>
      </c>
      <c r="F505" s="205" t="s">
        <v>661</v>
      </c>
      <c r="G505" s="203"/>
      <c r="H505" s="206">
        <v>23</v>
      </c>
      <c r="I505" s="207"/>
      <c r="J505" s="203"/>
      <c r="K505" s="203"/>
      <c r="L505" s="208"/>
      <c r="M505" s="209"/>
      <c r="N505" s="210"/>
      <c r="O505" s="210"/>
      <c r="P505" s="210"/>
      <c r="Q505" s="210"/>
      <c r="R505" s="210"/>
      <c r="S505" s="210"/>
      <c r="T505" s="211"/>
      <c r="AT505" s="212" t="s">
        <v>146</v>
      </c>
      <c r="AU505" s="212" t="s">
        <v>88</v>
      </c>
      <c r="AV505" s="14" t="s">
        <v>88</v>
      </c>
      <c r="AW505" s="14" t="s">
        <v>38</v>
      </c>
      <c r="AX505" s="14" t="s">
        <v>78</v>
      </c>
      <c r="AY505" s="212" t="s">
        <v>134</v>
      </c>
    </row>
    <row r="506" spans="2:51" s="15" customFormat="1" ht="11.25">
      <c r="B506" s="213"/>
      <c r="C506" s="214"/>
      <c r="D506" s="187" t="s">
        <v>146</v>
      </c>
      <c r="E506" s="215" t="s">
        <v>76</v>
      </c>
      <c r="F506" s="216" t="s">
        <v>150</v>
      </c>
      <c r="G506" s="214"/>
      <c r="H506" s="217">
        <v>78.5</v>
      </c>
      <c r="I506" s="218"/>
      <c r="J506" s="214"/>
      <c r="K506" s="214"/>
      <c r="L506" s="219"/>
      <c r="M506" s="220"/>
      <c r="N506" s="221"/>
      <c r="O506" s="221"/>
      <c r="P506" s="221"/>
      <c r="Q506" s="221"/>
      <c r="R506" s="221"/>
      <c r="S506" s="221"/>
      <c r="T506" s="222"/>
      <c r="AT506" s="223" t="s">
        <v>146</v>
      </c>
      <c r="AU506" s="223" t="s">
        <v>88</v>
      </c>
      <c r="AV506" s="15" t="s">
        <v>142</v>
      </c>
      <c r="AW506" s="15" t="s">
        <v>38</v>
      </c>
      <c r="AX506" s="15" t="s">
        <v>86</v>
      </c>
      <c r="AY506" s="223" t="s">
        <v>134</v>
      </c>
    </row>
    <row r="507" spans="1:65" s="2" customFormat="1" ht="37.9" customHeight="1">
      <c r="A507" s="35"/>
      <c r="B507" s="36"/>
      <c r="C507" s="174" t="s">
        <v>682</v>
      </c>
      <c r="D507" s="174" t="s">
        <v>137</v>
      </c>
      <c r="E507" s="175" t="s">
        <v>683</v>
      </c>
      <c r="F507" s="176" t="s">
        <v>684</v>
      </c>
      <c r="G507" s="177" t="s">
        <v>176</v>
      </c>
      <c r="H507" s="178">
        <v>1</v>
      </c>
      <c r="I507" s="179"/>
      <c r="J507" s="180">
        <f>ROUND(I507*H507,2)</f>
        <v>0</v>
      </c>
      <c r="K507" s="176" t="s">
        <v>76</v>
      </c>
      <c r="L507" s="40"/>
      <c r="M507" s="181" t="s">
        <v>76</v>
      </c>
      <c r="N507" s="182" t="s">
        <v>48</v>
      </c>
      <c r="O507" s="65"/>
      <c r="P507" s="183">
        <f>O507*H507</f>
        <v>0</v>
      </c>
      <c r="Q507" s="183">
        <v>0.02</v>
      </c>
      <c r="R507" s="183">
        <f>Q507*H507</f>
        <v>0.02</v>
      </c>
      <c r="S507" s="183">
        <v>0.01</v>
      </c>
      <c r="T507" s="184">
        <f>S507*H507</f>
        <v>0.01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185" t="s">
        <v>247</v>
      </c>
      <c r="AT507" s="185" t="s">
        <v>137</v>
      </c>
      <c r="AU507" s="185" t="s">
        <v>88</v>
      </c>
      <c r="AY507" s="18" t="s">
        <v>134</v>
      </c>
      <c r="BE507" s="186">
        <f>IF(N507="základní",J507,0)</f>
        <v>0</v>
      </c>
      <c r="BF507" s="186">
        <f>IF(N507="snížená",J507,0)</f>
        <v>0</v>
      </c>
      <c r="BG507" s="186">
        <f>IF(N507="zákl. přenesená",J507,0)</f>
        <v>0</v>
      </c>
      <c r="BH507" s="186">
        <f>IF(N507="sníž. přenesená",J507,0)</f>
        <v>0</v>
      </c>
      <c r="BI507" s="186">
        <f>IF(N507="nulová",J507,0)</f>
        <v>0</v>
      </c>
      <c r="BJ507" s="18" t="s">
        <v>86</v>
      </c>
      <c r="BK507" s="186">
        <f>ROUND(I507*H507,2)</f>
        <v>0</v>
      </c>
      <c r="BL507" s="18" t="s">
        <v>247</v>
      </c>
      <c r="BM507" s="185" t="s">
        <v>685</v>
      </c>
    </row>
    <row r="508" spans="1:47" s="2" customFormat="1" ht="68.25">
      <c r="A508" s="35"/>
      <c r="B508" s="36"/>
      <c r="C508" s="37"/>
      <c r="D508" s="187" t="s">
        <v>144</v>
      </c>
      <c r="E508" s="37"/>
      <c r="F508" s="188" t="s">
        <v>686</v>
      </c>
      <c r="G508" s="37"/>
      <c r="H508" s="37"/>
      <c r="I508" s="189"/>
      <c r="J508" s="37"/>
      <c r="K508" s="37"/>
      <c r="L508" s="40"/>
      <c r="M508" s="190"/>
      <c r="N508" s="191"/>
      <c r="O508" s="65"/>
      <c r="P508" s="65"/>
      <c r="Q508" s="65"/>
      <c r="R508" s="65"/>
      <c r="S508" s="65"/>
      <c r="T508" s="66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T508" s="18" t="s">
        <v>144</v>
      </c>
      <c r="AU508" s="18" t="s">
        <v>88</v>
      </c>
    </row>
    <row r="509" spans="1:65" s="2" customFormat="1" ht="24.2" customHeight="1">
      <c r="A509" s="35"/>
      <c r="B509" s="36"/>
      <c r="C509" s="174" t="s">
        <v>687</v>
      </c>
      <c r="D509" s="174" t="s">
        <v>137</v>
      </c>
      <c r="E509" s="175" t="s">
        <v>688</v>
      </c>
      <c r="F509" s="176" t="s">
        <v>689</v>
      </c>
      <c r="G509" s="177" t="s">
        <v>140</v>
      </c>
      <c r="H509" s="178">
        <v>5</v>
      </c>
      <c r="I509" s="179"/>
      <c r="J509" s="180">
        <f>ROUND(I509*H509,2)</f>
        <v>0</v>
      </c>
      <c r="K509" s="176" t="s">
        <v>141</v>
      </c>
      <c r="L509" s="40"/>
      <c r="M509" s="181" t="s">
        <v>76</v>
      </c>
      <c r="N509" s="182" t="s">
        <v>48</v>
      </c>
      <c r="O509" s="65"/>
      <c r="P509" s="183">
        <f>O509*H509</f>
        <v>0</v>
      </c>
      <c r="Q509" s="183">
        <v>0.00045</v>
      </c>
      <c r="R509" s="183">
        <f>Q509*H509</f>
        <v>0.00225</v>
      </c>
      <c r="S509" s="183">
        <v>0</v>
      </c>
      <c r="T509" s="184">
        <f>S509*H509</f>
        <v>0</v>
      </c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R509" s="185" t="s">
        <v>247</v>
      </c>
      <c r="AT509" s="185" t="s">
        <v>137</v>
      </c>
      <c r="AU509" s="185" t="s">
        <v>88</v>
      </c>
      <c r="AY509" s="18" t="s">
        <v>134</v>
      </c>
      <c r="BE509" s="186">
        <f>IF(N509="základní",J509,0)</f>
        <v>0</v>
      </c>
      <c r="BF509" s="186">
        <f>IF(N509="snížená",J509,0)</f>
        <v>0</v>
      </c>
      <c r="BG509" s="186">
        <f>IF(N509="zákl. přenesená",J509,0)</f>
        <v>0</v>
      </c>
      <c r="BH509" s="186">
        <f>IF(N509="sníž. přenesená",J509,0)</f>
        <v>0</v>
      </c>
      <c r="BI509" s="186">
        <f>IF(N509="nulová",J509,0)</f>
        <v>0</v>
      </c>
      <c r="BJ509" s="18" t="s">
        <v>86</v>
      </c>
      <c r="BK509" s="186">
        <f>ROUND(I509*H509,2)</f>
        <v>0</v>
      </c>
      <c r="BL509" s="18" t="s">
        <v>247</v>
      </c>
      <c r="BM509" s="185" t="s">
        <v>690</v>
      </c>
    </row>
    <row r="510" spans="1:47" s="2" customFormat="1" ht="39">
      <c r="A510" s="35"/>
      <c r="B510" s="36"/>
      <c r="C510" s="37"/>
      <c r="D510" s="187" t="s">
        <v>144</v>
      </c>
      <c r="E510" s="37"/>
      <c r="F510" s="188" t="s">
        <v>691</v>
      </c>
      <c r="G510" s="37"/>
      <c r="H510" s="37"/>
      <c r="I510" s="189"/>
      <c r="J510" s="37"/>
      <c r="K510" s="37"/>
      <c r="L510" s="40"/>
      <c r="M510" s="190"/>
      <c r="N510" s="191"/>
      <c r="O510" s="65"/>
      <c r="P510" s="65"/>
      <c r="Q510" s="65"/>
      <c r="R510" s="65"/>
      <c r="S510" s="65"/>
      <c r="T510" s="66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T510" s="18" t="s">
        <v>144</v>
      </c>
      <c r="AU510" s="18" t="s">
        <v>88</v>
      </c>
    </row>
    <row r="511" spans="2:51" s="13" customFormat="1" ht="11.25">
      <c r="B511" s="192"/>
      <c r="C511" s="193"/>
      <c r="D511" s="187" t="s">
        <v>146</v>
      </c>
      <c r="E511" s="194" t="s">
        <v>76</v>
      </c>
      <c r="F511" s="195" t="s">
        <v>692</v>
      </c>
      <c r="G511" s="193"/>
      <c r="H511" s="194" t="s">
        <v>76</v>
      </c>
      <c r="I511" s="196"/>
      <c r="J511" s="193"/>
      <c r="K511" s="193"/>
      <c r="L511" s="197"/>
      <c r="M511" s="198"/>
      <c r="N511" s="199"/>
      <c r="O511" s="199"/>
      <c r="P511" s="199"/>
      <c r="Q511" s="199"/>
      <c r="R511" s="199"/>
      <c r="S511" s="199"/>
      <c r="T511" s="200"/>
      <c r="AT511" s="201" t="s">
        <v>146</v>
      </c>
      <c r="AU511" s="201" t="s">
        <v>88</v>
      </c>
      <c r="AV511" s="13" t="s">
        <v>86</v>
      </c>
      <c r="AW511" s="13" t="s">
        <v>38</v>
      </c>
      <c r="AX511" s="13" t="s">
        <v>78</v>
      </c>
      <c r="AY511" s="201" t="s">
        <v>134</v>
      </c>
    </row>
    <row r="512" spans="2:51" s="14" customFormat="1" ht="11.25">
      <c r="B512" s="202"/>
      <c r="C512" s="203"/>
      <c r="D512" s="187" t="s">
        <v>146</v>
      </c>
      <c r="E512" s="204" t="s">
        <v>76</v>
      </c>
      <c r="F512" s="205" t="s">
        <v>693</v>
      </c>
      <c r="G512" s="203"/>
      <c r="H512" s="206">
        <v>5</v>
      </c>
      <c r="I512" s="207"/>
      <c r="J512" s="203"/>
      <c r="K512" s="203"/>
      <c r="L512" s="208"/>
      <c r="M512" s="209"/>
      <c r="N512" s="210"/>
      <c r="O512" s="210"/>
      <c r="P512" s="210"/>
      <c r="Q512" s="210"/>
      <c r="R512" s="210"/>
      <c r="S512" s="210"/>
      <c r="T512" s="211"/>
      <c r="AT512" s="212" t="s">
        <v>146</v>
      </c>
      <c r="AU512" s="212" t="s">
        <v>88</v>
      </c>
      <c r="AV512" s="14" t="s">
        <v>88</v>
      </c>
      <c r="AW512" s="14" t="s">
        <v>38</v>
      </c>
      <c r="AX512" s="14" t="s">
        <v>78</v>
      </c>
      <c r="AY512" s="212" t="s">
        <v>134</v>
      </c>
    </row>
    <row r="513" spans="2:51" s="15" customFormat="1" ht="11.25">
      <c r="B513" s="213"/>
      <c r="C513" s="214"/>
      <c r="D513" s="187" t="s">
        <v>146</v>
      </c>
      <c r="E513" s="215" t="s">
        <v>76</v>
      </c>
      <c r="F513" s="216" t="s">
        <v>150</v>
      </c>
      <c r="G513" s="214"/>
      <c r="H513" s="217">
        <v>5</v>
      </c>
      <c r="I513" s="218"/>
      <c r="J513" s="214"/>
      <c r="K513" s="214"/>
      <c r="L513" s="219"/>
      <c r="M513" s="220"/>
      <c r="N513" s="221"/>
      <c r="O513" s="221"/>
      <c r="P513" s="221"/>
      <c r="Q513" s="221"/>
      <c r="R513" s="221"/>
      <c r="S513" s="221"/>
      <c r="T513" s="222"/>
      <c r="AT513" s="223" t="s">
        <v>146</v>
      </c>
      <c r="AU513" s="223" t="s">
        <v>88</v>
      </c>
      <c r="AV513" s="15" t="s">
        <v>142</v>
      </c>
      <c r="AW513" s="15" t="s">
        <v>38</v>
      </c>
      <c r="AX513" s="15" t="s">
        <v>86</v>
      </c>
      <c r="AY513" s="223" t="s">
        <v>134</v>
      </c>
    </row>
    <row r="514" spans="1:65" s="2" customFormat="1" ht="24.2" customHeight="1">
      <c r="A514" s="35"/>
      <c r="B514" s="36"/>
      <c r="C514" s="235" t="s">
        <v>694</v>
      </c>
      <c r="D514" s="235" t="s">
        <v>299</v>
      </c>
      <c r="E514" s="236" t="s">
        <v>695</v>
      </c>
      <c r="F514" s="237" t="s">
        <v>696</v>
      </c>
      <c r="G514" s="238" t="s">
        <v>140</v>
      </c>
      <c r="H514" s="239">
        <v>5</v>
      </c>
      <c r="I514" s="240"/>
      <c r="J514" s="241">
        <f>ROUND(I514*H514,2)</f>
        <v>0</v>
      </c>
      <c r="K514" s="237" t="s">
        <v>141</v>
      </c>
      <c r="L514" s="242"/>
      <c r="M514" s="243" t="s">
        <v>76</v>
      </c>
      <c r="N514" s="244" t="s">
        <v>48</v>
      </c>
      <c r="O514" s="65"/>
      <c r="P514" s="183">
        <f>O514*H514</f>
        <v>0</v>
      </c>
      <c r="Q514" s="183">
        <v>0.0033</v>
      </c>
      <c r="R514" s="183">
        <f>Q514*H514</f>
        <v>0.0165</v>
      </c>
      <c r="S514" s="183">
        <v>0</v>
      </c>
      <c r="T514" s="184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185" t="s">
        <v>302</v>
      </c>
      <c r="AT514" s="185" t="s">
        <v>299</v>
      </c>
      <c r="AU514" s="185" t="s">
        <v>88</v>
      </c>
      <c r="AY514" s="18" t="s">
        <v>134</v>
      </c>
      <c r="BE514" s="186">
        <f>IF(N514="základní",J514,0)</f>
        <v>0</v>
      </c>
      <c r="BF514" s="186">
        <f>IF(N514="snížená",J514,0)</f>
        <v>0</v>
      </c>
      <c r="BG514" s="186">
        <f>IF(N514="zákl. přenesená",J514,0)</f>
        <v>0</v>
      </c>
      <c r="BH514" s="186">
        <f>IF(N514="sníž. přenesená",J514,0)</f>
        <v>0</v>
      </c>
      <c r="BI514" s="186">
        <f>IF(N514="nulová",J514,0)</f>
        <v>0</v>
      </c>
      <c r="BJ514" s="18" t="s">
        <v>86</v>
      </c>
      <c r="BK514" s="186">
        <f>ROUND(I514*H514,2)</f>
        <v>0</v>
      </c>
      <c r="BL514" s="18" t="s">
        <v>247</v>
      </c>
      <c r="BM514" s="185" t="s">
        <v>697</v>
      </c>
    </row>
    <row r="515" spans="1:47" s="2" customFormat="1" ht="19.5">
      <c r="A515" s="35"/>
      <c r="B515" s="36"/>
      <c r="C515" s="37"/>
      <c r="D515" s="187" t="s">
        <v>144</v>
      </c>
      <c r="E515" s="37"/>
      <c r="F515" s="188" t="s">
        <v>696</v>
      </c>
      <c r="G515" s="37"/>
      <c r="H515" s="37"/>
      <c r="I515" s="189"/>
      <c r="J515" s="37"/>
      <c r="K515" s="37"/>
      <c r="L515" s="40"/>
      <c r="M515" s="190"/>
      <c r="N515" s="191"/>
      <c r="O515" s="65"/>
      <c r="P515" s="65"/>
      <c r="Q515" s="65"/>
      <c r="R515" s="65"/>
      <c r="S515" s="65"/>
      <c r="T515" s="66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T515" s="18" t="s">
        <v>144</v>
      </c>
      <c r="AU515" s="18" t="s">
        <v>88</v>
      </c>
    </row>
    <row r="516" spans="1:65" s="2" customFormat="1" ht="24.2" customHeight="1">
      <c r="A516" s="35"/>
      <c r="B516" s="36"/>
      <c r="C516" s="174" t="s">
        <v>698</v>
      </c>
      <c r="D516" s="174" t="s">
        <v>137</v>
      </c>
      <c r="E516" s="175" t="s">
        <v>699</v>
      </c>
      <c r="F516" s="176" t="s">
        <v>700</v>
      </c>
      <c r="G516" s="177" t="s">
        <v>262</v>
      </c>
      <c r="H516" s="178">
        <v>3.258</v>
      </c>
      <c r="I516" s="179"/>
      <c r="J516" s="180">
        <f>ROUND(I516*H516,2)</f>
        <v>0</v>
      </c>
      <c r="K516" s="176" t="s">
        <v>141</v>
      </c>
      <c r="L516" s="40"/>
      <c r="M516" s="181" t="s">
        <v>76</v>
      </c>
      <c r="N516" s="182" t="s">
        <v>48</v>
      </c>
      <c r="O516" s="65"/>
      <c r="P516" s="183">
        <f>O516*H516</f>
        <v>0</v>
      </c>
      <c r="Q516" s="183">
        <v>0</v>
      </c>
      <c r="R516" s="183">
        <f>Q516*H516</f>
        <v>0</v>
      </c>
      <c r="S516" s="183">
        <v>0</v>
      </c>
      <c r="T516" s="184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185" t="s">
        <v>247</v>
      </c>
      <c r="AT516" s="185" t="s">
        <v>137</v>
      </c>
      <c r="AU516" s="185" t="s">
        <v>88</v>
      </c>
      <c r="AY516" s="18" t="s">
        <v>134</v>
      </c>
      <c r="BE516" s="186">
        <f>IF(N516="základní",J516,0)</f>
        <v>0</v>
      </c>
      <c r="BF516" s="186">
        <f>IF(N516="snížená",J516,0)</f>
        <v>0</v>
      </c>
      <c r="BG516" s="186">
        <f>IF(N516="zákl. přenesená",J516,0)</f>
        <v>0</v>
      </c>
      <c r="BH516" s="186">
        <f>IF(N516="sníž. přenesená",J516,0)</f>
        <v>0</v>
      </c>
      <c r="BI516" s="186">
        <f>IF(N516="nulová",J516,0)</f>
        <v>0</v>
      </c>
      <c r="BJ516" s="18" t="s">
        <v>86</v>
      </c>
      <c r="BK516" s="186">
        <f>ROUND(I516*H516,2)</f>
        <v>0</v>
      </c>
      <c r="BL516" s="18" t="s">
        <v>247</v>
      </c>
      <c r="BM516" s="185" t="s">
        <v>701</v>
      </c>
    </row>
    <row r="517" spans="1:47" s="2" customFormat="1" ht="29.25">
      <c r="A517" s="35"/>
      <c r="B517" s="36"/>
      <c r="C517" s="37"/>
      <c r="D517" s="187" t="s">
        <v>144</v>
      </c>
      <c r="E517" s="37"/>
      <c r="F517" s="188" t="s">
        <v>702</v>
      </c>
      <c r="G517" s="37"/>
      <c r="H517" s="37"/>
      <c r="I517" s="189"/>
      <c r="J517" s="37"/>
      <c r="K517" s="37"/>
      <c r="L517" s="40"/>
      <c r="M517" s="190"/>
      <c r="N517" s="191"/>
      <c r="O517" s="65"/>
      <c r="P517" s="65"/>
      <c r="Q517" s="65"/>
      <c r="R517" s="65"/>
      <c r="S517" s="65"/>
      <c r="T517" s="66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T517" s="18" t="s">
        <v>144</v>
      </c>
      <c r="AU517" s="18" t="s">
        <v>88</v>
      </c>
    </row>
    <row r="518" spans="2:63" s="12" customFormat="1" ht="22.9" customHeight="1">
      <c r="B518" s="158"/>
      <c r="C518" s="159"/>
      <c r="D518" s="160" t="s">
        <v>77</v>
      </c>
      <c r="E518" s="172" t="s">
        <v>703</v>
      </c>
      <c r="F518" s="172" t="s">
        <v>704</v>
      </c>
      <c r="G518" s="159"/>
      <c r="H518" s="159"/>
      <c r="I518" s="162"/>
      <c r="J518" s="173">
        <f>BK518</f>
        <v>0</v>
      </c>
      <c r="K518" s="159"/>
      <c r="L518" s="164"/>
      <c r="M518" s="165"/>
      <c r="N518" s="166"/>
      <c r="O518" s="166"/>
      <c r="P518" s="167">
        <f>SUM(P519:P525)</f>
        <v>0</v>
      </c>
      <c r="Q518" s="166"/>
      <c r="R518" s="167">
        <f>SUM(R519:R525)</f>
        <v>0</v>
      </c>
      <c r="S518" s="166"/>
      <c r="T518" s="168">
        <f>SUM(T519:T525)</f>
        <v>0.15345</v>
      </c>
      <c r="AR518" s="169" t="s">
        <v>88</v>
      </c>
      <c r="AT518" s="170" t="s">
        <v>77</v>
      </c>
      <c r="AU518" s="170" t="s">
        <v>86</v>
      </c>
      <c r="AY518" s="169" t="s">
        <v>134</v>
      </c>
      <c r="BK518" s="171">
        <f>SUM(BK519:BK525)</f>
        <v>0</v>
      </c>
    </row>
    <row r="519" spans="1:65" s="2" customFormat="1" ht="14.45" customHeight="1">
      <c r="A519" s="35"/>
      <c r="B519" s="36"/>
      <c r="C519" s="174" t="s">
        <v>705</v>
      </c>
      <c r="D519" s="174" t="s">
        <v>137</v>
      </c>
      <c r="E519" s="175" t="s">
        <v>706</v>
      </c>
      <c r="F519" s="176" t="s">
        <v>707</v>
      </c>
      <c r="G519" s="177" t="s">
        <v>708</v>
      </c>
      <c r="H519" s="178">
        <v>9</v>
      </c>
      <c r="I519" s="179"/>
      <c r="J519" s="180">
        <f>ROUND(I519*H519,2)</f>
        <v>0</v>
      </c>
      <c r="K519" s="176" t="s">
        <v>141</v>
      </c>
      <c r="L519" s="40"/>
      <c r="M519" s="181" t="s">
        <v>76</v>
      </c>
      <c r="N519" s="182" t="s">
        <v>48</v>
      </c>
      <c r="O519" s="65"/>
      <c r="P519" s="183">
        <f>O519*H519</f>
        <v>0</v>
      </c>
      <c r="Q519" s="183">
        <v>0</v>
      </c>
      <c r="R519" s="183">
        <f>Q519*H519</f>
        <v>0</v>
      </c>
      <c r="S519" s="183">
        <v>0.01705</v>
      </c>
      <c r="T519" s="184">
        <f>S519*H519</f>
        <v>0.15345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185" t="s">
        <v>247</v>
      </c>
      <c r="AT519" s="185" t="s">
        <v>137</v>
      </c>
      <c r="AU519" s="185" t="s">
        <v>88</v>
      </c>
      <c r="AY519" s="18" t="s">
        <v>134</v>
      </c>
      <c r="BE519" s="186">
        <f>IF(N519="základní",J519,0)</f>
        <v>0</v>
      </c>
      <c r="BF519" s="186">
        <f>IF(N519="snížená",J519,0)</f>
        <v>0</v>
      </c>
      <c r="BG519" s="186">
        <f>IF(N519="zákl. přenesená",J519,0)</f>
        <v>0</v>
      </c>
      <c r="BH519" s="186">
        <f>IF(N519="sníž. přenesená",J519,0)</f>
        <v>0</v>
      </c>
      <c r="BI519" s="186">
        <f>IF(N519="nulová",J519,0)</f>
        <v>0</v>
      </c>
      <c r="BJ519" s="18" t="s">
        <v>86</v>
      </c>
      <c r="BK519" s="186">
        <f>ROUND(I519*H519,2)</f>
        <v>0</v>
      </c>
      <c r="BL519" s="18" t="s">
        <v>247</v>
      </c>
      <c r="BM519" s="185" t="s">
        <v>709</v>
      </c>
    </row>
    <row r="520" spans="1:47" s="2" customFormat="1" ht="11.25">
      <c r="A520" s="35"/>
      <c r="B520" s="36"/>
      <c r="C520" s="37"/>
      <c r="D520" s="187" t="s">
        <v>144</v>
      </c>
      <c r="E520" s="37"/>
      <c r="F520" s="188" t="s">
        <v>710</v>
      </c>
      <c r="G520" s="37"/>
      <c r="H520" s="37"/>
      <c r="I520" s="189"/>
      <c r="J520" s="37"/>
      <c r="K520" s="37"/>
      <c r="L520" s="40"/>
      <c r="M520" s="190"/>
      <c r="N520" s="191"/>
      <c r="O520" s="65"/>
      <c r="P520" s="65"/>
      <c r="Q520" s="65"/>
      <c r="R520" s="65"/>
      <c r="S520" s="65"/>
      <c r="T520" s="66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T520" s="18" t="s">
        <v>144</v>
      </c>
      <c r="AU520" s="18" t="s">
        <v>88</v>
      </c>
    </row>
    <row r="521" spans="2:51" s="13" customFormat="1" ht="11.25">
      <c r="B521" s="192"/>
      <c r="C521" s="193"/>
      <c r="D521" s="187" t="s">
        <v>146</v>
      </c>
      <c r="E521" s="194" t="s">
        <v>76</v>
      </c>
      <c r="F521" s="195" t="s">
        <v>711</v>
      </c>
      <c r="G521" s="193"/>
      <c r="H521" s="194" t="s">
        <v>76</v>
      </c>
      <c r="I521" s="196"/>
      <c r="J521" s="193"/>
      <c r="K521" s="193"/>
      <c r="L521" s="197"/>
      <c r="M521" s="198"/>
      <c r="N521" s="199"/>
      <c r="O521" s="199"/>
      <c r="P521" s="199"/>
      <c r="Q521" s="199"/>
      <c r="R521" s="199"/>
      <c r="S521" s="199"/>
      <c r="T521" s="200"/>
      <c r="AT521" s="201" t="s">
        <v>146</v>
      </c>
      <c r="AU521" s="201" t="s">
        <v>88</v>
      </c>
      <c r="AV521" s="13" t="s">
        <v>86</v>
      </c>
      <c r="AW521" s="13" t="s">
        <v>38</v>
      </c>
      <c r="AX521" s="13" t="s">
        <v>78</v>
      </c>
      <c r="AY521" s="201" t="s">
        <v>134</v>
      </c>
    </row>
    <row r="522" spans="2:51" s="14" customFormat="1" ht="11.25">
      <c r="B522" s="202"/>
      <c r="C522" s="203"/>
      <c r="D522" s="187" t="s">
        <v>146</v>
      </c>
      <c r="E522" s="204" t="s">
        <v>76</v>
      </c>
      <c r="F522" s="205" t="s">
        <v>88</v>
      </c>
      <c r="G522" s="203"/>
      <c r="H522" s="206">
        <v>2</v>
      </c>
      <c r="I522" s="207"/>
      <c r="J522" s="203"/>
      <c r="K522" s="203"/>
      <c r="L522" s="208"/>
      <c r="M522" s="209"/>
      <c r="N522" s="210"/>
      <c r="O522" s="210"/>
      <c r="P522" s="210"/>
      <c r="Q522" s="210"/>
      <c r="R522" s="210"/>
      <c r="S522" s="210"/>
      <c r="T522" s="211"/>
      <c r="AT522" s="212" t="s">
        <v>146</v>
      </c>
      <c r="AU522" s="212" t="s">
        <v>88</v>
      </c>
      <c r="AV522" s="14" t="s">
        <v>88</v>
      </c>
      <c r="AW522" s="14" t="s">
        <v>38</v>
      </c>
      <c r="AX522" s="14" t="s">
        <v>78</v>
      </c>
      <c r="AY522" s="212" t="s">
        <v>134</v>
      </c>
    </row>
    <row r="523" spans="2:51" s="13" customFormat="1" ht="11.25">
      <c r="B523" s="192"/>
      <c r="C523" s="193"/>
      <c r="D523" s="187" t="s">
        <v>146</v>
      </c>
      <c r="E523" s="194" t="s">
        <v>76</v>
      </c>
      <c r="F523" s="195" t="s">
        <v>712</v>
      </c>
      <c r="G523" s="193"/>
      <c r="H523" s="194" t="s">
        <v>76</v>
      </c>
      <c r="I523" s="196"/>
      <c r="J523" s="193"/>
      <c r="K523" s="193"/>
      <c r="L523" s="197"/>
      <c r="M523" s="198"/>
      <c r="N523" s="199"/>
      <c r="O523" s="199"/>
      <c r="P523" s="199"/>
      <c r="Q523" s="199"/>
      <c r="R523" s="199"/>
      <c r="S523" s="199"/>
      <c r="T523" s="200"/>
      <c r="AT523" s="201" t="s">
        <v>146</v>
      </c>
      <c r="AU523" s="201" t="s">
        <v>88</v>
      </c>
      <c r="AV523" s="13" t="s">
        <v>86</v>
      </c>
      <c r="AW523" s="13" t="s">
        <v>38</v>
      </c>
      <c r="AX523" s="13" t="s">
        <v>78</v>
      </c>
      <c r="AY523" s="201" t="s">
        <v>134</v>
      </c>
    </row>
    <row r="524" spans="2:51" s="14" customFormat="1" ht="11.25">
      <c r="B524" s="202"/>
      <c r="C524" s="203"/>
      <c r="D524" s="187" t="s">
        <v>146</v>
      </c>
      <c r="E524" s="204" t="s">
        <v>76</v>
      </c>
      <c r="F524" s="205" t="s">
        <v>181</v>
      </c>
      <c r="G524" s="203"/>
      <c r="H524" s="206">
        <v>7</v>
      </c>
      <c r="I524" s="207"/>
      <c r="J524" s="203"/>
      <c r="K524" s="203"/>
      <c r="L524" s="208"/>
      <c r="M524" s="209"/>
      <c r="N524" s="210"/>
      <c r="O524" s="210"/>
      <c r="P524" s="210"/>
      <c r="Q524" s="210"/>
      <c r="R524" s="210"/>
      <c r="S524" s="210"/>
      <c r="T524" s="211"/>
      <c r="AT524" s="212" t="s">
        <v>146</v>
      </c>
      <c r="AU524" s="212" t="s">
        <v>88</v>
      </c>
      <c r="AV524" s="14" t="s">
        <v>88</v>
      </c>
      <c r="AW524" s="14" t="s">
        <v>38</v>
      </c>
      <c r="AX524" s="14" t="s">
        <v>78</v>
      </c>
      <c r="AY524" s="212" t="s">
        <v>134</v>
      </c>
    </row>
    <row r="525" spans="2:51" s="15" customFormat="1" ht="11.25">
      <c r="B525" s="213"/>
      <c r="C525" s="214"/>
      <c r="D525" s="187" t="s">
        <v>146</v>
      </c>
      <c r="E525" s="215" t="s">
        <v>76</v>
      </c>
      <c r="F525" s="216" t="s">
        <v>150</v>
      </c>
      <c r="G525" s="214"/>
      <c r="H525" s="217">
        <v>9</v>
      </c>
      <c r="I525" s="218"/>
      <c r="J525" s="214"/>
      <c r="K525" s="214"/>
      <c r="L525" s="219"/>
      <c r="M525" s="220"/>
      <c r="N525" s="221"/>
      <c r="O525" s="221"/>
      <c r="P525" s="221"/>
      <c r="Q525" s="221"/>
      <c r="R525" s="221"/>
      <c r="S525" s="221"/>
      <c r="T525" s="222"/>
      <c r="AT525" s="223" t="s">
        <v>146</v>
      </c>
      <c r="AU525" s="223" t="s">
        <v>88</v>
      </c>
      <c r="AV525" s="15" t="s">
        <v>142</v>
      </c>
      <c r="AW525" s="15" t="s">
        <v>38</v>
      </c>
      <c r="AX525" s="15" t="s">
        <v>86</v>
      </c>
      <c r="AY525" s="223" t="s">
        <v>134</v>
      </c>
    </row>
    <row r="526" spans="2:63" s="12" customFormat="1" ht="22.9" customHeight="1">
      <c r="B526" s="158"/>
      <c r="C526" s="159"/>
      <c r="D526" s="160" t="s">
        <v>77</v>
      </c>
      <c r="E526" s="172" t="s">
        <v>713</v>
      </c>
      <c r="F526" s="172" t="s">
        <v>714</v>
      </c>
      <c r="G526" s="159"/>
      <c r="H526" s="159"/>
      <c r="I526" s="162"/>
      <c r="J526" s="173">
        <f>BK526</f>
        <v>0</v>
      </c>
      <c r="K526" s="159"/>
      <c r="L526" s="164"/>
      <c r="M526" s="165"/>
      <c r="N526" s="166"/>
      <c r="O526" s="166"/>
      <c r="P526" s="167">
        <f>SUM(P527:P541)</f>
        <v>0</v>
      </c>
      <c r="Q526" s="166"/>
      <c r="R526" s="167">
        <f>SUM(R527:R541)</f>
        <v>0.045</v>
      </c>
      <c r="S526" s="166"/>
      <c r="T526" s="168">
        <f>SUM(T527:T541)</f>
        <v>0</v>
      </c>
      <c r="AR526" s="169" t="s">
        <v>88</v>
      </c>
      <c r="AT526" s="170" t="s">
        <v>77</v>
      </c>
      <c r="AU526" s="170" t="s">
        <v>86</v>
      </c>
      <c r="AY526" s="169" t="s">
        <v>134</v>
      </c>
      <c r="BK526" s="171">
        <f>SUM(BK527:BK541)</f>
        <v>0</v>
      </c>
    </row>
    <row r="527" spans="1:65" s="2" customFormat="1" ht="62.65" customHeight="1">
      <c r="A527" s="35"/>
      <c r="B527" s="36"/>
      <c r="C527" s="174" t="s">
        <v>715</v>
      </c>
      <c r="D527" s="174" t="s">
        <v>137</v>
      </c>
      <c r="E527" s="175" t="s">
        <v>716</v>
      </c>
      <c r="F527" s="176" t="s">
        <v>717</v>
      </c>
      <c r="G527" s="177" t="s">
        <v>176</v>
      </c>
      <c r="H527" s="178">
        <v>9</v>
      </c>
      <c r="I527" s="179"/>
      <c r="J527" s="180">
        <f>ROUND(I527*H527,2)</f>
        <v>0</v>
      </c>
      <c r="K527" s="176" t="s">
        <v>76</v>
      </c>
      <c r="L527" s="40"/>
      <c r="M527" s="181" t="s">
        <v>76</v>
      </c>
      <c r="N527" s="182" t="s">
        <v>48</v>
      </c>
      <c r="O527" s="65"/>
      <c r="P527" s="183">
        <f>O527*H527</f>
        <v>0</v>
      </c>
      <c r="Q527" s="183">
        <v>0.005</v>
      </c>
      <c r="R527" s="183">
        <f>Q527*H527</f>
        <v>0.045</v>
      </c>
      <c r="S527" s="183">
        <v>0</v>
      </c>
      <c r="T527" s="184">
        <f>S527*H527</f>
        <v>0</v>
      </c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R527" s="185" t="s">
        <v>247</v>
      </c>
      <c r="AT527" s="185" t="s">
        <v>137</v>
      </c>
      <c r="AU527" s="185" t="s">
        <v>88</v>
      </c>
      <c r="AY527" s="18" t="s">
        <v>134</v>
      </c>
      <c r="BE527" s="186">
        <f>IF(N527="základní",J527,0)</f>
        <v>0</v>
      </c>
      <c r="BF527" s="186">
        <f>IF(N527="snížená",J527,0)</f>
        <v>0</v>
      </c>
      <c r="BG527" s="186">
        <f>IF(N527="zákl. přenesená",J527,0)</f>
        <v>0</v>
      </c>
      <c r="BH527" s="186">
        <f>IF(N527="sníž. přenesená",J527,0)</f>
        <v>0</v>
      </c>
      <c r="BI527" s="186">
        <f>IF(N527="nulová",J527,0)</f>
        <v>0</v>
      </c>
      <c r="BJ527" s="18" t="s">
        <v>86</v>
      </c>
      <c r="BK527" s="186">
        <f>ROUND(I527*H527,2)</f>
        <v>0</v>
      </c>
      <c r="BL527" s="18" t="s">
        <v>247</v>
      </c>
      <c r="BM527" s="185" t="s">
        <v>718</v>
      </c>
    </row>
    <row r="528" spans="1:47" s="2" customFormat="1" ht="39">
      <c r="A528" s="35"/>
      <c r="B528" s="36"/>
      <c r="C528" s="37"/>
      <c r="D528" s="187" t="s">
        <v>144</v>
      </c>
      <c r="E528" s="37"/>
      <c r="F528" s="188" t="s">
        <v>717</v>
      </c>
      <c r="G528" s="37"/>
      <c r="H528" s="37"/>
      <c r="I528" s="189"/>
      <c r="J528" s="37"/>
      <c r="K528" s="37"/>
      <c r="L528" s="40"/>
      <c r="M528" s="190"/>
      <c r="N528" s="191"/>
      <c r="O528" s="65"/>
      <c r="P528" s="65"/>
      <c r="Q528" s="65"/>
      <c r="R528" s="65"/>
      <c r="S528" s="65"/>
      <c r="T528" s="66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T528" s="18" t="s">
        <v>144</v>
      </c>
      <c r="AU528" s="18" t="s">
        <v>88</v>
      </c>
    </row>
    <row r="529" spans="1:65" s="2" customFormat="1" ht="37.9" customHeight="1">
      <c r="A529" s="35"/>
      <c r="B529" s="36"/>
      <c r="C529" s="174" t="s">
        <v>719</v>
      </c>
      <c r="D529" s="174" t="s">
        <v>137</v>
      </c>
      <c r="E529" s="175" t="s">
        <v>720</v>
      </c>
      <c r="F529" s="176" t="s">
        <v>721</v>
      </c>
      <c r="G529" s="177" t="s">
        <v>527</v>
      </c>
      <c r="H529" s="178">
        <v>9</v>
      </c>
      <c r="I529" s="179"/>
      <c r="J529" s="180">
        <f>ROUND(I529*H529,2)</f>
        <v>0</v>
      </c>
      <c r="K529" s="176" t="s">
        <v>76</v>
      </c>
      <c r="L529" s="40"/>
      <c r="M529" s="181" t="s">
        <v>76</v>
      </c>
      <c r="N529" s="182" t="s">
        <v>48</v>
      </c>
      <c r="O529" s="65"/>
      <c r="P529" s="183">
        <f>O529*H529</f>
        <v>0</v>
      </c>
      <c r="Q529" s="183">
        <v>0</v>
      </c>
      <c r="R529" s="183">
        <f>Q529*H529</f>
        <v>0</v>
      </c>
      <c r="S529" s="183">
        <v>0</v>
      </c>
      <c r="T529" s="184">
        <f>S529*H529</f>
        <v>0</v>
      </c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R529" s="185" t="s">
        <v>247</v>
      </c>
      <c r="AT529" s="185" t="s">
        <v>137</v>
      </c>
      <c r="AU529" s="185" t="s">
        <v>88</v>
      </c>
      <c r="AY529" s="18" t="s">
        <v>134</v>
      </c>
      <c r="BE529" s="186">
        <f>IF(N529="základní",J529,0)</f>
        <v>0</v>
      </c>
      <c r="BF529" s="186">
        <f>IF(N529="snížená",J529,0)</f>
        <v>0</v>
      </c>
      <c r="BG529" s="186">
        <f>IF(N529="zákl. přenesená",J529,0)</f>
        <v>0</v>
      </c>
      <c r="BH529" s="186">
        <f>IF(N529="sníž. přenesená",J529,0)</f>
        <v>0</v>
      </c>
      <c r="BI529" s="186">
        <f>IF(N529="nulová",J529,0)</f>
        <v>0</v>
      </c>
      <c r="BJ529" s="18" t="s">
        <v>86</v>
      </c>
      <c r="BK529" s="186">
        <f>ROUND(I529*H529,2)</f>
        <v>0</v>
      </c>
      <c r="BL529" s="18" t="s">
        <v>247</v>
      </c>
      <c r="BM529" s="185" t="s">
        <v>722</v>
      </c>
    </row>
    <row r="530" spans="1:47" s="2" customFormat="1" ht="19.5">
      <c r="A530" s="35"/>
      <c r="B530" s="36"/>
      <c r="C530" s="37"/>
      <c r="D530" s="187" t="s">
        <v>144</v>
      </c>
      <c r="E530" s="37"/>
      <c r="F530" s="188" t="s">
        <v>721</v>
      </c>
      <c r="G530" s="37"/>
      <c r="H530" s="37"/>
      <c r="I530" s="189"/>
      <c r="J530" s="37"/>
      <c r="K530" s="37"/>
      <c r="L530" s="40"/>
      <c r="M530" s="190"/>
      <c r="N530" s="191"/>
      <c r="O530" s="65"/>
      <c r="P530" s="65"/>
      <c r="Q530" s="65"/>
      <c r="R530" s="65"/>
      <c r="S530" s="65"/>
      <c r="T530" s="66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T530" s="18" t="s">
        <v>144</v>
      </c>
      <c r="AU530" s="18" t="s">
        <v>88</v>
      </c>
    </row>
    <row r="531" spans="2:51" s="13" customFormat="1" ht="11.25">
      <c r="B531" s="192"/>
      <c r="C531" s="193"/>
      <c r="D531" s="187" t="s">
        <v>146</v>
      </c>
      <c r="E531" s="194" t="s">
        <v>76</v>
      </c>
      <c r="F531" s="195" t="s">
        <v>723</v>
      </c>
      <c r="G531" s="193"/>
      <c r="H531" s="194" t="s">
        <v>76</v>
      </c>
      <c r="I531" s="196"/>
      <c r="J531" s="193"/>
      <c r="K531" s="193"/>
      <c r="L531" s="197"/>
      <c r="M531" s="198"/>
      <c r="N531" s="199"/>
      <c r="O531" s="199"/>
      <c r="P531" s="199"/>
      <c r="Q531" s="199"/>
      <c r="R531" s="199"/>
      <c r="S531" s="199"/>
      <c r="T531" s="200"/>
      <c r="AT531" s="201" t="s">
        <v>146</v>
      </c>
      <c r="AU531" s="201" t="s">
        <v>88</v>
      </c>
      <c r="AV531" s="13" t="s">
        <v>86</v>
      </c>
      <c r="AW531" s="13" t="s">
        <v>38</v>
      </c>
      <c r="AX531" s="13" t="s">
        <v>78</v>
      </c>
      <c r="AY531" s="201" t="s">
        <v>134</v>
      </c>
    </row>
    <row r="532" spans="2:51" s="14" customFormat="1" ht="11.25">
      <c r="B532" s="202"/>
      <c r="C532" s="203"/>
      <c r="D532" s="187" t="s">
        <v>146</v>
      </c>
      <c r="E532" s="204" t="s">
        <v>76</v>
      </c>
      <c r="F532" s="205" t="s">
        <v>86</v>
      </c>
      <c r="G532" s="203"/>
      <c r="H532" s="206">
        <v>1</v>
      </c>
      <c r="I532" s="207"/>
      <c r="J532" s="203"/>
      <c r="K532" s="203"/>
      <c r="L532" s="208"/>
      <c r="M532" s="209"/>
      <c r="N532" s="210"/>
      <c r="O532" s="210"/>
      <c r="P532" s="210"/>
      <c r="Q532" s="210"/>
      <c r="R532" s="210"/>
      <c r="S532" s="210"/>
      <c r="T532" s="211"/>
      <c r="AT532" s="212" t="s">
        <v>146</v>
      </c>
      <c r="AU532" s="212" t="s">
        <v>88</v>
      </c>
      <c r="AV532" s="14" t="s">
        <v>88</v>
      </c>
      <c r="AW532" s="14" t="s">
        <v>38</v>
      </c>
      <c r="AX532" s="14" t="s">
        <v>78</v>
      </c>
      <c r="AY532" s="212" t="s">
        <v>134</v>
      </c>
    </row>
    <row r="533" spans="2:51" s="13" customFormat="1" ht="11.25">
      <c r="B533" s="192"/>
      <c r="C533" s="193"/>
      <c r="D533" s="187" t="s">
        <v>146</v>
      </c>
      <c r="E533" s="194" t="s">
        <v>76</v>
      </c>
      <c r="F533" s="195" t="s">
        <v>724</v>
      </c>
      <c r="G533" s="193"/>
      <c r="H533" s="194" t="s">
        <v>76</v>
      </c>
      <c r="I533" s="196"/>
      <c r="J533" s="193"/>
      <c r="K533" s="193"/>
      <c r="L533" s="197"/>
      <c r="M533" s="198"/>
      <c r="N533" s="199"/>
      <c r="O533" s="199"/>
      <c r="P533" s="199"/>
      <c r="Q533" s="199"/>
      <c r="R533" s="199"/>
      <c r="S533" s="199"/>
      <c r="T533" s="200"/>
      <c r="AT533" s="201" t="s">
        <v>146</v>
      </c>
      <c r="AU533" s="201" t="s">
        <v>88</v>
      </c>
      <c r="AV533" s="13" t="s">
        <v>86</v>
      </c>
      <c r="AW533" s="13" t="s">
        <v>38</v>
      </c>
      <c r="AX533" s="13" t="s">
        <v>78</v>
      </c>
      <c r="AY533" s="201" t="s">
        <v>134</v>
      </c>
    </row>
    <row r="534" spans="2:51" s="14" customFormat="1" ht="11.25">
      <c r="B534" s="202"/>
      <c r="C534" s="203"/>
      <c r="D534" s="187" t="s">
        <v>146</v>
      </c>
      <c r="E534" s="204" t="s">
        <v>76</v>
      </c>
      <c r="F534" s="205" t="s">
        <v>163</v>
      </c>
      <c r="G534" s="203"/>
      <c r="H534" s="206">
        <v>3</v>
      </c>
      <c r="I534" s="207"/>
      <c r="J534" s="203"/>
      <c r="K534" s="203"/>
      <c r="L534" s="208"/>
      <c r="M534" s="209"/>
      <c r="N534" s="210"/>
      <c r="O534" s="210"/>
      <c r="P534" s="210"/>
      <c r="Q534" s="210"/>
      <c r="R534" s="210"/>
      <c r="S534" s="210"/>
      <c r="T534" s="211"/>
      <c r="AT534" s="212" t="s">
        <v>146</v>
      </c>
      <c r="AU534" s="212" t="s">
        <v>88</v>
      </c>
      <c r="AV534" s="14" t="s">
        <v>88</v>
      </c>
      <c r="AW534" s="14" t="s">
        <v>38</v>
      </c>
      <c r="AX534" s="14" t="s">
        <v>78</v>
      </c>
      <c r="AY534" s="212" t="s">
        <v>134</v>
      </c>
    </row>
    <row r="535" spans="2:51" s="13" customFormat="1" ht="11.25">
      <c r="B535" s="192"/>
      <c r="C535" s="193"/>
      <c r="D535" s="187" t="s">
        <v>146</v>
      </c>
      <c r="E535" s="194" t="s">
        <v>76</v>
      </c>
      <c r="F535" s="195" t="s">
        <v>725</v>
      </c>
      <c r="G535" s="193"/>
      <c r="H535" s="194" t="s">
        <v>76</v>
      </c>
      <c r="I535" s="196"/>
      <c r="J535" s="193"/>
      <c r="K535" s="193"/>
      <c r="L535" s="197"/>
      <c r="M535" s="198"/>
      <c r="N535" s="199"/>
      <c r="O535" s="199"/>
      <c r="P535" s="199"/>
      <c r="Q535" s="199"/>
      <c r="R535" s="199"/>
      <c r="S535" s="199"/>
      <c r="T535" s="200"/>
      <c r="AT535" s="201" t="s">
        <v>146</v>
      </c>
      <c r="AU535" s="201" t="s">
        <v>88</v>
      </c>
      <c r="AV535" s="13" t="s">
        <v>86</v>
      </c>
      <c r="AW535" s="13" t="s">
        <v>38</v>
      </c>
      <c r="AX535" s="13" t="s">
        <v>78</v>
      </c>
      <c r="AY535" s="201" t="s">
        <v>134</v>
      </c>
    </row>
    <row r="536" spans="2:51" s="14" customFormat="1" ht="11.25">
      <c r="B536" s="202"/>
      <c r="C536" s="203"/>
      <c r="D536" s="187" t="s">
        <v>146</v>
      </c>
      <c r="E536" s="204" t="s">
        <v>76</v>
      </c>
      <c r="F536" s="205" t="s">
        <v>88</v>
      </c>
      <c r="G536" s="203"/>
      <c r="H536" s="206">
        <v>2</v>
      </c>
      <c r="I536" s="207"/>
      <c r="J536" s="203"/>
      <c r="K536" s="203"/>
      <c r="L536" s="208"/>
      <c r="M536" s="209"/>
      <c r="N536" s="210"/>
      <c r="O536" s="210"/>
      <c r="P536" s="210"/>
      <c r="Q536" s="210"/>
      <c r="R536" s="210"/>
      <c r="S536" s="210"/>
      <c r="T536" s="211"/>
      <c r="AT536" s="212" t="s">
        <v>146</v>
      </c>
      <c r="AU536" s="212" t="s">
        <v>88</v>
      </c>
      <c r="AV536" s="14" t="s">
        <v>88</v>
      </c>
      <c r="AW536" s="14" t="s">
        <v>38</v>
      </c>
      <c r="AX536" s="14" t="s">
        <v>78</v>
      </c>
      <c r="AY536" s="212" t="s">
        <v>134</v>
      </c>
    </row>
    <row r="537" spans="2:51" s="13" customFormat="1" ht="11.25">
      <c r="B537" s="192"/>
      <c r="C537" s="193"/>
      <c r="D537" s="187" t="s">
        <v>146</v>
      </c>
      <c r="E537" s="194" t="s">
        <v>76</v>
      </c>
      <c r="F537" s="195" t="s">
        <v>726</v>
      </c>
      <c r="G537" s="193"/>
      <c r="H537" s="194" t="s">
        <v>76</v>
      </c>
      <c r="I537" s="196"/>
      <c r="J537" s="193"/>
      <c r="K537" s="193"/>
      <c r="L537" s="197"/>
      <c r="M537" s="198"/>
      <c r="N537" s="199"/>
      <c r="O537" s="199"/>
      <c r="P537" s="199"/>
      <c r="Q537" s="199"/>
      <c r="R537" s="199"/>
      <c r="S537" s="199"/>
      <c r="T537" s="200"/>
      <c r="AT537" s="201" t="s">
        <v>146</v>
      </c>
      <c r="AU537" s="201" t="s">
        <v>88</v>
      </c>
      <c r="AV537" s="13" t="s">
        <v>86</v>
      </c>
      <c r="AW537" s="13" t="s">
        <v>38</v>
      </c>
      <c r="AX537" s="13" t="s">
        <v>78</v>
      </c>
      <c r="AY537" s="201" t="s">
        <v>134</v>
      </c>
    </row>
    <row r="538" spans="2:51" s="14" customFormat="1" ht="11.25">
      <c r="B538" s="202"/>
      <c r="C538" s="203"/>
      <c r="D538" s="187" t="s">
        <v>146</v>
      </c>
      <c r="E538" s="204" t="s">
        <v>76</v>
      </c>
      <c r="F538" s="205" t="s">
        <v>163</v>
      </c>
      <c r="G538" s="203"/>
      <c r="H538" s="206">
        <v>3</v>
      </c>
      <c r="I538" s="207"/>
      <c r="J538" s="203"/>
      <c r="K538" s="203"/>
      <c r="L538" s="208"/>
      <c r="M538" s="209"/>
      <c r="N538" s="210"/>
      <c r="O538" s="210"/>
      <c r="P538" s="210"/>
      <c r="Q538" s="210"/>
      <c r="R538" s="210"/>
      <c r="S538" s="210"/>
      <c r="T538" s="211"/>
      <c r="AT538" s="212" t="s">
        <v>146</v>
      </c>
      <c r="AU538" s="212" t="s">
        <v>88</v>
      </c>
      <c r="AV538" s="14" t="s">
        <v>88</v>
      </c>
      <c r="AW538" s="14" t="s">
        <v>38</v>
      </c>
      <c r="AX538" s="14" t="s">
        <v>78</v>
      </c>
      <c r="AY538" s="212" t="s">
        <v>134</v>
      </c>
    </row>
    <row r="539" spans="2:51" s="15" customFormat="1" ht="11.25">
      <c r="B539" s="213"/>
      <c r="C539" s="214"/>
      <c r="D539" s="187" t="s">
        <v>146</v>
      </c>
      <c r="E539" s="215" t="s">
        <v>76</v>
      </c>
      <c r="F539" s="216" t="s">
        <v>150</v>
      </c>
      <c r="G539" s="214"/>
      <c r="H539" s="217">
        <v>9</v>
      </c>
      <c r="I539" s="218"/>
      <c r="J539" s="214"/>
      <c r="K539" s="214"/>
      <c r="L539" s="219"/>
      <c r="M539" s="220"/>
      <c r="N539" s="221"/>
      <c r="O539" s="221"/>
      <c r="P539" s="221"/>
      <c r="Q539" s="221"/>
      <c r="R539" s="221"/>
      <c r="S539" s="221"/>
      <c r="T539" s="222"/>
      <c r="AT539" s="223" t="s">
        <v>146</v>
      </c>
      <c r="AU539" s="223" t="s">
        <v>88</v>
      </c>
      <c r="AV539" s="15" t="s">
        <v>142</v>
      </c>
      <c r="AW539" s="15" t="s">
        <v>38</v>
      </c>
      <c r="AX539" s="15" t="s">
        <v>86</v>
      </c>
      <c r="AY539" s="223" t="s">
        <v>134</v>
      </c>
    </row>
    <row r="540" spans="1:65" s="2" customFormat="1" ht="24.2" customHeight="1">
      <c r="A540" s="35"/>
      <c r="B540" s="36"/>
      <c r="C540" s="174" t="s">
        <v>727</v>
      </c>
      <c r="D540" s="174" t="s">
        <v>137</v>
      </c>
      <c r="E540" s="175" t="s">
        <v>728</v>
      </c>
      <c r="F540" s="176" t="s">
        <v>729</v>
      </c>
      <c r="G540" s="177" t="s">
        <v>262</v>
      </c>
      <c r="H540" s="178">
        <v>0.045</v>
      </c>
      <c r="I540" s="179"/>
      <c r="J540" s="180">
        <f>ROUND(I540*H540,2)</f>
        <v>0</v>
      </c>
      <c r="K540" s="176" t="s">
        <v>141</v>
      </c>
      <c r="L540" s="40"/>
      <c r="M540" s="181" t="s">
        <v>76</v>
      </c>
      <c r="N540" s="182" t="s">
        <v>48</v>
      </c>
      <c r="O540" s="65"/>
      <c r="P540" s="183">
        <f>O540*H540</f>
        <v>0</v>
      </c>
      <c r="Q540" s="183">
        <v>0</v>
      </c>
      <c r="R540" s="183">
        <f>Q540*H540</f>
        <v>0</v>
      </c>
      <c r="S540" s="183">
        <v>0</v>
      </c>
      <c r="T540" s="184">
        <f>S540*H540</f>
        <v>0</v>
      </c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R540" s="185" t="s">
        <v>247</v>
      </c>
      <c r="AT540" s="185" t="s">
        <v>137</v>
      </c>
      <c r="AU540" s="185" t="s">
        <v>88</v>
      </c>
      <c r="AY540" s="18" t="s">
        <v>134</v>
      </c>
      <c r="BE540" s="186">
        <f>IF(N540="základní",J540,0)</f>
        <v>0</v>
      </c>
      <c r="BF540" s="186">
        <f>IF(N540="snížená",J540,0)</f>
        <v>0</v>
      </c>
      <c r="BG540" s="186">
        <f>IF(N540="zákl. přenesená",J540,0)</f>
        <v>0</v>
      </c>
      <c r="BH540" s="186">
        <f>IF(N540="sníž. přenesená",J540,0)</f>
        <v>0</v>
      </c>
      <c r="BI540" s="186">
        <f>IF(N540="nulová",J540,0)</f>
        <v>0</v>
      </c>
      <c r="BJ540" s="18" t="s">
        <v>86</v>
      </c>
      <c r="BK540" s="186">
        <f>ROUND(I540*H540,2)</f>
        <v>0</v>
      </c>
      <c r="BL540" s="18" t="s">
        <v>247</v>
      </c>
      <c r="BM540" s="185" t="s">
        <v>730</v>
      </c>
    </row>
    <row r="541" spans="1:47" s="2" customFormat="1" ht="29.25">
      <c r="A541" s="35"/>
      <c r="B541" s="36"/>
      <c r="C541" s="37"/>
      <c r="D541" s="187" t="s">
        <v>144</v>
      </c>
      <c r="E541" s="37"/>
      <c r="F541" s="188" t="s">
        <v>731</v>
      </c>
      <c r="G541" s="37"/>
      <c r="H541" s="37"/>
      <c r="I541" s="189"/>
      <c r="J541" s="37"/>
      <c r="K541" s="37"/>
      <c r="L541" s="40"/>
      <c r="M541" s="190"/>
      <c r="N541" s="191"/>
      <c r="O541" s="65"/>
      <c r="P541" s="65"/>
      <c r="Q541" s="65"/>
      <c r="R541" s="65"/>
      <c r="S541" s="65"/>
      <c r="T541" s="66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T541" s="18" t="s">
        <v>144</v>
      </c>
      <c r="AU541" s="18" t="s">
        <v>88</v>
      </c>
    </row>
    <row r="542" spans="2:63" s="12" customFormat="1" ht="22.9" customHeight="1">
      <c r="B542" s="158"/>
      <c r="C542" s="159"/>
      <c r="D542" s="160" t="s">
        <v>77</v>
      </c>
      <c r="E542" s="172" t="s">
        <v>732</v>
      </c>
      <c r="F542" s="172" t="s">
        <v>733</v>
      </c>
      <c r="G542" s="159"/>
      <c r="H542" s="159"/>
      <c r="I542" s="162"/>
      <c r="J542" s="173">
        <f>BK542</f>
        <v>0</v>
      </c>
      <c r="K542" s="159"/>
      <c r="L542" s="164"/>
      <c r="M542" s="165"/>
      <c r="N542" s="166"/>
      <c r="O542" s="166"/>
      <c r="P542" s="167">
        <f>SUM(P543:P570)</f>
        <v>0</v>
      </c>
      <c r="Q542" s="166"/>
      <c r="R542" s="167">
        <f>SUM(R543:R570)</f>
        <v>0.9818538599999999</v>
      </c>
      <c r="S542" s="166"/>
      <c r="T542" s="168">
        <f>SUM(T543:T570)</f>
        <v>0</v>
      </c>
      <c r="AR542" s="169" t="s">
        <v>88</v>
      </c>
      <c r="AT542" s="170" t="s">
        <v>77</v>
      </c>
      <c r="AU542" s="170" t="s">
        <v>86</v>
      </c>
      <c r="AY542" s="169" t="s">
        <v>134</v>
      </c>
      <c r="BK542" s="171">
        <f>SUM(BK543:BK570)</f>
        <v>0</v>
      </c>
    </row>
    <row r="543" spans="1:65" s="2" customFormat="1" ht="24.2" customHeight="1">
      <c r="A543" s="35"/>
      <c r="B543" s="36"/>
      <c r="C543" s="174" t="s">
        <v>734</v>
      </c>
      <c r="D543" s="174" t="s">
        <v>137</v>
      </c>
      <c r="E543" s="175" t="s">
        <v>735</v>
      </c>
      <c r="F543" s="176" t="s">
        <v>736</v>
      </c>
      <c r="G543" s="177" t="s">
        <v>140</v>
      </c>
      <c r="H543" s="178">
        <v>72</v>
      </c>
      <c r="I543" s="179"/>
      <c r="J543" s="180">
        <f>ROUND(I543*H543,2)</f>
        <v>0</v>
      </c>
      <c r="K543" s="176" t="s">
        <v>141</v>
      </c>
      <c r="L543" s="40"/>
      <c r="M543" s="181" t="s">
        <v>76</v>
      </c>
      <c r="N543" s="182" t="s">
        <v>48</v>
      </c>
      <c r="O543" s="65"/>
      <c r="P543" s="183">
        <f>O543*H543</f>
        <v>0</v>
      </c>
      <c r="Q543" s="183">
        <v>0</v>
      </c>
      <c r="R543" s="183">
        <f>Q543*H543</f>
        <v>0</v>
      </c>
      <c r="S543" s="183">
        <v>0</v>
      </c>
      <c r="T543" s="184">
        <f>S543*H543</f>
        <v>0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185" t="s">
        <v>247</v>
      </c>
      <c r="AT543" s="185" t="s">
        <v>137</v>
      </c>
      <c r="AU543" s="185" t="s">
        <v>88</v>
      </c>
      <c r="AY543" s="18" t="s">
        <v>134</v>
      </c>
      <c r="BE543" s="186">
        <f>IF(N543="základní",J543,0)</f>
        <v>0</v>
      </c>
      <c r="BF543" s="186">
        <f>IF(N543="snížená",J543,0)</f>
        <v>0</v>
      </c>
      <c r="BG543" s="186">
        <f>IF(N543="zákl. přenesená",J543,0)</f>
        <v>0</v>
      </c>
      <c r="BH543" s="186">
        <f>IF(N543="sníž. přenesená",J543,0)</f>
        <v>0</v>
      </c>
      <c r="BI543" s="186">
        <f>IF(N543="nulová",J543,0)</f>
        <v>0</v>
      </c>
      <c r="BJ543" s="18" t="s">
        <v>86</v>
      </c>
      <c r="BK543" s="186">
        <f>ROUND(I543*H543,2)</f>
        <v>0</v>
      </c>
      <c r="BL543" s="18" t="s">
        <v>247</v>
      </c>
      <c r="BM543" s="185" t="s">
        <v>737</v>
      </c>
    </row>
    <row r="544" spans="1:47" s="2" customFormat="1" ht="19.5">
      <c r="A544" s="35"/>
      <c r="B544" s="36"/>
      <c r="C544" s="37"/>
      <c r="D544" s="187" t="s">
        <v>144</v>
      </c>
      <c r="E544" s="37"/>
      <c r="F544" s="188" t="s">
        <v>738</v>
      </c>
      <c r="G544" s="37"/>
      <c r="H544" s="37"/>
      <c r="I544" s="189"/>
      <c r="J544" s="37"/>
      <c r="K544" s="37"/>
      <c r="L544" s="40"/>
      <c r="M544" s="190"/>
      <c r="N544" s="191"/>
      <c r="O544" s="65"/>
      <c r="P544" s="65"/>
      <c r="Q544" s="65"/>
      <c r="R544" s="65"/>
      <c r="S544" s="65"/>
      <c r="T544" s="66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T544" s="18" t="s">
        <v>144</v>
      </c>
      <c r="AU544" s="18" t="s">
        <v>88</v>
      </c>
    </row>
    <row r="545" spans="2:51" s="13" customFormat="1" ht="11.25">
      <c r="B545" s="192"/>
      <c r="C545" s="193"/>
      <c r="D545" s="187" t="s">
        <v>146</v>
      </c>
      <c r="E545" s="194" t="s">
        <v>76</v>
      </c>
      <c r="F545" s="195" t="s">
        <v>739</v>
      </c>
      <c r="G545" s="193"/>
      <c r="H545" s="194" t="s">
        <v>76</v>
      </c>
      <c r="I545" s="196"/>
      <c r="J545" s="193"/>
      <c r="K545" s="193"/>
      <c r="L545" s="197"/>
      <c r="M545" s="198"/>
      <c r="N545" s="199"/>
      <c r="O545" s="199"/>
      <c r="P545" s="199"/>
      <c r="Q545" s="199"/>
      <c r="R545" s="199"/>
      <c r="S545" s="199"/>
      <c r="T545" s="200"/>
      <c r="AT545" s="201" t="s">
        <v>146</v>
      </c>
      <c r="AU545" s="201" t="s">
        <v>88</v>
      </c>
      <c r="AV545" s="13" t="s">
        <v>86</v>
      </c>
      <c r="AW545" s="13" t="s">
        <v>38</v>
      </c>
      <c r="AX545" s="13" t="s">
        <v>78</v>
      </c>
      <c r="AY545" s="201" t="s">
        <v>134</v>
      </c>
    </row>
    <row r="546" spans="2:51" s="13" customFormat="1" ht="11.25">
      <c r="B546" s="192"/>
      <c r="C546" s="193"/>
      <c r="D546" s="187" t="s">
        <v>146</v>
      </c>
      <c r="E546" s="194" t="s">
        <v>76</v>
      </c>
      <c r="F546" s="195" t="s">
        <v>740</v>
      </c>
      <c r="G546" s="193"/>
      <c r="H546" s="194" t="s">
        <v>76</v>
      </c>
      <c r="I546" s="196"/>
      <c r="J546" s="193"/>
      <c r="K546" s="193"/>
      <c r="L546" s="197"/>
      <c r="M546" s="198"/>
      <c r="N546" s="199"/>
      <c r="O546" s="199"/>
      <c r="P546" s="199"/>
      <c r="Q546" s="199"/>
      <c r="R546" s="199"/>
      <c r="S546" s="199"/>
      <c r="T546" s="200"/>
      <c r="AT546" s="201" t="s">
        <v>146</v>
      </c>
      <c r="AU546" s="201" t="s">
        <v>88</v>
      </c>
      <c r="AV546" s="13" t="s">
        <v>86</v>
      </c>
      <c r="AW546" s="13" t="s">
        <v>38</v>
      </c>
      <c r="AX546" s="13" t="s">
        <v>78</v>
      </c>
      <c r="AY546" s="201" t="s">
        <v>134</v>
      </c>
    </row>
    <row r="547" spans="2:51" s="14" customFormat="1" ht="11.25">
      <c r="B547" s="202"/>
      <c r="C547" s="203"/>
      <c r="D547" s="187" t="s">
        <v>146</v>
      </c>
      <c r="E547" s="204" t="s">
        <v>76</v>
      </c>
      <c r="F547" s="205" t="s">
        <v>741</v>
      </c>
      <c r="G547" s="203"/>
      <c r="H547" s="206">
        <v>18</v>
      </c>
      <c r="I547" s="207"/>
      <c r="J547" s="203"/>
      <c r="K547" s="203"/>
      <c r="L547" s="208"/>
      <c r="M547" s="209"/>
      <c r="N547" s="210"/>
      <c r="O547" s="210"/>
      <c r="P547" s="210"/>
      <c r="Q547" s="210"/>
      <c r="R547" s="210"/>
      <c r="S547" s="210"/>
      <c r="T547" s="211"/>
      <c r="AT547" s="212" t="s">
        <v>146</v>
      </c>
      <c r="AU547" s="212" t="s">
        <v>88</v>
      </c>
      <c r="AV547" s="14" t="s">
        <v>88</v>
      </c>
      <c r="AW547" s="14" t="s">
        <v>38</v>
      </c>
      <c r="AX547" s="14" t="s">
        <v>78</v>
      </c>
      <c r="AY547" s="212" t="s">
        <v>134</v>
      </c>
    </row>
    <row r="548" spans="2:51" s="14" customFormat="1" ht="11.25">
      <c r="B548" s="202"/>
      <c r="C548" s="203"/>
      <c r="D548" s="187" t="s">
        <v>146</v>
      </c>
      <c r="E548" s="204" t="s">
        <v>76</v>
      </c>
      <c r="F548" s="205" t="s">
        <v>742</v>
      </c>
      <c r="G548" s="203"/>
      <c r="H548" s="206">
        <v>32.4</v>
      </c>
      <c r="I548" s="207"/>
      <c r="J548" s="203"/>
      <c r="K548" s="203"/>
      <c r="L548" s="208"/>
      <c r="M548" s="209"/>
      <c r="N548" s="210"/>
      <c r="O548" s="210"/>
      <c r="P548" s="210"/>
      <c r="Q548" s="210"/>
      <c r="R548" s="210"/>
      <c r="S548" s="210"/>
      <c r="T548" s="211"/>
      <c r="AT548" s="212" t="s">
        <v>146</v>
      </c>
      <c r="AU548" s="212" t="s">
        <v>88</v>
      </c>
      <c r="AV548" s="14" t="s">
        <v>88</v>
      </c>
      <c r="AW548" s="14" t="s">
        <v>38</v>
      </c>
      <c r="AX548" s="14" t="s">
        <v>78</v>
      </c>
      <c r="AY548" s="212" t="s">
        <v>134</v>
      </c>
    </row>
    <row r="549" spans="2:51" s="14" customFormat="1" ht="11.25">
      <c r="B549" s="202"/>
      <c r="C549" s="203"/>
      <c r="D549" s="187" t="s">
        <v>146</v>
      </c>
      <c r="E549" s="204" t="s">
        <v>76</v>
      </c>
      <c r="F549" s="205" t="s">
        <v>743</v>
      </c>
      <c r="G549" s="203"/>
      <c r="H549" s="206">
        <v>21.6</v>
      </c>
      <c r="I549" s="207"/>
      <c r="J549" s="203"/>
      <c r="K549" s="203"/>
      <c r="L549" s="208"/>
      <c r="M549" s="209"/>
      <c r="N549" s="210"/>
      <c r="O549" s="210"/>
      <c r="P549" s="210"/>
      <c r="Q549" s="210"/>
      <c r="R549" s="210"/>
      <c r="S549" s="210"/>
      <c r="T549" s="211"/>
      <c r="AT549" s="212" t="s">
        <v>146</v>
      </c>
      <c r="AU549" s="212" t="s">
        <v>88</v>
      </c>
      <c r="AV549" s="14" t="s">
        <v>88</v>
      </c>
      <c r="AW549" s="14" t="s">
        <v>38</v>
      </c>
      <c r="AX549" s="14" t="s">
        <v>78</v>
      </c>
      <c r="AY549" s="212" t="s">
        <v>134</v>
      </c>
    </row>
    <row r="550" spans="2:51" s="15" customFormat="1" ht="11.25">
      <c r="B550" s="213"/>
      <c r="C550" s="214"/>
      <c r="D550" s="187" t="s">
        <v>146</v>
      </c>
      <c r="E550" s="215" t="s">
        <v>76</v>
      </c>
      <c r="F550" s="216" t="s">
        <v>150</v>
      </c>
      <c r="G550" s="214"/>
      <c r="H550" s="217">
        <v>72</v>
      </c>
      <c r="I550" s="218"/>
      <c r="J550" s="214"/>
      <c r="K550" s="214"/>
      <c r="L550" s="219"/>
      <c r="M550" s="220"/>
      <c r="N550" s="221"/>
      <c r="O550" s="221"/>
      <c r="P550" s="221"/>
      <c r="Q550" s="221"/>
      <c r="R550" s="221"/>
      <c r="S550" s="221"/>
      <c r="T550" s="222"/>
      <c r="AT550" s="223" t="s">
        <v>146</v>
      </c>
      <c r="AU550" s="223" t="s">
        <v>88</v>
      </c>
      <c r="AV550" s="15" t="s">
        <v>142</v>
      </c>
      <c r="AW550" s="15" t="s">
        <v>38</v>
      </c>
      <c r="AX550" s="15" t="s">
        <v>86</v>
      </c>
      <c r="AY550" s="223" t="s">
        <v>134</v>
      </c>
    </row>
    <row r="551" spans="1:65" s="2" customFormat="1" ht="14.45" customHeight="1">
      <c r="A551" s="35"/>
      <c r="B551" s="36"/>
      <c r="C551" s="235" t="s">
        <v>744</v>
      </c>
      <c r="D551" s="235" t="s">
        <v>299</v>
      </c>
      <c r="E551" s="236" t="s">
        <v>745</v>
      </c>
      <c r="F551" s="237" t="s">
        <v>746</v>
      </c>
      <c r="G551" s="238" t="s">
        <v>220</v>
      </c>
      <c r="H551" s="239">
        <v>0.582</v>
      </c>
      <c r="I551" s="240"/>
      <c r="J551" s="241">
        <f>ROUND(I551*H551,2)</f>
        <v>0</v>
      </c>
      <c r="K551" s="237" t="s">
        <v>76</v>
      </c>
      <c r="L551" s="242"/>
      <c r="M551" s="243" t="s">
        <v>76</v>
      </c>
      <c r="N551" s="244" t="s">
        <v>48</v>
      </c>
      <c r="O551" s="65"/>
      <c r="P551" s="183">
        <f>O551*H551</f>
        <v>0</v>
      </c>
      <c r="Q551" s="183">
        <v>0.44</v>
      </c>
      <c r="R551" s="183">
        <f>Q551*H551</f>
        <v>0.25608</v>
      </c>
      <c r="S551" s="183">
        <v>0</v>
      </c>
      <c r="T551" s="184">
        <f>S551*H551</f>
        <v>0</v>
      </c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R551" s="185" t="s">
        <v>302</v>
      </c>
      <c r="AT551" s="185" t="s">
        <v>299</v>
      </c>
      <c r="AU551" s="185" t="s">
        <v>88</v>
      </c>
      <c r="AY551" s="18" t="s">
        <v>134</v>
      </c>
      <c r="BE551" s="186">
        <f>IF(N551="základní",J551,0)</f>
        <v>0</v>
      </c>
      <c r="BF551" s="186">
        <f>IF(N551="snížená",J551,0)</f>
        <v>0</v>
      </c>
      <c r="BG551" s="186">
        <f>IF(N551="zákl. přenesená",J551,0)</f>
        <v>0</v>
      </c>
      <c r="BH551" s="186">
        <f>IF(N551="sníž. přenesená",J551,0)</f>
        <v>0</v>
      </c>
      <c r="BI551" s="186">
        <f>IF(N551="nulová",J551,0)</f>
        <v>0</v>
      </c>
      <c r="BJ551" s="18" t="s">
        <v>86</v>
      </c>
      <c r="BK551" s="186">
        <f>ROUND(I551*H551,2)</f>
        <v>0</v>
      </c>
      <c r="BL551" s="18" t="s">
        <v>247</v>
      </c>
      <c r="BM551" s="185" t="s">
        <v>747</v>
      </c>
    </row>
    <row r="552" spans="1:47" s="2" customFormat="1" ht="11.25">
      <c r="A552" s="35"/>
      <c r="B552" s="36"/>
      <c r="C552" s="37"/>
      <c r="D552" s="187" t="s">
        <v>144</v>
      </c>
      <c r="E552" s="37"/>
      <c r="F552" s="188" t="s">
        <v>746</v>
      </c>
      <c r="G552" s="37"/>
      <c r="H552" s="37"/>
      <c r="I552" s="189"/>
      <c r="J552" s="37"/>
      <c r="K552" s="37"/>
      <c r="L552" s="40"/>
      <c r="M552" s="190"/>
      <c r="N552" s="191"/>
      <c r="O552" s="65"/>
      <c r="P552" s="65"/>
      <c r="Q552" s="65"/>
      <c r="R552" s="65"/>
      <c r="S552" s="65"/>
      <c r="T552" s="66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T552" s="18" t="s">
        <v>144</v>
      </c>
      <c r="AU552" s="18" t="s">
        <v>88</v>
      </c>
    </row>
    <row r="553" spans="2:51" s="13" customFormat="1" ht="11.25">
      <c r="B553" s="192"/>
      <c r="C553" s="193"/>
      <c r="D553" s="187" t="s">
        <v>146</v>
      </c>
      <c r="E553" s="194" t="s">
        <v>76</v>
      </c>
      <c r="F553" s="195" t="s">
        <v>405</v>
      </c>
      <c r="G553" s="193"/>
      <c r="H553" s="194" t="s">
        <v>76</v>
      </c>
      <c r="I553" s="196"/>
      <c r="J553" s="193"/>
      <c r="K553" s="193"/>
      <c r="L553" s="197"/>
      <c r="M553" s="198"/>
      <c r="N553" s="199"/>
      <c r="O553" s="199"/>
      <c r="P553" s="199"/>
      <c r="Q553" s="199"/>
      <c r="R553" s="199"/>
      <c r="S553" s="199"/>
      <c r="T553" s="200"/>
      <c r="AT553" s="201" t="s">
        <v>146</v>
      </c>
      <c r="AU553" s="201" t="s">
        <v>88</v>
      </c>
      <c r="AV553" s="13" t="s">
        <v>86</v>
      </c>
      <c r="AW553" s="13" t="s">
        <v>38</v>
      </c>
      <c r="AX553" s="13" t="s">
        <v>78</v>
      </c>
      <c r="AY553" s="201" t="s">
        <v>134</v>
      </c>
    </row>
    <row r="554" spans="2:51" s="14" customFormat="1" ht="11.25">
      <c r="B554" s="202"/>
      <c r="C554" s="203"/>
      <c r="D554" s="187" t="s">
        <v>146</v>
      </c>
      <c r="E554" s="204" t="s">
        <v>76</v>
      </c>
      <c r="F554" s="205" t="s">
        <v>748</v>
      </c>
      <c r="G554" s="203"/>
      <c r="H554" s="206">
        <v>0.18</v>
      </c>
      <c r="I554" s="207"/>
      <c r="J554" s="203"/>
      <c r="K554" s="203"/>
      <c r="L554" s="208"/>
      <c r="M554" s="209"/>
      <c r="N554" s="210"/>
      <c r="O554" s="210"/>
      <c r="P554" s="210"/>
      <c r="Q554" s="210"/>
      <c r="R554" s="210"/>
      <c r="S554" s="210"/>
      <c r="T554" s="211"/>
      <c r="AT554" s="212" t="s">
        <v>146</v>
      </c>
      <c r="AU554" s="212" t="s">
        <v>88</v>
      </c>
      <c r="AV554" s="14" t="s">
        <v>88</v>
      </c>
      <c r="AW554" s="14" t="s">
        <v>38</v>
      </c>
      <c r="AX554" s="14" t="s">
        <v>78</v>
      </c>
      <c r="AY554" s="212" t="s">
        <v>134</v>
      </c>
    </row>
    <row r="555" spans="2:51" s="14" customFormat="1" ht="11.25">
      <c r="B555" s="202"/>
      <c r="C555" s="203"/>
      <c r="D555" s="187" t="s">
        <v>146</v>
      </c>
      <c r="E555" s="204" t="s">
        <v>76</v>
      </c>
      <c r="F555" s="205" t="s">
        <v>749</v>
      </c>
      <c r="G555" s="203"/>
      <c r="H555" s="206">
        <v>0.324</v>
      </c>
      <c r="I555" s="207"/>
      <c r="J555" s="203"/>
      <c r="K555" s="203"/>
      <c r="L555" s="208"/>
      <c r="M555" s="209"/>
      <c r="N555" s="210"/>
      <c r="O555" s="210"/>
      <c r="P555" s="210"/>
      <c r="Q555" s="210"/>
      <c r="R555" s="210"/>
      <c r="S555" s="210"/>
      <c r="T555" s="211"/>
      <c r="AT555" s="212" t="s">
        <v>146</v>
      </c>
      <c r="AU555" s="212" t="s">
        <v>88</v>
      </c>
      <c r="AV555" s="14" t="s">
        <v>88</v>
      </c>
      <c r="AW555" s="14" t="s">
        <v>38</v>
      </c>
      <c r="AX555" s="14" t="s">
        <v>78</v>
      </c>
      <c r="AY555" s="212" t="s">
        <v>134</v>
      </c>
    </row>
    <row r="556" spans="2:51" s="14" customFormat="1" ht="11.25">
      <c r="B556" s="202"/>
      <c r="C556" s="203"/>
      <c r="D556" s="187" t="s">
        <v>146</v>
      </c>
      <c r="E556" s="204" t="s">
        <v>76</v>
      </c>
      <c r="F556" s="205" t="s">
        <v>750</v>
      </c>
      <c r="G556" s="203"/>
      <c r="H556" s="206">
        <v>0.078</v>
      </c>
      <c r="I556" s="207"/>
      <c r="J556" s="203"/>
      <c r="K556" s="203"/>
      <c r="L556" s="208"/>
      <c r="M556" s="209"/>
      <c r="N556" s="210"/>
      <c r="O556" s="210"/>
      <c r="P556" s="210"/>
      <c r="Q556" s="210"/>
      <c r="R556" s="210"/>
      <c r="S556" s="210"/>
      <c r="T556" s="211"/>
      <c r="AT556" s="212" t="s">
        <v>146</v>
      </c>
      <c r="AU556" s="212" t="s">
        <v>88</v>
      </c>
      <c r="AV556" s="14" t="s">
        <v>88</v>
      </c>
      <c r="AW556" s="14" t="s">
        <v>38</v>
      </c>
      <c r="AX556" s="14" t="s">
        <v>78</v>
      </c>
      <c r="AY556" s="212" t="s">
        <v>134</v>
      </c>
    </row>
    <row r="557" spans="2:51" s="15" customFormat="1" ht="11.25">
      <c r="B557" s="213"/>
      <c r="C557" s="214"/>
      <c r="D557" s="187" t="s">
        <v>146</v>
      </c>
      <c r="E557" s="215" t="s">
        <v>76</v>
      </c>
      <c r="F557" s="216" t="s">
        <v>150</v>
      </c>
      <c r="G557" s="214"/>
      <c r="H557" s="217">
        <v>0.582</v>
      </c>
      <c r="I557" s="218"/>
      <c r="J557" s="214"/>
      <c r="K557" s="214"/>
      <c r="L557" s="219"/>
      <c r="M557" s="220"/>
      <c r="N557" s="221"/>
      <c r="O557" s="221"/>
      <c r="P557" s="221"/>
      <c r="Q557" s="221"/>
      <c r="R557" s="221"/>
      <c r="S557" s="221"/>
      <c r="T557" s="222"/>
      <c r="AT557" s="223" t="s">
        <v>146</v>
      </c>
      <c r="AU557" s="223" t="s">
        <v>88</v>
      </c>
      <c r="AV557" s="15" t="s">
        <v>142</v>
      </c>
      <c r="AW557" s="15" t="s">
        <v>38</v>
      </c>
      <c r="AX557" s="15" t="s">
        <v>86</v>
      </c>
      <c r="AY557" s="223" t="s">
        <v>134</v>
      </c>
    </row>
    <row r="558" spans="1:65" s="2" customFormat="1" ht="24.2" customHeight="1">
      <c r="A558" s="35"/>
      <c r="B558" s="36"/>
      <c r="C558" s="174" t="s">
        <v>751</v>
      </c>
      <c r="D558" s="174" t="s">
        <v>137</v>
      </c>
      <c r="E558" s="175" t="s">
        <v>752</v>
      </c>
      <c r="F558" s="176" t="s">
        <v>753</v>
      </c>
      <c r="G558" s="177" t="s">
        <v>220</v>
      </c>
      <c r="H558" s="178">
        <v>0.582</v>
      </c>
      <c r="I558" s="179"/>
      <c r="J558" s="180">
        <f>ROUND(I558*H558,2)</f>
        <v>0</v>
      </c>
      <c r="K558" s="176" t="s">
        <v>141</v>
      </c>
      <c r="L558" s="40"/>
      <c r="M558" s="181" t="s">
        <v>76</v>
      </c>
      <c r="N558" s="182" t="s">
        <v>48</v>
      </c>
      <c r="O558" s="65"/>
      <c r="P558" s="183">
        <f>O558*H558</f>
        <v>0</v>
      </c>
      <c r="Q558" s="183">
        <v>0.01266</v>
      </c>
      <c r="R558" s="183">
        <f>Q558*H558</f>
        <v>0.007368119999999999</v>
      </c>
      <c r="S558" s="183">
        <v>0</v>
      </c>
      <c r="T558" s="184">
        <f>S558*H558</f>
        <v>0</v>
      </c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R558" s="185" t="s">
        <v>247</v>
      </c>
      <c r="AT558" s="185" t="s">
        <v>137</v>
      </c>
      <c r="AU558" s="185" t="s">
        <v>88</v>
      </c>
      <c r="AY558" s="18" t="s">
        <v>134</v>
      </c>
      <c r="BE558" s="186">
        <f>IF(N558="základní",J558,0)</f>
        <v>0</v>
      </c>
      <c r="BF558" s="186">
        <f>IF(N558="snížená",J558,0)</f>
        <v>0</v>
      </c>
      <c r="BG558" s="186">
        <f>IF(N558="zákl. přenesená",J558,0)</f>
        <v>0</v>
      </c>
      <c r="BH558" s="186">
        <f>IF(N558="sníž. přenesená",J558,0)</f>
        <v>0</v>
      </c>
      <c r="BI558" s="186">
        <f>IF(N558="nulová",J558,0)</f>
        <v>0</v>
      </c>
      <c r="BJ558" s="18" t="s">
        <v>86</v>
      </c>
      <c r="BK558" s="186">
        <f>ROUND(I558*H558,2)</f>
        <v>0</v>
      </c>
      <c r="BL558" s="18" t="s">
        <v>247</v>
      </c>
      <c r="BM558" s="185" t="s">
        <v>754</v>
      </c>
    </row>
    <row r="559" spans="1:47" s="2" customFormat="1" ht="11.25">
      <c r="A559" s="35"/>
      <c r="B559" s="36"/>
      <c r="C559" s="37"/>
      <c r="D559" s="187" t="s">
        <v>144</v>
      </c>
      <c r="E559" s="37"/>
      <c r="F559" s="188" t="s">
        <v>755</v>
      </c>
      <c r="G559" s="37"/>
      <c r="H559" s="37"/>
      <c r="I559" s="189"/>
      <c r="J559" s="37"/>
      <c r="K559" s="37"/>
      <c r="L559" s="40"/>
      <c r="M559" s="190"/>
      <c r="N559" s="191"/>
      <c r="O559" s="65"/>
      <c r="P559" s="65"/>
      <c r="Q559" s="65"/>
      <c r="R559" s="65"/>
      <c r="S559" s="65"/>
      <c r="T559" s="66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T559" s="18" t="s">
        <v>144</v>
      </c>
      <c r="AU559" s="18" t="s">
        <v>88</v>
      </c>
    </row>
    <row r="560" spans="1:65" s="2" customFormat="1" ht="24.2" customHeight="1">
      <c r="A560" s="35"/>
      <c r="B560" s="36"/>
      <c r="C560" s="174" t="s">
        <v>756</v>
      </c>
      <c r="D560" s="174" t="s">
        <v>137</v>
      </c>
      <c r="E560" s="175" t="s">
        <v>757</v>
      </c>
      <c r="F560" s="176" t="s">
        <v>758</v>
      </c>
      <c r="G560" s="177" t="s">
        <v>155</v>
      </c>
      <c r="H560" s="178">
        <v>48.75</v>
      </c>
      <c r="I560" s="179"/>
      <c r="J560" s="180">
        <f>ROUND(I560*H560,2)</f>
        <v>0</v>
      </c>
      <c r="K560" s="176" t="s">
        <v>141</v>
      </c>
      <c r="L560" s="40"/>
      <c r="M560" s="181" t="s">
        <v>76</v>
      </c>
      <c r="N560" s="182" t="s">
        <v>48</v>
      </c>
      <c r="O560" s="65"/>
      <c r="P560" s="183">
        <f>O560*H560</f>
        <v>0</v>
      </c>
      <c r="Q560" s="183">
        <v>0</v>
      </c>
      <c r="R560" s="183">
        <f>Q560*H560</f>
        <v>0</v>
      </c>
      <c r="S560" s="183">
        <v>0</v>
      </c>
      <c r="T560" s="184">
        <f>S560*H560</f>
        <v>0</v>
      </c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R560" s="185" t="s">
        <v>247</v>
      </c>
      <c r="AT560" s="185" t="s">
        <v>137</v>
      </c>
      <c r="AU560" s="185" t="s">
        <v>88</v>
      </c>
      <c r="AY560" s="18" t="s">
        <v>134</v>
      </c>
      <c r="BE560" s="186">
        <f>IF(N560="základní",J560,0)</f>
        <v>0</v>
      </c>
      <c r="BF560" s="186">
        <f>IF(N560="snížená",J560,0)</f>
        <v>0</v>
      </c>
      <c r="BG560" s="186">
        <f>IF(N560="zákl. přenesená",J560,0)</f>
        <v>0</v>
      </c>
      <c r="BH560" s="186">
        <f>IF(N560="sníž. přenesená",J560,0)</f>
        <v>0</v>
      </c>
      <c r="BI560" s="186">
        <f>IF(N560="nulová",J560,0)</f>
        <v>0</v>
      </c>
      <c r="BJ560" s="18" t="s">
        <v>86</v>
      </c>
      <c r="BK560" s="186">
        <f>ROUND(I560*H560,2)</f>
        <v>0</v>
      </c>
      <c r="BL560" s="18" t="s">
        <v>247</v>
      </c>
      <c r="BM560" s="185" t="s">
        <v>759</v>
      </c>
    </row>
    <row r="561" spans="1:47" s="2" customFormat="1" ht="29.25">
      <c r="A561" s="35"/>
      <c r="B561" s="36"/>
      <c r="C561" s="37"/>
      <c r="D561" s="187" t="s">
        <v>144</v>
      </c>
      <c r="E561" s="37"/>
      <c r="F561" s="188" t="s">
        <v>760</v>
      </c>
      <c r="G561" s="37"/>
      <c r="H561" s="37"/>
      <c r="I561" s="189"/>
      <c r="J561" s="37"/>
      <c r="K561" s="37"/>
      <c r="L561" s="40"/>
      <c r="M561" s="190"/>
      <c r="N561" s="191"/>
      <c r="O561" s="65"/>
      <c r="P561" s="65"/>
      <c r="Q561" s="65"/>
      <c r="R561" s="65"/>
      <c r="S561" s="65"/>
      <c r="T561" s="66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T561" s="18" t="s">
        <v>144</v>
      </c>
      <c r="AU561" s="18" t="s">
        <v>88</v>
      </c>
    </row>
    <row r="562" spans="2:51" s="13" customFormat="1" ht="11.25">
      <c r="B562" s="192"/>
      <c r="C562" s="193"/>
      <c r="D562" s="187" t="s">
        <v>146</v>
      </c>
      <c r="E562" s="194" t="s">
        <v>76</v>
      </c>
      <c r="F562" s="195" t="s">
        <v>761</v>
      </c>
      <c r="G562" s="193"/>
      <c r="H562" s="194" t="s">
        <v>76</v>
      </c>
      <c r="I562" s="196"/>
      <c r="J562" s="193"/>
      <c r="K562" s="193"/>
      <c r="L562" s="197"/>
      <c r="M562" s="198"/>
      <c r="N562" s="199"/>
      <c r="O562" s="199"/>
      <c r="P562" s="199"/>
      <c r="Q562" s="199"/>
      <c r="R562" s="199"/>
      <c r="S562" s="199"/>
      <c r="T562" s="200"/>
      <c r="AT562" s="201" t="s">
        <v>146</v>
      </c>
      <c r="AU562" s="201" t="s">
        <v>88</v>
      </c>
      <c r="AV562" s="13" t="s">
        <v>86</v>
      </c>
      <c r="AW562" s="13" t="s">
        <v>38</v>
      </c>
      <c r="AX562" s="13" t="s">
        <v>78</v>
      </c>
      <c r="AY562" s="201" t="s">
        <v>134</v>
      </c>
    </row>
    <row r="563" spans="2:51" s="14" customFormat="1" ht="11.25">
      <c r="B563" s="202"/>
      <c r="C563" s="203"/>
      <c r="D563" s="187" t="s">
        <v>146</v>
      </c>
      <c r="E563" s="204" t="s">
        <v>76</v>
      </c>
      <c r="F563" s="205" t="s">
        <v>762</v>
      </c>
      <c r="G563" s="203"/>
      <c r="H563" s="206">
        <v>48.75</v>
      </c>
      <c r="I563" s="207"/>
      <c r="J563" s="203"/>
      <c r="K563" s="203"/>
      <c r="L563" s="208"/>
      <c r="M563" s="209"/>
      <c r="N563" s="210"/>
      <c r="O563" s="210"/>
      <c r="P563" s="210"/>
      <c r="Q563" s="210"/>
      <c r="R563" s="210"/>
      <c r="S563" s="210"/>
      <c r="T563" s="211"/>
      <c r="AT563" s="212" t="s">
        <v>146</v>
      </c>
      <c r="AU563" s="212" t="s">
        <v>88</v>
      </c>
      <c r="AV563" s="14" t="s">
        <v>88</v>
      </c>
      <c r="AW563" s="14" t="s">
        <v>38</v>
      </c>
      <c r="AX563" s="14" t="s">
        <v>78</v>
      </c>
      <c r="AY563" s="212" t="s">
        <v>134</v>
      </c>
    </row>
    <row r="564" spans="2:51" s="15" customFormat="1" ht="11.25">
      <c r="B564" s="213"/>
      <c r="C564" s="214"/>
      <c r="D564" s="187" t="s">
        <v>146</v>
      </c>
      <c r="E564" s="215" t="s">
        <v>76</v>
      </c>
      <c r="F564" s="216" t="s">
        <v>150</v>
      </c>
      <c r="G564" s="214"/>
      <c r="H564" s="217">
        <v>48.75</v>
      </c>
      <c r="I564" s="218"/>
      <c r="J564" s="214"/>
      <c r="K564" s="214"/>
      <c r="L564" s="219"/>
      <c r="M564" s="220"/>
      <c r="N564" s="221"/>
      <c r="O564" s="221"/>
      <c r="P564" s="221"/>
      <c r="Q564" s="221"/>
      <c r="R564" s="221"/>
      <c r="S564" s="221"/>
      <c r="T564" s="222"/>
      <c r="AT564" s="223" t="s">
        <v>146</v>
      </c>
      <c r="AU564" s="223" t="s">
        <v>88</v>
      </c>
      <c r="AV564" s="15" t="s">
        <v>142</v>
      </c>
      <c r="AW564" s="15" t="s">
        <v>38</v>
      </c>
      <c r="AX564" s="15" t="s">
        <v>86</v>
      </c>
      <c r="AY564" s="223" t="s">
        <v>134</v>
      </c>
    </row>
    <row r="565" spans="1:65" s="2" customFormat="1" ht="14.45" customHeight="1">
      <c r="A565" s="35"/>
      <c r="B565" s="36"/>
      <c r="C565" s="235" t="s">
        <v>763</v>
      </c>
      <c r="D565" s="235" t="s">
        <v>299</v>
      </c>
      <c r="E565" s="236" t="s">
        <v>764</v>
      </c>
      <c r="F565" s="237" t="s">
        <v>765</v>
      </c>
      <c r="G565" s="238" t="s">
        <v>155</v>
      </c>
      <c r="H565" s="239">
        <v>48.75</v>
      </c>
      <c r="I565" s="240"/>
      <c r="J565" s="241">
        <f>ROUND(I565*H565,2)</f>
        <v>0</v>
      </c>
      <c r="K565" s="237" t="s">
        <v>76</v>
      </c>
      <c r="L565" s="242"/>
      <c r="M565" s="243" t="s">
        <v>76</v>
      </c>
      <c r="N565" s="244" t="s">
        <v>48</v>
      </c>
      <c r="O565" s="65"/>
      <c r="P565" s="183">
        <f>O565*H565</f>
        <v>0</v>
      </c>
      <c r="Q565" s="183">
        <v>0.0144</v>
      </c>
      <c r="R565" s="183">
        <f>Q565*H565</f>
        <v>0.702</v>
      </c>
      <c r="S565" s="183">
        <v>0</v>
      </c>
      <c r="T565" s="184">
        <f>S565*H565</f>
        <v>0</v>
      </c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R565" s="185" t="s">
        <v>302</v>
      </c>
      <c r="AT565" s="185" t="s">
        <v>299</v>
      </c>
      <c r="AU565" s="185" t="s">
        <v>88</v>
      </c>
      <c r="AY565" s="18" t="s">
        <v>134</v>
      </c>
      <c r="BE565" s="186">
        <f>IF(N565="základní",J565,0)</f>
        <v>0</v>
      </c>
      <c r="BF565" s="186">
        <f>IF(N565="snížená",J565,0)</f>
        <v>0</v>
      </c>
      <c r="BG565" s="186">
        <f>IF(N565="zákl. přenesená",J565,0)</f>
        <v>0</v>
      </c>
      <c r="BH565" s="186">
        <f>IF(N565="sníž. přenesená",J565,0)</f>
        <v>0</v>
      </c>
      <c r="BI565" s="186">
        <f>IF(N565="nulová",J565,0)</f>
        <v>0</v>
      </c>
      <c r="BJ565" s="18" t="s">
        <v>86</v>
      </c>
      <c r="BK565" s="186">
        <f>ROUND(I565*H565,2)</f>
        <v>0</v>
      </c>
      <c r="BL565" s="18" t="s">
        <v>247</v>
      </c>
      <c r="BM565" s="185" t="s">
        <v>766</v>
      </c>
    </row>
    <row r="566" spans="1:47" s="2" customFormat="1" ht="11.25">
      <c r="A566" s="35"/>
      <c r="B566" s="36"/>
      <c r="C566" s="37"/>
      <c r="D566" s="187" t="s">
        <v>144</v>
      </c>
      <c r="E566" s="37"/>
      <c r="F566" s="188" t="s">
        <v>765</v>
      </c>
      <c r="G566" s="37"/>
      <c r="H566" s="37"/>
      <c r="I566" s="189"/>
      <c r="J566" s="37"/>
      <c r="K566" s="37"/>
      <c r="L566" s="40"/>
      <c r="M566" s="190"/>
      <c r="N566" s="191"/>
      <c r="O566" s="65"/>
      <c r="P566" s="65"/>
      <c r="Q566" s="65"/>
      <c r="R566" s="65"/>
      <c r="S566" s="65"/>
      <c r="T566" s="66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T566" s="18" t="s">
        <v>144</v>
      </c>
      <c r="AU566" s="18" t="s">
        <v>88</v>
      </c>
    </row>
    <row r="567" spans="1:65" s="2" customFormat="1" ht="24.2" customHeight="1">
      <c r="A567" s="35"/>
      <c r="B567" s="36"/>
      <c r="C567" s="174" t="s">
        <v>767</v>
      </c>
      <c r="D567" s="174" t="s">
        <v>137</v>
      </c>
      <c r="E567" s="175" t="s">
        <v>768</v>
      </c>
      <c r="F567" s="176" t="s">
        <v>769</v>
      </c>
      <c r="G567" s="177" t="s">
        <v>220</v>
      </c>
      <c r="H567" s="178">
        <v>0.702</v>
      </c>
      <c r="I567" s="179"/>
      <c r="J567" s="180">
        <f>ROUND(I567*H567,2)</f>
        <v>0</v>
      </c>
      <c r="K567" s="176" t="s">
        <v>141</v>
      </c>
      <c r="L567" s="40"/>
      <c r="M567" s="181" t="s">
        <v>76</v>
      </c>
      <c r="N567" s="182" t="s">
        <v>48</v>
      </c>
      <c r="O567" s="65"/>
      <c r="P567" s="183">
        <f>O567*H567</f>
        <v>0</v>
      </c>
      <c r="Q567" s="183">
        <v>0.02337</v>
      </c>
      <c r="R567" s="183">
        <f>Q567*H567</f>
        <v>0.01640574</v>
      </c>
      <c r="S567" s="183">
        <v>0</v>
      </c>
      <c r="T567" s="184">
        <f>S567*H567</f>
        <v>0</v>
      </c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R567" s="185" t="s">
        <v>247</v>
      </c>
      <c r="AT567" s="185" t="s">
        <v>137</v>
      </c>
      <c r="AU567" s="185" t="s">
        <v>88</v>
      </c>
      <c r="AY567" s="18" t="s">
        <v>134</v>
      </c>
      <c r="BE567" s="186">
        <f>IF(N567="základní",J567,0)</f>
        <v>0</v>
      </c>
      <c r="BF567" s="186">
        <f>IF(N567="snížená",J567,0)</f>
        <v>0</v>
      </c>
      <c r="BG567" s="186">
        <f>IF(N567="zákl. přenesená",J567,0)</f>
        <v>0</v>
      </c>
      <c r="BH567" s="186">
        <f>IF(N567="sníž. přenesená",J567,0)</f>
        <v>0</v>
      </c>
      <c r="BI567" s="186">
        <f>IF(N567="nulová",J567,0)</f>
        <v>0</v>
      </c>
      <c r="BJ567" s="18" t="s">
        <v>86</v>
      </c>
      <c r="BK567" s="186">
        <f>ROUND(I567*H567,2)</f>
        <v>0</v>
      </c>
      <c r="BL567" s="18" t="s">
        <v>247</v>
      </c>
      <c r="BM567" s="185" t="s">
        <v>770</v>
      </c>
    </row>
    <row r="568" spans="1:47" s="2" customFormat="1" ht="19.5">
      <c r="A568" s="35"/>
      <c r="B568" s="36"/>
      <c r="C568" s="37"/>
      <c r="D568" s="187" t="s">
        <v>144</v>
      </c>
      <c r="E568" s="37"/>
      <c r="F568" s="188" t="s">
        <v>771</v>
      </c>
      <c r="G568" s="37"/>
      <c r="H568" s="37"/>
      <c r="I568" s="189"/>
      <c r="J568" s="37"/>
      <c r="K568" s="37"/>
      <c r="L568" s="40"/>
      <c r="M568" s="190"/>
      <c r="N568" s="191"/>
      <c r="O568" s="65"/>
      <c r="P568" s="65"/>
      <c r="Q568" s="65"/>
      <c r="R568" s="65"/>
      <c r="S568" s="65"/>
      <c r="T568" s="66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T568" s="18" t="s">
        <v>144</v>
      </c>
      <c r="AU568" s="18" t="s">
        <v>88</v>
      </c>
    </row>
    <row r="569" spans="1:65" s="2" customFormat="1" ht="24.2" customHeight="1">
      <c r="A569" s="35"/>
      <c r="B569" s="36"/>
      <c r="C569" s="174" t="s">
        <v>772</v>
      </c>
      <c r="D569" s="174" t="s">
        <v>137</v>
      </c>
      <c r="E569" s="175" t="s">
        <v>773</v>
      </c>
      <c r="F569" s="176" t="s">
        <v>774</v>
      </c>
      <c r="G569" s="177" t="s">
        <v>262</v>
      </c>
      <c r="H569" s="178">
        <v>0.982</v>
      </c>
      <c r="I569" s="179"/>
      <c r="J569" s="180">
        <f>ROUND(I569*H569,2)</f>
        <v>0</v>
      </c>
      <c r="K569" s="176" t="s">
        <v>141</v>
      </c>
      <c r="L569" s="40"/>
      <c r="M569" s="181" t="s">
        <v>76</v>
      </c>
      <c r="N569" s="182" t="s">
        <v>48</v>
      </c>
      <c r="O569" s="65"/>
      <c r="P569" s="183">
        <f>O569*H569</f>
        <v>0</v>
      </c>
      <c r="Q569" s="183">
        <v>0</v>
      </c>
      <c r="R569" s="183">
        <f>Q569*H569</f>
        <v>0</v>
      </c>
      <c r="S569" s="183">
        <v>0</v>
      </c>
      <c r="T569" s="184">
        <f>S569*H569</f>
        <v>0</v>
      </c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R569" s="185" t="s">
        <v>247</v>
      </c>
      <c r="AT569" s="185" t="s">
        <v>137</v>
      </c>
      <c r="AU569" s="185" t="s">
        <v>88</v>
      </c>
      <c r="AY569" s="18" t="s">
        <v>134</v>
      </c>
      <c r="BE569" s="186">
        <f>IF(N569="základní",J569,0)</f>
        <v>0</v>
      </c>
      <c r="BF569" s="186">
        <f>IF(N569="snížená",J569,0)</f>
        <v>0</v>
      </c>
      <c r="BG569" s="186">
        <f>IF(N569="zákl. přenesená",J569,0)</f>
        <v>0</v>
      </c>
      <c r="BH569" s="186">
        <f>IF(N569="sníž. přenesená",J569,0)</f>
        <v>0</v>
      </c>
      <c r="BI569" s="186">
        <f>IF(N569="nulová",J569,0)</f>
        <v>0</v>
      </c>
      <c r="BJ569" s="18" t="s">
        <v>86</v>
      </c>
      <c r="BK569" s="186">
        <f>ROUND(I569*H569,2)</f>
        <v>0</v>
      </c>
      <c r="BL569" s="18" t="s">
        <v>247</v>
      </c>
      <c r="BM569" s="185" t="s">
        <v>775</v>
      </c>
    </row>
    <row r="570" spans="1:47" s="2" customFormat="1" ht="29.25">
      <c r="A570" s="35"/>
      <c r="B570" s="36"/>
      <c r="C570" s="37"/>
      <c r="D570" s="187" t="s">
        <v>144</v>
      </c>
      <c r="E570" s="37"/>
      <c r="F570" s="188" t="s">
        <v>776</v>
      </c>
      <c r="G570" s="37"/>
      <c r="H570" s="37"/>
      <c r="I570" s="189"/>
      <c r="J570" s="37"/>
      <c r="K570" s="37"/>
      <c r="L570" s="40"/>
      <c r="M570" s="190"/>
      <c r="N570" s="191"/>
      <c r="O570" s="65"/>
      <c r="P570" s="65"/>
      <c r="Q570" s="65"/>
      <c r="R570" s="65"/>
      <c r="S570" s="65"/>
      <c r="T570" s="66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T570" s="18" t="s">
        <v>144</v>
      </c>
      <c r="AU570" s="18" t="s">
        <v>88</v>
      </c>
    </row>
    <row r="571" spans="2:63" s="12" customFormat="1" ht="22.9" customHeight="1">
      <c r="B571" s="158"/>
      <c r="C571" s="159"/>
      <c r="D571" s="160" t="s">
        <v>77</v>
      </c>
      <c r="E571" s="172" t="s">
        <v>777</v>
      </c>
      <c r="F571" s="172" t="s">
        <v>778</v>
      </c>
      <c r="G571" s="159"/>
      <c r="H571" s="159"/>
      <c r="I571" s="162"/>
      <c r="J571" s="173">
        <f>BK571</f>
        <v>0</v>
      </c>
      <c r="K571" s="159"/>
      <c r="L571" s="164"/>
      <c r="M571" s="165"/>
      <c r="N571" s="166"/>
      <c r="O571" s="166"/>
      <c r="P571" s="167">
        <f>SUM(P572:P587)</f>
        <v>0</v>
      </c>
      <c r="Q571" s="166"/>
      <c r="R571" s="167">
        <f>SUM(R572:R587)</f>
        <v>0.47016</v>
      </c>
      <c r="S571" s="166"/>
      <c r="T571" s="168">
        <f>SUM(T572:T587)</f>
        <v>0.0168</v>
      </c>
      <c r="AR571" s="169" t="s">
        <v>88</v>
      </c>
      <c r="AT571" s="170" t="s">
        <v>77</v>
      </c>
      <c r="AU571" s="170" t="s">
        <v>86</v>
      </c>
      <c r="AY571" s="169" t="s">
        <v>134</v>
      </c>
      <c r="BK571" s="171">
        <f>SUM(BK572:BK587)</f>
        <v>0</v>
      </c>
    </row>
    <row r="572" spans="1:65" s="2" customFormat="1" ht="24.2" customHeight="1">
      <c r="A572" s="35"/>
      <c r="B572" s="36"/>
      <c r="C572" s="174" t="s">
        <v>779</v>
      </c>
      <c r="D572" s="174" t="s">
        <v>137</v>
      </c>
      <c r="E572" s="175" t="s">
        <v>780</v>
      </c>
      <c r="F572" s="176" t="s">
        <v>781</v>
      </c>
      <c r="G572" s="177" t="s">
        <v>155</v>
      </c>
      <c r="H572" s="178">
        <v>22.5</v>
      </c>
      <c r="I572" s="179"/>
      <c r="J572" s="180">
        <f>ROUND(I572*H572,2)</f>
        <v>0</v>
      </c>
      <c r="K572" s="176" t="s">
        <v>141</v>
      </c>
      <c r="L572" s="40"/>
      <c r="M572" s="181" t="s">
        <v>76</v>
      </c>
      <c r="N572" s="182" t="s">
        <v>48</v>
      </c>
      <c r="O572" s="65"/>
      <c r="P572" s="183">
        <f>O572*H572</f>
        <v>0</v>
      </c>
      <c r="Q572" s="183">
        <v>0.02048</v>
      </c>
      <c r="R572" s="183">
        <f>Q572*H572</f>
        <v>0.46080000000000004</v>
      </c>
      <c r="S572" s="183">
        <v>0</v>
      </c>
      <c r="T572" s="184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185" t="s">
        <v>247</v>
      </c>
      <c r="AT572" s="185" t="s">
        <v>137</v>
      </c>
      <c r="AU572" s="185" t="s">
        <v>88</v>
      </c>
      <c r="AY572" s="18" t="s">
        <v>134</v>
      </c>
      <c r="BE572" s="186">
        <f>IF(N572="základní",J572,0)</f>
        <v>0</v>
      </c>
      <c r="BF572" s="186">
        <f>IF(N572="snížená",J572,0)</f>
        <v>0</v>
      </c>
      <c r="BG572" s="186">
        <f>IF(N572="zákl. přenesená",J572,0)</f>
        <v>0</v>
      </c>
      <c r="BH572" s="186">
        <f>IF(N572="sníž. přenesená",J572,0)</f>
        <v>0</v>
      </c>
      <c r="BI572" s="186">
        <f>IF(N572="nulová",J572,0)</f>
        <v>0</v>
      </c>
      <c r="BJ572" s="18" t="s">
        <v>86</v>
      </c>
      <c r="BK572" s="186">
        <f>ROUND(I572*H572,2)</f>
        <v>0</v>
      </c>
      <c r="BL572" s="18" t="s">
        <v>247</v>
      </c>
      <c r="BM572" s="185" t="s">
        <v>782</v>
      </c>
    </row>
    <row r="573" spans="1:47" s="2" customFormat="1" ht="48.75">
      <c r="A573" s="35"/>
      <c r="B573" s="36"/>
      <c r="C573" s="37"/>
      <c r="D573" s="187" t="s">
        <v>144</v>
      </c>
      <c r="E573" s="37"/>
      <c r="F573" s="188" t="s">
        <v>783</v>
      </c>
      <c r="G573" s="37"/>
      <c r="H573" s="37"/>
      <c r="I573" s="189"/>
      <c r="J573" s="37"/>
      <c r="K573" s="37"/>
      <c r="L573" s="40"/>
      <c r="M573" s="190"/>
      <c r="N573" s="191"/>
      <c r="O573" s="65"/>
      <c r="P573" s="65"/>
      <c r="Q573" s="65"/>
      <c r="R573" s="65"/>
      <c r="S573" s="65"/>
      <c r="T573" s="66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T573" s="18" t="s">
        <v>144</v>
      </c>
      <c r="AU573" s="18" t="s">
        <v>88</v>
      </c>
    </row>
    <row r="574" spans="2:51" s="13" customFormat="1" ht="22.5">
      <c r="B574" s="192"/>
      <c r="C574" s="193"/>
      <c r="D574" s="187" t="s">
        <v>146</v>
      </c>
      <c r="E574" s="194" t="s">
        <v>76</v>
      </c>
      <c r="F574" s="195" t="s">
        <v>784</v>
      </c>
      <c r="G574" s="193"/>
      <c r="H574" s="194" t="s">
        <v>76</v>
      </c>
      <c r="I574" s="196"/>
      <c r="J574" s="193"/>
      <c r="K574" s="193"/>
      <c r="L574" s="197"/>
      <c r="M574" s="198"/>
      <c r="N574" s="199"/>
      <c r="O574" s="199"/>
      <c r="P574" s="199"/>
      <c r="Q574" s="199"/>
      <c r="R574" s="199"/>
      <c r="S574" s="199"/>
      <c r="T574" s="200"/>
      <c r="AT574" s="201" t="s">
        <v>146</v>
      </c>
      <c r="AU574" s="201" t="s">
        <v>88</v>
      </c>
      <c r="AV574" s="13" t="s">
        <v>86</v>
      </c>
      <c r="AW574" s="13" t="s">
        <v>38</v>
      </c>
      <c r="AX574" s="13" t="s">
        <v>78</v>
      </c>
      <c r="AY574" s="201" t="s">
        <v>134</v>
      </c>
    </row>
    <row r="575" spans="2:51" s="13" customFormat="1" ht="11.25">
      <c r="B575" s="192"/>
      <c r="C575" s="193"/>
      <c r="D575" s="187" t="s">
        <v>146</v>
      </c>
      <c r="E575" s="194" t="s">
        <v>76</v>
      </c>
      <c r="F575" s="195" t="s">
        <v>785</v>
      </c>
      <c r="G575" s="193"/>
      <c r="H575" s="194" t="s">
        <v>76</v>
      </c>
      <c r="I575" s="196"/>
      <c r="J575" s="193"/>
      <c r="K575" s="193"/>
      <c r="L575" s="197"/>
      <c r="M575" s="198"/>
      <c r="N575" s="199"/>
      <c r="O575" s="199"/>
      <c r="P575" s="199"/>
      <c r="Q575" s="199"/>
      <c r="R575" s="199"/>
      <c r="S575" s="199"/>
      <c r="T575" s="200"/>
      <c r="AT575" s="201" t="s">
        <v>146</v>
      </c>
      <c r="AU575" s="201" t="s">
        <v>88</v>
      </c>
      <c r="AV575" s="13" t="s">
        <v>86</v>
      </c>
      <c r="AW575" s="13" t="s">
        <v>38</v>
      </c>
      <c r="AX575" s="13" t="s">
        <v>78</v>
      </c>
      <c r="AY575" s="201" t="s">
        <v>134</v>
      </c>
    </row>
    <row r="576" spans="2:51" s="14" customFormat="1" ht="11.25">
      <c r="B576" s="202"/>
      <c r="C576" s="203"/>
      <c r="D576" s="187" t="s">
        <v>146</v>
      </c>
      <c r="E576" s="204" t="s">
        <v>76</v>
      </c>
      <c r="F576" s="205" t="s">
        <v>786</v>
      </c>
      <c r="G576" s="203"/>
      <c r="H576" s="206">
        <v>7.5</v>
      </c>
      <c r="I576" s="207"/>
      <c r="J576" s="203"/>
      <c r="K576" s="203"/>
      <c r="L576" s="208"/>
      <c r="M576" s="209"/>
      <c r="N576" s="210"/>
      <c r="O576" s="210"/>
      <c r="P576" s="210"/>
      <c r="Q576" s="210"/>
      <c r="R576" s="210"/>
      <c r="S576" s="210"/>
      <c r="T576" s="211"/>
      <c r="AT576" s="212" t="s">
        <v>146</v>
      </c>
      <c r="AU576" s="212" t="s">
        <v>88</v>
      </c>
      <c r="AV576" s="14" t="s">
        <v>88</v>
      </c>
      <c r="AW576" s="14" t="s">
        <v>38</v>
      </c>
      <c r="AX576" s="14" t="s">
        <v>78</v>
      </c>
      <c r="AY576" s="212" t="s">
        <v>134</v>
      </c>
    </row>
    <row r="577" spans="2:51" s="14" customFormat="1" ht="11.25">
      <c r="B577" s="202"/>
      <c r="C577" s="203"/>
      <c r="D577" s="187" t="s">
        <v>146</v>
      </c>
      <c r="E577" s="204" t="s">
        <v>76</v>
      </c>
      <c r="F577" s="205" t="s">
        <v>787</v>
      </c>
      <c r="G577" s="203"/>
      <c r="H577" s="206">
        <v>15</v>
      </c>
      <c r="I577" s="207"/>
      <c r="J577" s="203"/>
      <c r="K577" s="203"/>
      <c r="L577" s="208"/>
      <c r="M577" s="209"/>
      <c r="N577" s="210"/>
      <c r="O577" s="210"/>
      <c r="P577" s="210"/>
      <c r="Q577" s="210"/>
      <c r="R577" s="210"/>
      <c r="S577" s="210"/>
      <c r="T577" s="211"/>
      <c r="AT577" s="212" t="s">
        <v>146</v>
      </c>
      <c r="AU577" s="212" t="s">
        <v>88</v>
      </c>
      <c r="AV577" s="14" t="s">
        <v>88</v>
      </c>
      <c r="AW577" s="14" t="s">
        <v>38</v>
      </c>
      <c r="AX577" s="14" t="s">
        <v>78</v>
      </c>
      <c r="AY577" s="212" t="s">
        <v>134</v>
      </c>
    </row>
    <row r="578" spans="2:51" s="15" customFormat="1" ht="11.25">
      <c r="B578" s="213"/>
      <c r="C578" s="214"/>
      <c r="D578" s="187" t="s">
        <v>146</v>
      </c>
      <c r="E578" s="215" t="s">
        <v>76</v>
      </c>
      <c r="F578" s="216" t="s">
        <v>150</v>
      </c>
      <c r="G578" s="214"/>
      <c r="H578" s="217">
        <v>22.5</v>
      </c>
      <c r="I578" s="218"/>
      <c r="J578" s="214"/>
      <c r="K578" s="214"/>
      <c r="L578" s="219"/>
      <c r="M578" s="220"/>
      <c r="N578" s="221"/>
      <c r="O578" s="221"/>
      <c r="P578" s="221"/>
      <c r="Q578" s="221"/>
      <c r="R578" s="221"/>
      <c r="S578" s="221"/>
      <c r="T578" s="222"/>
      <c r="AT578" s="223" t="s">
        <v>146</v>
      </c>
      <c r="AU578" s="223" t="s">
        <v>88</v>
      </c>
      <c r="AV578" s="15" t="s">
        <v>142</v>
      </c>
      <c r="AW578" s="15" t="s">
        <v>38</v>
      </c>
      <c r="AX578" s="15" t="s">
        <v>86</v>
      </c>
      <c r="AY578" s="223" t="s">
        <v>134</v>
      </c>
    </row>
    <row r="579" spans="1:65" s="2" customFormat="1" ht="24.2" customHeight="1">
      <c r="A579" s="35"/>
      <c r="B579" s="36"/>
      <c r="C579" s="174" t="s">
        <v>788</v>
      </c>
      <c r="D579" s="174" t="s">
        <v>137</v>
      </c>
      <c r="E579" s="175" t="s">
        <v>789</v>
      </c>
      <c r="F579" s="176" t="s">
        <v>790</v>
      </c>
      <c r="G579" s="177" t="s">
        <v>155</v>
      </c>
      <c r="H579" s="178">
        <v>8</v>
      </c>
      <c r="I579" s="179"/>
      <c r="J579" s="180">
        <f>ROUND(I579*H579,2)</f>
        <v>0</v>
      </c>
      <c r="K579" s="176" t="s">
        <v>141</v>
      </c>
      <c r="L579" s="40"/>
      <c r="M579" s="181" t="s">
        <v>76</v>
      </c>
      <c r="N579" s="182" t="s">
        <v>48</v>
      </c>
      <c r="O579" s="65"/>
      <c r="P579" s="183">
        <f>O579*H579</f>
        <v>0</v>
      </c>
      <c r="Q579" s="183">
        <v>0.00117</v>
      </c>
      <c r="R579" s="183">
        <f>Q579*H579</f>
        <v>0.00936</v>
      </c>
      <c r="S579" s="183">
        <v>0</v>
      </c>
      <c r="T579" s="184">
        <f>S579*H579</f>
        <v>0</v>
      </c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R579" s="185" t="s">
        <v>247</v>
      </c>
      <c r="AT579" s="185" t="s">
        <v>137</v>
      </c>
      <c r="AU579" s="185" t="s">
        <v>88</v>
      </c>
      <c r="AY579" s="18" t="s">
        <v>134</v>
      </c>
      <c r="BE579" s="186">
        <f>IF(N579="základní",J579,0)</f>
        <v>0</v>
      </c>
      <c r="BF579" s="186">
        <f>IF(N579="snížená",J579,0)</f>
        <v>0</v>
      </c>
      <c r="BG579" s="186">
        <f>IF(N579="zákl. přenesená",J579,0)</f>
        <v>0</v>
      </c>
      <c r="BH579" s="186">
        <f>IF(N579="sníž. přenesená",J579,0)</f>
        <v>0</v>
      </c>
      <c r="BI579" s="186">
        <f>IF(N579="nulová",J579,0)</f>
        <v>0</v>
      </c>
      <c r="BJ579" s="18" t="s">
        <v>86</v>
      </c>
      <c r="BK579" s="186">
        <f>ROUND(I579*H579,2)</f>
        <v>0</v>
      </c>
      <c r="BL579" s="18" t="s">
        <v>247</v>
      </c>
      <c r="BM579" s="185" t="s">
        <v>791</v>
      </c>
    </row>
    <row r="580" spans="1:47" s="2" customFormat="1" ht="19.5">
      <c r="A580" s="35"/>
      <c r="B580" s="36"/>
      <c r="C580" s="37"/>
      <c r="D580" s="187" t="s">
        <v>144</v>
      </c>
      <c r="E580" s="37"/>
      <c r="F580" s="188" t="s">
        <v>792</v>
      </c>
      <c r="G580" s="37"/>
      <c r="H580" s="37"/>
      <c r="I580" s="189"/>
      <c r="J580" s="37"/>
      <c r="K580" s="37"/>
      <c r="L580" s="40"/>
      <c r="M580" s="190"/>
      <c r="N580" s="191"/>
      <c r="O580" s="65"/>
      <c r="P580" s="65"/>
      <c r="Q580" s="65"/>
      <c r="R580" s="65"/>
      <c r="S580" s="65"/>
      <c r="T580" s="66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T580" s="18" t="s">
        <v>144</v>
      </c>
      <c r="AU580" s="18" t="s">
        <v>88</v>
      </c>
    </row>
    <row r="581" spans="1:65" s="2" customFormat="1" ht="24.2" customHeight="1">
      <c r="A581" s="35"/>
      <c r="B581" s="36"/>
      <c r="C581" s="174" t="s">
        <v>793</v>
      </c>
      <c r="D581" s="174" t="s">
        <v>137</v>
      </c>
      <c r="E581" s="175" t="s">
        <v>794</v>
      </c>
      <c r="F581" s="176" t="s">
        <v>795</v>
      </c>
      <c r="G581" s="177" t="s">
        <v>155</v>
      </c>
      <c r="H581" s="178">
        <v>8</v>
      </c>
      <c r="I581" s="179"/>
      <c r="J581" s="180">
        <f>ROUND(I581*H581,2)</f>
        <v>0</v>
      </c>
      <c r="K581" s="176" t="s">
        <v>141</v>
      </c>
      <c r="L581" s="40"/>
      <c r="M581" s="181" t="s">
        <v>76</v>
      </c>
      <c r="N581" s="182" t="s">
        <v>48</v>
      </c>
      <c r="O581" s="65"/>
      <c r="P581" s="183">
        <f>O581*H581</f>
        <v>0</v>
      </c>
      <c r="Q581" s="183">
        <v>0</v>
      </c>
      <c r="R581" s="183">
        <f>Q581*H581</f>
        <v>0</v>
      </c>
      <c r="S581" s="183">
        <v>0.0021</v>
      </c>
      <c r="T581" s="184">
        <f>S581*H581</f>
        <v>0.0168</v>
      </c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R581" s="185" t="s">
        <v>247</v>
      </c>
      <c r="AT581" s="185" t="s">
        <v>137</v>
      </c>
      <c r="AU581" s="185" t="s">
        <v>88</v>
      </c>
      <c r="AY581" s="18" t="s">
        <v>134</v>
      </c>
      <c r="BE581" s="186">
        <f>IF(N581="základní",J581,0)</f>
        <v>0</v>
      </c>
      <c r="BF581" s="186">
        <f>IF(N581="snížená",J581,0)</f>
        <v>0</v>
      </c>
      <c r="BG581" s="186">
        <f>IF(N581="zákl. přenesená",J581,0)</f>
        <v>0</v>
      </c>
      <c r="BH581" s="186">
        <f>IF(N581="sníž. přenesená",J581,0)</f>
        <v>0</v>
      </c>
      <c r="BI581" s="186">
        <f>IF(N581="nulová",J581,0)</f>
        <v>0</v>
      </c>
      <c r="BJ581" s="18" t="s">
        <v>86</v>
      </c>
      <c r="BK581" s="186">
        <f>ROUND(I581*H581,2)</f>
        <v>0</v>
      </c>
      <c r="BL581" s="18" t="s">
        <v>247</v>
      </c>
      <c r="BM581" s="185" t="s">
        <v>796</v>
      </c>
    </row>
    <row r="582" spans="1:47" s="2" customFormat="1" ht="11.25">
      <c r="A582" s="35"/>
      <c r="B582" s="36"/>
      <c r="C582" s="37"/>
      <c r="D582" s="187" t="s">
        <v>144</v>
      </c>
      <c r="E582" s="37"/>
      <c r="F582" s="188" t="s">
        <v>797</v>
      </c>
      <c r="G582" s="37"/>
      <c r="H582" s="37"/>
      <c r="I582" s="189"/>
      <c r="J582" s="37"/>
      <c r="K582" s="37"/>
      <c r="L582" s="40"/>
      <c r="M582" s="190"/>
      <c r="N582" s="191"/>
      <c r="O582" s="65"/>
      <c r="P582" s="65"/>
      <c r="Q582" s="65"/>
      <c r="R582" s="65"/>
      <c r="S582" s="65"/>
      <c r="T582" s="66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T582" s="18" t="s">
        <v>144</v>
      </c>
      <c r="AU582" s="18" t="s">
        <v>88</v>
      </c>
    </row>
    <row r="583" spans="2:51" s="13" customFormat="1" ht="11.25">
      <c r="B583" s="192"/>
      <c r="C583" s="193"/>
      <c r="D583" s="187" t="s">
        <v>146</v>
      </c>
      <c r="E583" s="194" t="s">
        <v>76</v>
      </c>
      <c r="F583" s="195" t="s">
        <v>798</v>
      </c>
      <c r="G583" s="193"/>
      <c r="H583" s="194" t="s">
        <v>76</v>
      </c>
      <c r="I583" s="196"/>
      <c r="J583" s="193"/>
      <c r="K583" s="193"/>
      <c r="L583" s="197"/>
      <c r="M583" s="198"/>
      <c r="N583" s="199"/>
      <c r="O583" s="199"/>
      <c r="P583" s="199"/>
      <c r="Q583" s="199"/>
      <c r="R583" s="199"/>
      <c r="S583" s="199"/>
      <c r="T583" s="200"/>
      <c r="AT583" s="201" t="s">
        <v>146</v>
      </c>
      <c r="AU583" s="201" t="s">
        <v>88</v>
      </c>
      <c r="AV583" s="13" t="s">
        <v>86</v>
      </c>
      <c r="AW583" s="13" t="s">
        <v>38</v>
      </c>
      <c r="AX583" s="13" t="s">
        <v>78</v>
      </c>
      <c r="AY583" s="201" t="s">
        <v>134</v>
      </c>
    </row>
    <row r="584" spans="2:51" s="14" customFormat="1" ht="11.25">
      <c r="B584" s="202"/>
      <c r="C584" s="203"/>
      <c r="D584" s="187" t="s">
        <v>146</v>
      </c>
      <c r="E584" s="204" t="s">
        <v>76</v>
      </c>
      <c r="F584" s="205" t="s">
        <v>799</v>
      </c>
      <c r="G584" s="203"/>
      <c r="H584" s="206">
        <v>8</v>
      </c>
      <c r="I584" s="207"/>
      <c r="J584" s="203"/>
      <c r="K584" s="203"/>
      <c r="L584" s="208"/>
      <c r="M584" s="209"/>
      <c r="N584" s="210"/>
      <c r="O584" s="210"/>
      <c r="P584" s="210"/>
      <c r="Q584" s="210"/>
      <c r="R584" s="210"/>
      <c r="S584" s="210"/>
      <c r="T584" s="211"/>
      <c r="AT584" s="212" t="s">
        <v>146</v>
      </c>
      <c r="AU584" s="212" t="s">
        <v>88</v>
      </c>
      <c r="AV584" s="14" t="s">
        <v>88</v>
      </c>
      <c r="AW584" s="14" t="s">
        <v>38</v>
      </c>
      <c r="AX584" s="14" t="s">
        <v>78</v>
      </c>
      <c r="AY584" s="212" t="s">
        <v>134</v>
      </c>
    </row>
    <row r="585" spans="2:51" s="15" customFormat="1" ht="11.25">
      <c r="B585" s="213"/>
      <c r="C585" s="214"/>
      <c r="D585" s="187" t="s">
        <v>146</v>
      </c>
      <c r="E585" s="215" t="s">
        <v>76</v>
      </c>
      <c r="F585" s="216" t="s">
        <v>150</v>
      </c>
      <c r="G585" s="214"/>
      <c r="H585" s="217">
        <v>8</v>
      </c>
      <c r="I585" s="218"/>
      <c r="J585" s="214"/>
      <c r="K585" s="214"/>
      <c r="L585" s="219"/>
      <c r="M585" s="220"/>
      <c r="N585" s="221"/>
      <c r="O585" s="221"/>
      <c r="P585" s="221"/>
      <c r="Q585" s="221"/>
      <c r="R585" s="221"/>
      <c r="S585" s="221"/>
      <c r="T585" s="222"/>
      <c r="AT585" s="223" t="s">
        <v>146</v>
      </c>
      <c r="AU585" s="223" t="s">
        <v>88</v>
      </c>
      <c r="AV585" s="15" t="s">
        <v>142</v>
      </c>
      <c r="AW585" s="15" t="s">
        <v>38</v>
      </c>
      <c r="AX585" s="15" t="s">
        <v>86</v>
      </c>
      <c r="AY585" s="223" t="s">
        <v>134</v>
      </c>
    </row>
    <row r="586" spans="1:65" s="2" customFormat="1" ht="24.2" customHeight="1">
      <c r="A586" s="35"/>
      <c r="B586" s="36"/>
      <c r="C586" s="174" t="s">
        <v>800</v>
      </c>
      <c r="D586" s="174" t="s">
        <v>137</v>
      </c>
      <c r="E586" s="175" t="s">
        <v>801</v>
      </c>
      <c r="F586" s="176" t="s">
        <v>802</v>
      </c>
      <c r="G586" s="177" t="s">
        <v>262</v>
      </c>
      <c r="H586" s="178">
        <v>0.47</v>
      </c>
      <c r="I586" s="179"/>
      <c r="J586" s="180">
        <f>ROUND(I586*H586,2)</f>
        <v>0</v>
      </c>
      <c r="K586" s="176" t="s">
        <v>141</v>
      </c>
      <c r="L586" s="40"/>
      <c r="M586" s="181" t="s">
        <v>76</v>
      </c>
      <c r="N586" s="182" t="s">
        <v>48</v>
      </c>
      <c r="O586" s="65"/>
      <c r="P586" s="183">
        <f>O586*H586</f>
        <v>0</v>
      </c>
      <c r="Q586" s="183">
        <v>0</v>
      </c>
      <c r="R586" s="183">
        <f>Q586*H586</f>
        <v>0</v>
      </c>
      <c r="S586" s="183">
        <v>0</v>
      </c>
      <c r="T586" s="184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185" t="s">
        <v>247</v>
      </c>
      <c r="AT586" s="185" t="s">
        <v>137</v>
      </c>
      <c r="AU586" s="185" t="s">
        <v>88</v>
      </c>
      <c r="AY586" s="18" t="s">
        <v>134</v>
      </c>
      <c r="BE586" s="186">
        <f>IF(N586="základní",J586,0)</f>
        <v>0</v>
      </c>
      <c r="BF586" s="186">
        <f>IF(N586="snížená",J586,0)</f>
        <v>0</v>
      </c>
      <c r="BG586" s="186">
        <f>IF(N586="zákl. přenesená",J586,0)</f>
        <v>0</v>
      </c>
      <c r="BH586" s="186">
        <f>IF(N586="sníž. přenesená",J586,0)</f>
        <v>0</v>
      </c>
      <c r="BI586" s="186">
        <f>IF(N586="nulová",J586,0)</f>
        <v>0</v>
      </c>
      <c r="BJ586" s="18" t="s">
        <v>86</v>
      </c>
      <c r="BK586" s="186">
        <f>ROUND(I586*H586,2)</f>
        <v>0</v>
      </c>
      <c r="BL586" s="18" t="s">
        <v>247</v>
      </c>
      <c r="BM586" s="185" t="s">
        <v>803</v>
      </c>
    </row>
    <row r="587" spans="1:47" s="2" customFormat="1" ht="39">
      <c r="A587" s="35"/>
      <c r="B587" s="36"/>
      <c r="C587" s="37"/>
      <c r="D587" s="187" t="s">
        <v>144</v>
      </c>
      <c r="E587" s="37"/>
      <c r="F587" s="188" t="s">
        <v>804</v>
      </c>
      <c r="G587" s="37"/>
      <c r="H587" s="37"/>
      <c r="I587" s="189"/>
      <c r="J587" s="37"/>
      <c r="K587" s="37"/>
      <c r="L587" s="40"/>
      <c r="M587" s="190"/>
      <c r="N587" s="191"/>
      <c r="O587" s="65"/>
      <c r="P587" s="65"/>
      <c r="Q587" s="65"/>
      <c r="R587" s="65"/>
      <c r="S587" s="65"/>
      <c r="T587" s="66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T587" s="18" t="s">
        <v>144</v>
      </c>
      <c r="AU587" s="18" t="s">
        <v>88</v>
      </c>
    </row>
    <row r="588" spans="2:63" s="12" customFormat="1" ht="22.9" customHeight="1">
      <c r="B588" s="158"/>
      <c r="C588" s="159"/>
      <c r="D588" s="160" t="s">
        <v>77</v>
      </c>
      <c r="E588" s="172" t="s">
        <v>805</v>
      </c>
      <c r="F588" s="172" t="s">
        <v>806</v>
      </c>
      <c r="G588" s="159"/>
      <c r="H588" s="159"/>
      <c r="I588" s="162"/>
      <c r="J588" s="173">
        <f>BK588</f>
        <v>0</v>
      </c>
      <c r="K588" s="159"/>
      <c r="L588" s="164"/>
      <c r="M588" s="165"/>
      <c r="N588" s="166"/>
      <c r="O588" s="166"/>
      <c r="P588" s="167">
        <f>SUM(P589:P600)</f>
        <v>0</v>
      </c>
      <c r="Q588" s="166"/>
      <c r="R588" s="167">
        <f>SUM(R589:R600)</f>
        <v>0.044000000000000004</v>
      </c>
      <c r="S588" s="166"/>
      <c r="T588" s="168">
        <f>SUM(T589:T600)</f>
        <v>0.146696</v>
      </c>
      <c r="AR588" s="169" t="s">
        <v>88</v>
      </c>
      <c r="AT588" s="170" t="s">
        <v>77</v>
      </c>
      <c r="AU588" s="170" t="s">
        <v>86</v>
      </c>
      <c r="AY588" s="169" t="s">
        <v>134</v>
      </c>
      <c r="BK588" s="171">
        <f>SUM(BK589:BK600)</f>
        <v>0</v>
      </c>
    </row>
    <row r="589" spans="1:65" s="2" customFormat="1" ht="14.45" customHeight="1">
      <c r="A589" s="35"/>
      <c r="B589" s="36"/>
      <c r="C589" s="174" t="s">
        <v>807</v>
      </c>
      <c r="D589" s="174" t="s">
        <v>137</v>
      </c>
      <c r="E589" s="175" t="s">
        <v>808</v>
      </c>
      <c r="F589" s="176" t="s">
        <v>809</v>
      </c>
      <c r="G589" s="177" t="s">
        <v>140</v>
      </c>
      <c r="H589" s="178">
        <v>83.35</v>
      </c>
      <c r="I589" s="179"/>
      <c r="J589" s="180">
        <f>ROUND(I589*H589,2)</f>
        <v>0</v>
      </c>
      <c r="K589" s="176" t="s">
        <v>76</v>
      </c>
      <c r="L589" s="40"/>
      <c r="M589" s="181" t="s">
        <v>76</v>
      </c>
      <c r="N589" s="182" t="s">
        <v>48</v>
      </c>
      <c r="O589" s="65"/>
      <c r="P589" s="183">
        <f>O589*H589</f>
        <v>0</v>
      </c>
      <c r="Q589" s="183">
        <v>0</v>
      </c>
      <c r="R589" s="183">
        <f>Q589*H589</f>
        <v>0</v>
      </c>
      <c r="S589" s="183">
        <v>0.00176</v>
      </c>
      <c r="T589" s="184">
        <f>S589*H589</f>
        <v>0.146696</v>
      </c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R589" s="185" t="s">
        <v>247</v>
      </c>
      <c r="AT589" s="185" t="s">
        <v>137</v>
      </c>
      <c r="AU589" s="185" t="s">
        <v>88</v>
      </c>
      <c r="AY589" s="18" t="s">
        <v>134</v>
      </c>
      <c r="BE589" s="186">
        <f>IF(N589="základní",J589,0)</f>
        <v>0</v>
      </c>
      <c r="BF589" s="186">
        <f>IF(N589="snížená",J589,0)</f>
        <v>0</v>
      </c>
      <c r="BG589" s="186">
        <f>IF(N589="zákl. přenesená",J589,0)</f>
        <v>0</v>
      </c>
      <c r="BH589" s="186">
        <f>IF(N589="sníž. přenesená",J589,0)</f>
        <v>0</v>
      </c>
      <c r="BI589" s="186">
        <f>IF(N589="nulová",J589,0)</f>
        <v>0</v>
      </c>
      <c r="BJ589" s="18" t="s">
        <v>86</v>
      </c>
      <c r="BK589" s="186">
        <f>ROUND(I589*H589,2)</f>
        <v>0</v>
      </c>
      <c r="BL589" s="18" t="s">
        <v>247</v>
      </c>
      <c r="BM589" s="185" t="s">
        <v>810</v>
      </c>
    </row>
    <row r="590" spans="1:47" s="2" customFormat="1" ht="11.25">
      <c r="A590" s="35"/>
      <c r="B590" s="36"/>
      <c r="C590" s="37"/>
      <c r="D590" s="187" t="s">
        <v>144</v>
      </c>
      <c r="E590" s="37"/>
      <c r="F590" s="188" t="s">
        <v>809</v>
      </c>
      <c r="G590" s="37"/>
      <c r="H590" s="37"/>
      <c r="I590" s="189"/>
      <c r="J590" s="37"/>
      <c r="K590" s="37"/>
      <c r="L590" s="40"/>
      <c r="M590" s="190"/>
      <c r="N590" s="191"/>
      <c r="O590" s="65"/>
      <c r="P590" s="65"/>
      <c r="Q590" s="65"/>
      <c r="R590" s="65"/>
      <c r="S590" s="65"/>
      <c r="T590" s="66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T590" s="18" t="s">
        <v>144</v>
      </c>
      <c r="AU590" s="18" t="s">
        <v>88</v>
      </c>
    </row>
    <row r="591" spans="2:51" s="13" customFormat="1" ht="11.25">
      <c r="B591" s="192"/>
      <c r="C591" s="193"/>
      <c r="D591" s="187" t="s">
        <v>146</v>
      </c>
      <c r="E591" s="194" t="s">
        <v>76</v>
      </c>
      <c r="F591" s="195" t="s">
        <v>811</v>
      </c>
      <c r="G591" s="193"/>
      <c r="H591" s="194" t="s">
        <v>76</v>
      </c>
      <c r="I591" s="196"/>
      <c r="J591" s="193"/>
      <c r="K591" s="193"/>
      <c r="L591" s="197"/>
      <c r="M591" s="198"/>
      <c r="N591" s="199"/>
      <c r="O591" s="199"/>
      <c r="P591" s="199"/>
      <c r="Q591" s="199"/>
      <c r="R591" s="199"/>
      <c r="S591" s="199"/>
      <c r="T591" s="200"/>
      <c r="AT591" s="201" t="s">
        <v>146</v>
      </c>
      <c r="AU591" s="201" t="s">
        <v>88</v>
      </c>
      <c r="AV591" s="13" t="s">
        <v>86</v>
      </c>
      <c r="AW591" s="13" t="s">
        <v>38</v>
      </c>
      <c r="AX591" s="13" t="s">
        <v>78</v>
      </c>
      <c r="AY591" s="201" t="s">
        <v>134</v>
      </c>
    </row>
    <row r="592" spans="2:51" s="14" customFormat="1" ht="11.25">
      <c r="B592" s="202"/>
      <c r="C592" s="203"/>
      <c r="D592" s="187" t="s">
        <v>146</v>
      </c>
      <c r="E592" s="204" t="s">
        <v>76</v>
      </c>
      <c r="F592" s="205" t="s">
        <v>812</v>
      </c>
      <c r="G592" s="203"/>
      <c r="H592" s="206">
        <v>64.55</v>
      </c>
      <c r="I592" s="207"/>
      <c r="J592" s="203"/>
      <c r="K592" s="203"/>
      <c r="L592" s="208"/>
      <c r="M592" s="209"/>
      <c r="N592" s="210"/>
      <c r="O592" s="210"/>
      <c r="P592" s="210"/>
      <c r="Q592" s="210"/>
      <c r="R592" s="210"/>
      <c r="S592" s="210"/>
      <c r="T592" s="211"/>
      <c r="AT592" s="212" t="s">
        <v>146</v>
      </c>
      <c r="AU592" s="212" t="s">
        <v>88</v>
      </c>
      <c r="AV592" s="14" t="s">
        <v>88</v>
      </c>
      <c r="AW592" s="14" t="s">
        <v>38</v>
      </c>
      <c r="AX592" s="14" t="s">
        <v>78</v>
      </c>
      <c r="AY592" s="212" t="s">
        <v>134</v>
      </c>
    </row>
    <row r="593" spans="2:51" s="13" customFormat="1" ht="11.25">
      <c r="B593" s="192"/>
      <c r="C593" s="193"/>
      <c r="D593" s="187" t="s">
        <v>146</v>
      </c>
      <c r="E593" s="194" t="s">
        <v>76</v>
      </c>
      <c r="F593" s="195" t="s">
        <v>813</v>
      </c>
      <c r="G593" s="193"/>
      <c r="H593" s="194" t="s">
        <v>76</v>
      </c>
      <c r="I593" s="196"/>
      <c r="J593" s="193"/>
      <c r="K593" s="193"/>
      <c r="L593" s="197"/>
      <c r="M593" s="198"/>
      <c r="N593" s="199"/>
      <c r="O593" s="199"/>
      <c r="P593" s="199"/>
      <c r="Q593" s="199"/>
      <c r="R593" s="199"/>
      <c r="S593" s="199"/>
      <c r="T593" s="200"/>
      <c r="AT593" s="201" t="s">
        <v>146</v>
      </c>
      <c r="AU593" s="201" t="s">
        <v>88</v>
      </c>
      <c r="AV593" s="13" t="s">
        <v>86</v>
      </c>
      <c r="AW593" s="13" t="s">
        <v>38</v>
      </c>
      <c r="AX593" s="13" t="s">
        <v>78</v>
      </c>
      <c r="AY593" s="201" t="s">
        <v>134</v>
      </c>
    </row>
    <row r="594" spans="2:51" s="14" customFormat="1" ht="11.25">
      <c r="B594" s="202"/>
      <c r="C594" s="203"/>
      <c r="D594" s="187" t="s">
        <v>146</v>
      </c>
      <c r="E594" s="204" t="s">
        <v>76</v>
      </c>
      <c r="F594" s="205" t="s">
        <v>814</v>
      </c>
      <c r="G594" s="203"/>
      <c r="H594" s="206">
        <v>18.8</v>
      </c>
      <c r="I594" s="207"/>
      <c r="J594" s="203"/>
      <c r="K594" s="203"/>
      <c r="L594" s="208"/>
      <c r="M594" s="209"/>
      <c r="N594" s="210"/>
      <c r="O594" s="210"/>
      <c r="P594" s="210"/>
      <c r="Q594" s="210"/>
      <c r="R594" s="210"/>
      <c r="S594" s="210"/>
      <c r="T594" s="211"/>
      <c r="AT594" s="212" t="s">
        <v>146</v>
      </c>
      <c r="AU594" s="212" t="s">
        <v>88</v>
      </c>
      <c r="AV594" s="14" t="s">
        <v>88</v>
      </c>
      <c r="AW594" s="14" t="s">
        <v>38</v>
      </c>
      <c r="AX594" s="14" t="s">
        <v>78</v>
      </c>
      <c r="AY594" s="212" t="s">
        <v>134</v>
      </c>
    </row>
    <row r="595" spans="2:51" s="15" customFormat="1" ht="11.25">
      <c r="B595" s="213"/>
      <c r="C595" s="214"/>
      <c r="D595" s="187" t="s">
        <v>146</v>
      </c>
      <c r="E595" s="215" t="s">
        <v>76</v>
      </c>
      <c r="F595" s="216" t="s">
        <v>150</v>
      </c>
      <c r="G595" s="214"/>
      <c r="H595" s="217">
        <v>83.35</v>
      </c>
      <c r="I595" s="218"/>
      <c r="J595" s="214"/>
      <c r="K595" s="214"/>
      <c r="L595" s="219"/>
      <c r="M595" s="220"/>
      <c r="N595" s="221"/>
      <c r="O595" s="221"/>
      <c r="P595" s="221"/>
      <c r="Q595" s="221"/>
      <c r="R595" s="221"/>
      <c r="S595" s="221"/>
      <c r="T595" s="222"/>
      <c r="AT595" s="223" t="s">
        <v>146</v>
      </c>
      <c r="AU595" s="223" t="s">
        <v>88</v>
      </c>
      <c r="AV595" s="15" t="s">
        <v>142</v>
      </c>
      <c r="AW595" s="15" t="s">
        <v>38</v>
      </c>
      <c r="AX595" s="15" t="s">
        <v>86</v>
      </c>
      <c r="AY595" s="223" t="s">
        <v>134</v>
      </c>
    </row>
    <row r="596" spans="1:65" s="2" customFormat="1" ht="49.15" customHeight="1">
      <c r="A596" s="35"/>
      <c r="B596" s="36"/>
      <c r="C596" s="174" t="s">
        <v>815</v>
      </c>
      <c r="D596" s="174" t="s">
        <v>137</v>
      </c>
      <c r="E596" s="175" t="s">
        <v>816</v>
      </c>
      <c r="F596" s="176" t="s">
        <v>817</v>
      </c>
      <c r="G596" s="177" t="s">
        <v>140</v>
      </c>
      <c r="H596" s="178">
        <v>20</v>
      </c>
      <c r="I596" s="179"/>
      <c r="J596" s="180">
        <f>ROUND(I596*H596,2)</f>
        <v>0</v>
      </c>
      <c r="K596" s="176" t="s">
        <v>76</v>
      </c>
      <c r="L596" s="40"/>
      <c r="M596" s="181" t="s">
        <v>76</v>
      </c>
      <c r="N596" s="182" t="s">
        <v>48</v>
      </c>
      <c r="O596" s="65"/>
      <c r="P596" s="183">
        <f>O596*H596</f>
        <v>0</v>
      </c>
      <c r="Q596" s="183">
        <v>0.0022</v>
      </c>
      <c r="R596" s="183">
        <f>Q596*H596</f>
        <v>0.044000000000000004</v>
      </c>
      <c r="S596" s="183">
        <v>0</v>
      </c>
      <c r="T596" s="184">
        <f>S596*H596</f>
        <v>0</v>
      </c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R596" s="185" t="s">
        <v>247</v>
      </c>
      <c r="AT596" s="185" t="s">
        <v>137</v>
      </c>
      <c r="AU596" s="185" t="s">
        <v>88</v>
      </c>
      <c r="AY596" s="18" t="s">
        <v>134</v>
      </c>
      <c r="BE596" s="186">
        <f>IF(N596="základní",J596,0)</f>
        <v>0</v>
      </c>
      <c r="BF596" s="186">
        <f>IF(N596="snížená",J596,0)</f>
        <v>0</v>
      </c>
      <c r="BG596" s="186">
        <f>IF(N596="zákl. přenesená",J596,0)</f>
        <v>0</v>
      </c>
      <c r="BH596" s="186">
        <f>IF(N596="sníž. přenesená",J596,0)</f>
        <v>0</v>
      </c>
      <c r="BI596" s="186">
        <f>IF(N596="nulová",J596,0)</f>
        <v>0</v>
      </c>
      <c r="BJ596" s="18" t="s">
        <v>86</v>
      </c>
      <c r="BK596" s="186">
        <f>ROUND(I596*H596,2)</f>
        <v>0</v>
      </c>
      <c r="BL596" s="18" t="s">
        <v>247</v>
      </c>
      <c r="BM596" s="185" t="s">
        <v>818</v>
      </c>
    </row>
    <row r="597" spans="1:47" s="2" customFormat="1" ht="29.25">
      <c r="A597" s="35"/>
      <c r="B597" s="36"/>
      <c r="C597" s="37"/>
      <c r="D597" s="187" t="s">
        <v>144</v>
      </c>
      <c r="E597" s="37"/>
      <c r="F597" s="188" t="s">
        <v>817</v>
      </c>
      <c r="G597" s="37"/>
      <c r="H597" s="37"/>
      <c r="I597" s="189"/>
      <c r="J597" s="37"/>
      <c r="K597" s="37"/>
      <c r="L597" s="40"/>
      <c r="M597" s="190"/>
      <c r="N597" s="191"/>
      <c r="O597" s="65"/>
      <c r="P597" s="65"/>
      <c r="Q597" s="65"/>
      <c r="R597" s="65"/>
      <c r="S597" s="65"/>
      <c r="T597" s="66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T597" s="18" t="s">
        <v>144</v>
      </c>
      <c r="AU597" s="18" t="s">
        <v>88</v>
      </c>
    </row>
    <row r="598" spans="2:51" s="14" customFormat="1" ht="11.25">
      <c r="B598" s="202"/>
      <c r="C598" s="203"/>
      <c r="D598" s="187" t="s">
        <v>146</v>
      </c>
      <c r="E598" s="203"/>
      <c r="F598" s="205" t="s">
        <v>819</v>
      </c>
      <c r="G598" s="203"/>
      <c r="H598" s="206">
        <v>20</v>
      </c>
      <c r="I598" s="207"/>
      <c r="J598" s="203"/>
      <c r="K598" s="203"/>
      <c r="L598" s="208"/>
      <c r="M598" s="209"/>
      <c r="N598" s="210"/>
      <c r="O598" s="210"/>
      <c r="P598" s="210"/>
      <c r="Q598" s="210"/>
      <c r="R598" s="210"/>
      <c r="S598" s="210"/>
      <c r="T598" s="211"/>
      <c r="AT598" s="212" t="s">
        <v>146</v>
      </c>
      <c r="AU598" s="212" t="s">
        <v>88</v>
      </c>
      <c r="AV598" s="14" t="s">
        <v>88</v>
      </c>
      <c r="AW598" s="14" t="s">
        <v>4</v>
      </c>
      <c r="AX598" s="14" t="s">
        <v>86</v>
      </c>
      <c r="AY598" s="212" t="s">
        <v>134</v>
      </c>
    </row>
    <row r="599" spans="1:65" s="2" customFormat="1" ht="24.2" customHeight="1">
      <c r="A599" s="35"/>
      <c r="B599" s="36"/>
      <c r="C599" s="174" t="s">
        <v>820</v>
      </c>
      <c r="D599" s="174" t="s">
        <v>137</v>
      </c>
      <c r="E599" s="175" t="s">
        <v>821</v>
      </c>
      <c r="F599" s="176" t="s">
        <v>822</v>
      </c>
      <c r="G599" s="177" t="s">
        <v>262</v>
      </c>
      <c r="H599" s="178">
        <v>0.044</v>
      </c>
      <c r="I599" s="179"/>
      <c r="J599" s="180">
        <f>ROUND(I599*H599,2)</f>
        <v>0</v>
      </c>
      <c r="K599" s="176" t="s">
        <v>141</v>
      </c>
      <c r="L599" s="40"/>
      <c r="M599" s="181" t="s">
        <v>76</v>
      </c>
      <c r="N599" s="182" t="s">
        <v>48</v>
      </c>
      <c r="O599" s="65"/>
      <c r="P599" s="183">
        <f>O599*H599</f>
        <v>0</v>
      </c>
      <c r="Q599" s="183">
        <v>0</v>
      </c>
      <c r="R599" s="183">
        <f>Q599*H599</f>
        <v>0</v>
      </c>
      <c r="S599" s="183">
        <v>0</v>
      </c>
      <c r="T599" s="184">
        <f>S599*H599</f>
        <v>0</v>
      </c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R599" s="185" t="s">
        <v>247</v>
      </c>
      <c r="AT599" s="185" t="s">
        <v>137</v>
      </c>
      <c r="AU599" s="185" t="s">
        <v>88</v>
      </c>
      <c r="AY599" s="18" t="s">
        <v>134</v>
      </c>
      <c r="BE599" s="186">
        <f>IF(N599="základní",J599,0)</f>
        <v>0</v>
      </c>
      <c r="BF599" s="186">
        <f>IF(N599="snížená",J599,0)</f>
        <v>0</v>
      </c>
      <c r="BG599" s="186">
        <f>IF(N599="zákl. přenesená",J599,0)</f>
        <v>0</v>
      </c>
      <c r="BH599" s="186">
        <f>IF(N599="sníž. přenesená",J599,0)</f>
        <v>0</v>
      </c>
      <c r="BI599" s="186">
        <f>IF(N599="nulová",J599,0)</f>
        <v>0</v>
      </c>
      <c r="BJ599" s="18" t="s">
        <v>86</v>
      </c>
      <c r="BK599" s="186">
        <f>ROUND(I599*H599,2)</f>
        <v>0</v>
      </c>
      <c r="BL599" s="18" t="s">
        <v>247</v>
      </c>
      <c r="BM599" s="185" t="s">
        <v>823</v>
      </c>
    </row>
    <row r="600" spans="1:47" s="2" customFormat="1" ht="29.25">
      <c r="A600" s="35"/>
      <c r="B600" s="36"/>
      <c r="C600" s="37"/>
      <c r="D600" s="187" t="s">
        <v>144</v>
      </c>
      <c r="E600" s="37"/>
      <c r="F600" s="188" t="s">
        <v>824</v>
      </c>
      <c r="G600" s="37"/>
      <c r="H600" s="37"/>
      <c r="I600" s="189"/>
      <c r="J600" s="37"/>
      <c r="K600" s="37"/>
      <c r="L600" s="40"/>
      <c r="M600" s="190"/>
      <c r="N600" s="191"/>
      <c r="O600" s="65"/>
      <c r="P600" s="65"/>
      <c r="Q600" s="65"/>
      <c r="R600" s="65"/>
      <c r="S600" s="65"/>
      <c r="T600" s="66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T600" s="18" t="s">
        <v>144</v>
      </c>
      <c r="AU600" s="18" t="s">
        <v>88</v>
      </c>
    </row>
    <row r="601" spans="2:63" s="12" customFormat="1" ht="22.9" customHeight="1">
      <c r="B601" s="158"/>
      <c r="C601" s="159"/>
      <c r="D601" s="160" t="s">
        <v>77</v>
      </c>
      <c r="E601" s="172" t="s">
        <v>825</v>
      </c>
      <c r="F601" s="172" t="s">
        <v>826</v>
      </c>
      <c r="G601" s="159"/>
      <c r="H601" s="159"/>
      <c r="I601" s="162"/>
      <c r="J601" s="173">
        <f>BK601</f>
        <v>0</v>
      </c>
      <c r="K601" s="159"/>
      <c r="L601" s="164"/>
      <c r="M601" s="165"/>
      <c r="N601" s="166"/>
      <c r="O601" s="166"/>
      <c r="P601" s="167">
        <f>SUM(P602:P654)</f>
        <v>0</v>
      </c>
      <c r="Q601" s="166"/>
      <c r="R601" s="167">
        <f>SUM(R602:R654)</f>
        <v>4.0856189999999994</v>
      </c>
      <c r="S601" s="166"/>
      <c r="T601" s="168">
        <f>SUM(T602:T654)</f>
        <v>0</v>
      </c>
      <c r="AR601" s="169" t="s">
        <v>88</v>
      </c>
      <c r="AT601" s="170" t="s">
        <v>77</v>
      </c>
      <c r="AU601" s="170" t="s">
        <v>86</v>
      </c>
      <c r="AY601" s="169" t="s">
        <v>134</v>
      </c>
      <c r="BK601" s="171">
        <f>SUM(BK602:BK654)</f>
        <v>0</v>
      </c>
    </row>
    <row r="602" spans="1:65" s="2" customFormat="1" ht="24.2" customHeight="1">
      <c r="A602" s="35"/>
      <c r="B602" s="36"/>
      <c r="C602" s="174" t="s">
        <v>827</v>
      </c>
      <c r="D602" s="174" t="s">
        <v>137</v>
      </c>
      <c r="E602" s="175" t="s">
        <v>828</v>
      </c>
      <c r="F602" s="176" t="s">
        <v>829</v>
      </c>
      <c r="G602" s="177" t="s">
        <v>830</v>
      </c>
      <c r="H602" s="178">
        <v>1433.35</v>
      </c>
      <c r="I602" s="179"/>
      <c r="J602" s="180">
        <f>ROUND(I602*H602,2)</f>
        <v>0</v>
      </c>
      <c r="K602" s="176" t="s">
        <v>141</v>
      </c>
      <c r="L602" s="40"/>
      <c r="M602" s="181" t="s">
        <v>76</v>
      </c>
      <c r="N602" s="182" t="s">
        <v>48</v>
      </c>
      <c r="O602" s="65"/>
      <c r="P602" s="183">
        <f>O602*H602</f>
        <v>0</v>
      </c>
      <c r="Q602" s="183">
        <v>6E-05</v>
      </c>
      <c r="R602" s="183">
        <f>Q602*H602</f>
        <v>0.086001</v>
      </c>
      <c r="S602" s="183">
        <v>0</v>
      </c>
      <c r="T602" s="184">
        <f>S602*H602</f>
        <v>0</v>
      </c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R602" s="185" t="s">
        <v>247</v>
      </c>
      <c r="AT602" s="185" t="s">
        <v>137</v>
      </c>
      <c r="AU602" s="185" t="s">
        <v>88</v>
      </c>
      <c r="AY602" s="18" t="s">
        <v>134</v>
      </c>
      <c r="BE602" s="186">
        <f>IF(N602="základní",J602,0)</f>
        <v>0</v>
      </c>
      <c r="BF602" s="186">
        <f>IF(N602="snížená",J602,0)</f>
        <v>0</v>
      </c>
      <c r="BG602" s="186">
        <f>IF(N602="zákl. přenesená",J602,0)</f>
        <v>0</v>
      </c>
      <c r="BH602" s="186">
        <f>IF(N602="sníž. přenesená",J602,0)</f>
        <v>0</v>
      </c>
      <c r="BI602" s="186">
        <f>IF(N602="nulová",J602,0)</f>
        <v>0</v>
      </c>
      <c r="BJ602" s="18" t="s">
        <v>86</v>
      </c>
      <c r="BK602" s="186">
        <f>ROUND(I602*H602,2)</f>
        <v>0</v>
      </c>
      <c r="BL602" s="18" t="s">
        <v>247</v>
      </c>
      <c r="BM602" s="185" t="s">
        <v>831</v>
      </c>
    </row>
    <row r="603" spans="1:47" s="2" customFormat="1" ht="19.5">
      <c r="A603" s="35"/>
      <c r="B603" s="36"/>
      <c r="C603" s="37"/>
      <c r="D603" s="187" t="s">
        <v>144</v>
      </c>
      <c r="E603" s="37"/>
      <c r="F603" s="188" t="s">
        <v>832</v>
      </c>
      <c r="G603" s="37"/>
      <c r="H603" s="37"/>
      <c r="I603" s="189"/>
      <c r="J603" s="37"/>
      <c r="K603" s="37"/>
      <c r="L603" s="40"/>
      <c r="M603" s="190"/>
      <c r="N603" s="191"/>
      <c r="O603" s="65"/>
      <c r="P603" s="65"/>
      <c r="Q603" s="65"/>
      <c r="R603" s="65"/>
      <c r="S603" s="65"/>
      <c r="T603" s="66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T603" s="18" t="s">
        <v>144</v>
      </c>
      <c r="AU603" s="18" t="s">
        <v>88</v>
      </c>
    </row>
    <row r="604" spans="2:51" s="13" customFormat="1" ht="11.25">
      <c r="B604" s="192"/>
      <c r="C604" s="193"/>
      <c r="D604" s="187" t="s">
        <v>146</v>
      </c>
      <c r="E604" s="194" t="s">
        <v>76</v>
      </c>
      <c r="F604" s="195" t="s">
        <v>833</v>
      </c>
      <c r="G604" s="193"/>
      <c r="H604" s="194" t="s">
        <v>76</v>
      </c>
      <c r="I604" s="196"/>
      <c r="J604" s="193"/>
      <c r="K604" s="193"/>
      <c r="L604" s="197"/>
      <c r="M604" s="198"/>
      <c r="N604" s="199"/>
      <c r="O604" s="199"/>
      <c r="P604" s="199"/>
      <c r="Q604" s="199"/>
      <c r="R604" s="199"/>
      <c r="S604" s="199"/>
      <c r="T604" s="200"/>
      <c r="AT604" s="201" t="s">
        <v>146</v>
      </c>
      <c r="AU604" s="201" t="s">
        <v>88</v>
      </c>
      <c r="AV604" s="13" t="s">
        <v>86</v>
      </c>
      <c r="AW604" s="13" t="s">
        <v>38</v>
      </c>
      <c r="AX604" s="13" t="s">
        <v>78</v>
      </c>
      <c r="AY604" s="201" t="s">
        <v>134</v>
      </c>
    </row>
    <row r="605" spans="2:51" s="13" customFormat="1" ht="11.25">
      <c r="B605" s="192"/>
      <c r="C605" s="193"/>
      <c r="D605" s="187" t="s">
        <v>146</v>
      </c>
      <c r="E605" s="194" t="s">
        <v>76</v>
      </c>
      <c r="F605" s="195" t="s">
        <v>834</v>
      </c>
      <c r="G605" s="193"/>
      <c r="H605" s="194" t="s">
        <v>76</v>
      </c>
      <c r="I605" s="196"/>
      <c r="J605" s="193"/>
      <c r="K605" s="193"/>
      <c r="L605" s="197"/>
      <c r="M605" s="198"/>
      <c r="N605" s="199"/>
      <c r="O605" s="199"/>
      <c r="P605" s="199"/>
      <c r="Q605" s="199"/>
      <c r="R605" s="199"/>
      <c r="S605" s="199"/>
      <c r="T605" s="200"/>
      <c r="AT605" s="201" t="s">
        <v>146</v>
      </c>
      <c r="AU605" s="201" t="s">
        <v>88</v>
      </c>
      <c r="AV605" s="13" t="s">
        <v>86</v>
      </c>
      <c r="AW605" s="13" t="s">
        <v>38</v>
      </c>
      <c r="AX605" s="13" t="s">
        <v>78</v>
      </c>
      <c r="AY605" s="201" t="s">
        <v>134</v>
      </c>
    </row>
    <row r="606" spans="2:51" s="13" customFormat="1" ht="11.25">
      <c r="B606" s="192"/>
      <c r="C606" s="193"/>
      <c r="D606" s="187" t="s">
        <v>146</v>
      </c>
      <c r="E606" s="194" t="s">
        <v>76</v>
      </c>
      <c r="F606" s="195" t="s">
        <v>835</v>
      </c>
      <c r="G606" s="193"/>
      <c r="H606" s="194" t="s">
        <v>76</v>
      </c>
      <c r="I606" s="196"/>
      <c r="J606" s="193"/>
      <c r="K606" s="193"/>
      <c r="L606" s="197"/>
      <c r="M606" s="198"/>
      <c r="N606" s="199"/>
      <c r="O606" s="199"/>
      <c r="P606" s="199"/>
      <c r="Q606" s="199"/>
      <c r="R606" s="199"/>
      <c r="S606" s="199"/>
      <c r="T606" s="200"/>
      <c r="AT606" s="201" t="s">
        <v>146</v>
      </c>
      <c r="AU606" s="201" t="s">
        <v>88</v>
      </c>
      <c r="AV606" s="13" t="s">
        <v>86</v>
      </c>
      <c r="AW606" s="13" t="s">
        <v>38</v>
      </c>
      <c r="AX606" s="13" t="s">
        <v>78</v>
      </c>
      <c r="AY606" s="201" t="s">
        <v>134</v>
      </c>
    </row>
    <row r="607" spans="2:51" s="14" customFormat="1" ht="11.25">
      <c r="B607" s="202"/>
      <c r="C607" s="203"/>
      <c r="D607" s="187" t="s">
        <v>146</v>
      </c>
      <c r="E607" s="204" t="s">
        <v>76</v>
      </c>
      <c r="F607" s="205" t="s">
        <v>836</v>
      </c>
      <c r="G607" s="203"/>
      <c r="H607" s="206">
        <v>129</v>
      </c>
      <c r="I607" s="207"/>
      <c r="J607" s="203"/>
      <c r="K607" s="203"/>
      <c r="L607" s="208"/>
      <c r="M607" s="209"/>
      <c r="N607" s="210"/>
      <c r="O607" s="210"/>
      <c r="P607" s="210"/>
      <c r="Q607" s="210"/>
      <c r="R607" s="210"/>
      <c r="S607" s="210"/>
      <c r="T607" s="211"/>
      <c r="AT607" s="212" t="s">
        <v>146</v>
      </c>
      <c r="AU607" s="212" t="s">
        <v>88</v>
      </c>
      <c r="AV607" s="14" t="s">
        <v>88</v>
      </c>
      <c r="AW607" s="14" t="s">
        <v>38</v>
      </c>
      <c r="AX607" s="14" t="s">
        <v>78</v>
      </c>
      <c r="AY607" s="212" t="s">
        <v>134</v>
      </c>
    </row>
    <row r="608" spans="2:51" s="13" customFormat="1" ht="11.25">
      <c r="B608" s="192"/>
      <c r="C608" s="193"/>
      <c r="D608" s="187" t="s">
        <v>146</v>
      </c>
      <c r="E608" s="194" t="s">
        <v>76</v>
      </c>
      <c r="F608" s="195" t="s">
        <v>837</v>
      </c>
      <c r="G608" s="193"/>
      <c r="H608" s="194" t="s">
        <v>76</v>
      </c>
      <c r="I608" s="196"/>
      <c r="J608" s="193"/>
      <c r="K608" s="193"/>
      <c r="L608" s="197"/>
      <c r="M608" s="198"/>
      <c r="N608" s="199"/>
      <c r="O608" s="199"/>
      <c r="P608" s="199"/>
      <c r="Q608" s="199"/>
      <c r="R608" s="199"/>
      <c r="S608" s="199"/>
      <c r="T608" s="200"/>
      <c r="AT608" s="201" t="s">
        <v>146</v>
      </c>
      <c r="AU608" s="201" t="s">
        <v>88</v>
      </c>
      <c r="AV608" s="13" t="s">
        <v>86</v>
      </c>
      <c r="AW608" s="13" t="s">
        <v>38</v>
      </c>
      <c r="AX608" s="13" t="s">
        <v>78</v>
      </c>
      <c r="AY608" s="201" t="s">
        <v>134</v>
      </c>
    </row>
    <row r="609" spans="2:51" s="14" customFormat="1" ht="11.25">
      <c r="B609" s="202"/>
      <c r="C609" s="203"/>
      <c r="D609" s="187" t="s">
        <v>146</v>
      </c>
      <c r="E609" s="204" t="s">
        <v>76</v>
      </c>
      <c r="F609" s="205" t="s">
        <v>838</v>
      </c>
      <c r="G609" s="203"/>
      <c r="H609" s="206">
        <v>289</v>
      </c>
      <c r="I609" s="207"/>
      <c r="J609" s="203"/>
      <c r="K609" s="203"/>
      <c r="L609" s="208"/>
      <c r="M609" s="209"/>
      <c r="N609" s="210"/>
      <c r="O609" s="210"/>
      <c r="P609" s="210"/>
      <c r="Q609" s="210"/>
      <c r="R609" s="210"/>
      <c r="S609" s="210"/>
      <c r="T609" s="211"/>
      <c r="AT609" s="212" t="s">
        <v>146</v>
      </c>
      <c r="AU609" s="212" t="s">
        <v>88</v>
      </c>
      <c r="AV609" s="14" t="s">
        <v>88</v>
      </c>
      <c r="AW609" s="14" t="s">
        <v>38</v>
      </c>
      <c r="AX609" s="14" t="s">
        <v>78</v>
      </c>
      <c r="AY609" s="212" t="s">
        <v>134</v>
      </c>
    </row>
    <row r="610" spans="2:51" s="13" customFormat="1" ht="11.25">
      <c r="B610" s="192"/>
      <c r="C610" s="193"/>
      <c r="D610" s="187" t="s">
        <v>146</v>
      </c>
      <c r="E610" s="194" t="s">
        <v>76</v>
      </c>
      <c r="F610" s="195" t="s">
        <v>839</v>
      </c>
      <c r="G610" s="193"/>
      <c r="H610" s="194" t="s">
        <v>76</v>
      </c>
      <c r="I610" s="196"/>
      <c r="J610" s="193"/>
      <c r="K610" s="193"/>
      <c r="L610" s="197"/>
      <c r="M610" s="198"/>
      <c r="N610" s="199"/>
      <c r="O610" s="199"/>
      <c r="P610" s="199"/>
      <c r="Q610" s="199"/>
      <c r="R610" s="199"/>
      <c r="S610" s="199"/>
      <c r="T610" s="200"/>
      <c r="AT610" s="201" t="s">
        <v>146</v>
      </c>
      <c r="AU610" s="201" t="s">
        <v>88</v>
      </c>
      <c r="AV610" s="13" t="s">
        <v>86</v>
      </c>
      <c r="AW610" s="13" t="s">
        <v>38</v>
      </c>
      <c r="AX610" s="13" t="s">
        <v>78</v>
      </c>
      <c r="AY610" s="201" t="s">
        <v>134</v>
      </c>
    </row>
    <row r="611" spans="2:51" s="14" customFormat="1" ht="11.25">
      <c r="B611" s="202"/>
      <c r="C611" s="203"/>
      <c r="D611" s="187" t="s">
        <v>146</v>
      </c>
      <c r="E611" s="204" t="s">
        <v>76</v>
      </c>
      <c r="F611" s="205" t="s">
        <v>840</v>
      </c>
      <c r="G611" s="203"/>
      <c r="H611" s="206">
        <v>233</v>
      </c>
      <c r="I611" s="207"/>
      <c r="J611" s="203"/>
      <c r="K611" s="203"/>
      <c r="L611" s="208"/>
      <c r="M611" s="209"/>
      <c r="N611" s="210"/>
      <c r="O611" s="210"/>
      <c r="P611" s="210"/>
      <c r="Q611" s="210"/>
      <c r="R611" s="210"/>
      <c r="S611" s="210"/>
      <c r="T611" s="211"/>
      <c r="AT611" s="212" t="s">
        <v>146</v>
      </c>
      <c r="AU611" s="212" t="s">
        <v>88</v>
      </c>
      <c r="AV611" s="14" t="s">
        <v>88</v>
      </c>
      <c r="AW611" s="14" t="s">
        <v>38</v>
      </c>
      <c r="AX611" s="14" t="s">
        <v>78</v>
      </c>
      <c r="AY611" s="212" t="s">
        <v>134</v>
      </c>
    </row>
    <row r="612" spans="2:51" s="13" customFormat="1" ht="11.25">
      <c r="B612" s="192"/>
      <c r="C612" s="193"/>
      <c r="D612" s="187" t="s">
        <v>146</v>
      </c>
      <c r="E612" s="194" t="s">
        <v>76</v>
      </c>
      <c r="F612" s="195" t="s">
        <v>841</v>
      </c>
      <c r="G612" s="193"/>
      <c r="H612" s="194" t="s">
        <v>76</v>
      </c>
      <c r="I612" s="196"/>
      <c r="J612" s="193"/>
      <c r="K612" s="193"/>
      <c r="L612" s="197"/>
      <c r="M612" s="198"/>
      <c r="N612" s="199"/>
      <c r="O612" s="199"/>
      <c r="P612" s="199"/>
      <c r="Q612" s="199"/>
      <c r="R612" s="199"/>
      <c r="S612" s="199"/>
      <c r="T612" s="200"/>
      <c r="AT612" s="201" t="s">
        <v>146</v>
      </c>
      <c r="AU612" s="201" t="s">
        <v>88</v>
      </c>
      <c r="AV612" s="13" t="s">
        <v>86</v>
      </c>
      <c r="AW612" s="13" t="s">
        <v>38</v>
      </c>
      <c r="AX612" s="13" t="s">
        <v>78</v>
      </c>
      <c r="AY612" s="201" t="s">
        <v>134</v>
      </c>
    </row>
    <row r="613" spans="2:51" s="14" customFormat="1" ht="11.25">
      <c r="B613" s="202"/>
      <c r="C613" s="203"/>
      <c r="D613" s="187" t="s">
        <v>146</v>
      </c>
      <c r="E613" s="204" t="s">
        <v>76</v>
      </c>
      <c r="F613" s="205" t="s">
        <v>842</v>
      </c>
      <c r="G613" s="203"/>
      <c r="H613" s="206">
        <v>144</v>
      </c>
      <c r="I613" s="207"/>
      <c r="J613" s="203"/>
      <c r="K613" s="203"/>
      <c r="L613" s="208"/>
      <c r="M613" s="209"/>
      <c r="N613" s="210"/>
      <c r="O613" s="210"/>
      <c r="P613" s="210"/>
      <c r="Q613" s="210"/>
      <c r="R613" s="210"/>
      <c r="S613" s="210"/>
      <c r="T613" s="211"/>
      <c r="AT613" s="212" t="s">
        <v>146</v>
      </c>
      <c r="AU613" s="212" t="s">
        <v>88</v>
      </c>
      <c r="AV613" s="14" t="s">
        <v>88</v>
      </c>
      <c r="AW613" s="14" t="s">
        <v>38</v>
      </c>
      <c r="AX613" s="14" t="s">
        <v>78</v>
      </c>
      <c r="AY613" s="212" t="s">
        <v>134</v>
      </c>
    </row>
    <row r="614" spans="2:51" s="13" customFormat="1" ht="11.25">
      <c r="B614" s="192"/>
      <c r="C614" s="193"/>
      <c r="D614" s="187" t="s">
        <v>146</v>
      </c>
      <c r="E614" s="194" t="s">
        <v>76</v>
      </c>
      <c r="F614" s="195" t="s">
        <v>843</v>
      </c>
      <c r="G614" s="193"/>
      <c r="H614" s="194" t="s">
        <v>76</v>
      </c>
      <c r="I614" s="196"/>
      <c r="J614" s="193"/>
      <c r="K614" s="193"/>
      <c r="L614" s="197"/>
      <c r="M614" s="198"/>
      <c r="N614" s="199"/>
      <c r="O614" s="199"/>
      <c r="P614" s="199"/>
      <c r="Q614" s="199"/>
      <c r="R614" s="199"/>
      <c r="S614" s="199"/>
      <c r="T614" s="200"/>
      <c r="AT614" s="201" t="s">
        <v>146</v>
      </c>
      <c r="AU614" s="201" t="s">
        <v>88</v>
      </c>
      <c r="AV614" s="13" t="s">
        <v>86</v>
      </c>
      <c r="AW614" s="13" t="s">
        <v>38</v>
      </c>
      <c r="AX614" s="13" t="s">
        <v>78</v>
      </c>
      <c r="AY614" s="201" t="s">
        <v>134</v>
      </c>
    </row>
    <row r="615" spans="2:51" s="14" customFormat="1" ht="11.25">
      <c r="B615" s="202"/>
      <c r="C615" s="203"/>
      <c r="D615" s="187" t="s">
        <v>146</v>
      </c>
      <c r="E615" s="204" t="s">
        <v>76</v>
      </c>
      <c r="F615" s="205" t="s">
        <v>844</v>
      </c>
      <c r="G615" s="203"/>
      <c r="H615" s="206">
        <v>202</v>
      </c>
      <c r="I615" s="207"/>
      <c r="J615" s="203"/>
      <c r="K615" s="203"/>
      <c r="L615" s="208"/>
      <c r="M615" s="209"/>
      <c r="N615" s="210"/>
      <c r="O615" s="210"/>
      <c r="P615" s="210"/>
      <c r="Q615" s="210"/>
      <c r="R615" s="210"/>
      <c r="S615" s="210"/>
      <c r="T615" s="211"/>
      <c r="AT615" s="212" t="s">
        <v>146</v>
      </c>
      <c r="AU615" s="212" t="s">
        <v>88</v>
      </c>
      <c r="AV615" s="14" t="s">
        <v>88</v>
      </c>
      <c r="AW615" s="14" t="s">
        <v>38</v>
      </c>
      <c r="AX615" s="14" t="s">
        <v>78</v>
      </c>
      <c r="AY615" s="212" t="s">
        <v>134</v>
      </c>
    </row>
    <row r="616" spans="2:51" s="13" customFormat="1" ht="11.25">
      <c r="B616" s="192"/>
      <c r="C616" s="193"/>
      <c r="D616" s="187" t="s">
        <v>146</v>
      </c>
      <c r="E616" s="194" t="s">
        <v>76</v>
      </c>
      <c r="F616" s="195" t="s">
        <v>845</v>
      </c>
      <c r="G616" s="193"/>
      <c r="H616" s="194" t="s">
        <v>76</v>
      </c>
      <c r="I616" s="196"/>
      <c r="J616" s="193"/>
      <c r="K616" s="193"/>
      <c r="L616" s="197"/>
      <c r="M616" s="198"/>
      <c r="N616" s="199"/>
      <c r="O616" s="199"/>
      <c r="P616" s="199"/>
      <c r="Q616" s="199"/>
      <c r="R616" s="199"/>
      <c r="S616" s="199"/>
      <c r="T616" s="200"/>
      <c r="AT616" s="201" t="s">
        <v>146</v>
      </c>
      <c r="AU616" s="201" t="s">
        <v>88</v>
      </c>
      <c r="AV616" s="13" t="s">
        <v>86</v>
      </c>
      <c r="AW616" s="13" t="s">
        <v>38</v>
      </c>
      <c r="AX616" s="13" t="s">
        <v>78</v>
      </c>
      <c r="AY616" s="201" t="s">
        <v>134</v>
      </c>
    </row>
    <row r="617" spans="2:51" s="14" customFormat="1" ht="11.25">
      <c r="B617" s="202"/>
      <c r="C617" s="203"/>
      <c r="D617" s="187" t="s">
        <v>146</v>
      </c>
      <c r="E617" s="204" t="s">
        <v>76</v>
      </c>
      <c r="F617" s="205" t="s">
        <v>846</v>
      </c>
      <c r="G617" s="203"/>
      <c r="H617" s="206">
        <v>197</v>
      </c>
      <c r="I617" s="207"/>
      <c r="J617" s="203"/>
      <c r="K617" s="203"/>
      <c r="L617" s="208"/>
      <c r="M617" s="209"/>
      <c r="N617" s="210"/>
      <c r="O617" s="210"/>
      <c r="P617" s="210"/>
      <c r="Q617" s="210"/>
      <c r="R617" s="210"/>
      <c r="S617" s="210"/>
      <c r="T617" s="211"/>
      <c r="AT617" s="212" t="s">
        <v>146</v>
      </c>
      <c r="AU617" s="212" t="s">
        <v>88</v>
      </c>
      <c r="AV617" s="14" t="s">
        <v>88</v>
      </c>
      <c r="AW617" s="14" t="s">
        <v>38</v>
      </c>
      <c r="AX617" s="14" t="s">
        <v>78</v>
      </c>
      <c r="AY617" s="212" t="s">
        <v>134</v>
      </c>
    </row>
    <row r="618" spans="2:51" s="13" customFormat="1" ht="22.5">
      <c r="B618" s="192"/>
      <c r="C618" s="193"/>
      <c r="D618" s="187" t="s">
        <v>146</v>
      </c>
      <c r="E618" s="194" t="s">
        <v>76</v>
      </c>
      <c r="F618" s="195" t="s">
        <v>847</v>
      </c>
      <c r="G618" s="193"/>
      <c r="H618" s="194" t="s">
        <v>76</v>
      </c>
      <c r="I618" s="196"/>
      <c r="J618" s="193"/>
      <c r="K618" s="193"/>
      <c r="L618" s="197"/>
      <c r="M618" s="198"/>
      <c r="N618" s="199"/>
      <c r="O618" s="199"/>
      <c r="P618" s="199"/>
      <c r="Q618" s="199"/>
      <c r="R618" s="199"/>
      <c r="S618" s="199"/>
      <c r="T618" s="200"/>
      <c r="AT618" s="201" t="s">
        <v>146</v>
      </c>
      <c r="AU618" s="201" t="s">
        <v>88</v>
      </c>
      <c r="AV618" s="13" t="s">
        <v>86</v>
      </c>
      <c r="AW618" s="13" t="s">
        <v>38</v>
      </c>
      <c r="AX618" s="13" t="s">
        <v>78</v>
      </c>
      <c r="AY618" s="201" t="s">
        <v>134</v>
      </c>
    </row>
    <row r="619" spans="2:51" s="14" customFormat="1" ht="11.25">
      <c r="B619" s="202"/>
      <c r="C619" s="203"/>
      <c r="D619" s="187" t="s">
        <v>146</v>
      </c>
      <c r="E619" s="204" t="s">
        <v>76</v>
      </c>
      <c r="F619" s="205" t="s">
        <v>848</v>
      </c>
      <c r="G619" s="203"/>
      <c r="H619" s="206">
        <v>139.35</v>
      </c>
      <c r="I619" s="207"/>
      <c r="J619" s="203"/>
      <c r="K619" s="203"/>
      <c r="L619" s="208"/>
      <c r="M619" s="209"/>
      <c r="N619" s="210"/>
      <c r="O619" s="210"/>
      <c r="P619" s="210"/>
      <c r="Q619" s="210"/>
      <c r="R619" s="210"/>
      <c r="S619" s="210"/>
      <c r="T619" s="211"/>
      <c r="AT619" s="212" t="s">
        <v>146</v>
      </c>
      <c r="AU619" s="212" t="s">
        <v>88</v>
      </c>
      <c r="AV619" s="14" t="s">
        <v>88</v>
      </c>
      <c r="AW619" s="14" t="s">
        <v>38</v>
      </c>
      <c r="AX619" s="14" t="s">
        <v>78</v>
      </c>
      <c r="AY619" s="212" t="s">
        <v>134</v>
      </c>
    </row>
    <row r="620" spans="2:51" s="13" customFormat="1" ht="22.5">
      <c r="B620" s="192"/>
      <c r="C620" s="193"/>
      <c r="D620" s="187" t="s">
        <v>146</v>
      </c>
      <c r="E620" s="194" t="s">
        <v>76</v>
      </c>
      <c r="F620" s="195" t="s">
        <v>849</v>
      </c>
      <c r="G620" s="193"/>
      <c r="H620" s="194" t="s">
        <v>76</v>
      </c>
      <c r="I620" s="196"/>
      <c r="J620" s="193"/>
      <c r="K620" s="193"/>
      <c r="L620" s="197"/>
      <c r="M620" s="198"/>
      <c r="N620" s="199"/>
      <c r="O620" s="199"/>
      <c r="P620" s="199"/>
      <c r="Q620" s="199"/>
      <c r="R620" s="199"/>
      <c r="S620" s="199"/>
      <c r="T620" s="200"/>
      <c r="AT620" s="201" t="s">
        <v>146</v>
      </c>
      <c r="AU620" s="201" t="s">
        <v>88</v>
      </c>
      <c r="AV620" s="13" t="s">
        <v>86</v>
      </c>
      <c r="AW620" s="13" t="s">
        <v>38</v>
      </c>
      <c r="AX620" s="13" t="s">
        <v>78</v>
      </c>
      <c r="AY620" s="201" t="s">
        <v>134</v>
      </c>
    </row>
    <row r="621" spans="2:51" s="14" customFormat="1" ht="11.25">
      <c r="B621" s="202"/>
      <c r="C621" s="203"/>
      <c r="D621" s="187" t="s">
        <v>146</v>
      </c>
      <c r="E621" s="204" t="s">
        <v>76</v>
      </c>
      <c r="F621" s="205" t="s">
        <v>850</v>
      </c>
      <c r="G621" s="203"/>
      <c r="H621" s="206">
        <v>100</v>
      </c>
      <c r="I621" s="207"/>
      <c r="J621" s="203"/>
      <c r="K621" s="203"/>
      <c r="L621" s="208"/>
      <c r="M621" s="209"/>
      <c r="N621" s="210"/>
      <c r="O621" s="210"/>
      <c r="P621" s="210"/>
      <c r="Q621" s="210"/>
      <c r="R621" s="210"/>
      <c r="S621" s="210"/>
      <c r="T621" s="211"/>
      <c r="AT621" s="212" t="s">
        <v>146</v>
      </c>
      <c r="AU621" s="212" t="s">
        <v>88</v>
      </c>
      <c r="AV621" s="14" t="s">
        <v>88</v>
      </c>
      <c r="AW621" s="14" t="s">
        <v>38</v>
      </c>
      <c r="AX621" s="14" t="s">
        <v>78</v>
      </c>
      <c r="AY621" s="212" t="s">
        <v>134</v>
      </c>
    </row>
    <row r="622" spans="2:51" s="15" customFormat="1" ht="11.25">
      <c r="B622" s="213"/>
      <c r="C622" s="214"/>
      <c r="D622" s="187" t="s">
        <v>146</v>
      </c>
      <c r="E622" s="215" t="s">
        <v>76</v>
      </c>
      <c r="F622" s="216" t="s">
        <v>150</v>
      </c>
      <c r="G622" s="214"/>
      <c r="H622" s="217">
        <v>1433.35</v>
      </c>
      <c r="I622" s="218"/>
      <c r="J622" s="214"/>
      <c r="K622" s="214"/>
      <c r="L622" s="219"/>
      <c r="M622" s="220"/>
      <c r="N622" s="221"/>
      <c r="O622" s="221"/>
      <c r="P622" s="221"/>
      <c r="Q622" s="221"/>
      <c r="R622" s="221"/>
      <c r="S622" s="221"/>
      <c r="T622" s="222"/>
      <c r="AT622" s="223" t="s">
        <v>146</v>
      </c>
      <c r="AU622" s="223" t="s">
        <v>88</v>
      </c>
      <c r="AV622" s="15" t="s">
        <v>142</v>
      </c>
      <c r="AW622" s="15" t="s">
        <v>38</v>
      </c>
      <c r="AX622" s="15" t="s">
        <v>86</v>
      </c>
      <c r="AY622" s="223" t="s">
        <v>134</v>
      </c>
    </row>
    <row r="623" spans="1:65" s="2" customFormat="1" ht="24.2" customHeight="1">
      <c r="A623" s="35"/>
      <c r="B623" s="36"/>
      <c r="C623" s="235" t="s">
        <v>851</v>
      </c>
      <c r="D623" s="235" t="s">
        <v>299</v>
      </c>
      <c r="E623" s="236" t="s">
        <v>852</v>
      </c>
      <c r="F623" s="237" t="s">
        <v>853</v>
      </c>
      <c r="G623" s="238" t="s">
        <v>830</v>
      </c>
      <c r="H623" s="239">
        <v>154.8</v>
      </c>
      <c r="I623" s="240"/>
      <c r="J623" s="241">
        <f>ROUND(I623*H623,2)</f>
        <v>0</v>
      </c>
      <c r="K623" s="237" t="s">
        <v>76</v>
      </c>
      <c r="L623" s="242"/>
      <c r="M623" s="243" t="s">
        <v>76</v>
      </c>
      <c r="N623" s="244" t="s">
        <v>48</v>
      </c>
      <c r="O623" s="65"/>
      <c r="P623" s="183">
        <f>O623*H623</f>
        <v>0</v>
      </c>
      <c r="Q623" s="183">
        <v>0.001</v>
      </c>
      <c r="R623" s="183">
        <f>Q623*H623</f>
        <v>0.15480000000000002</v>
      </c>
      <c r="S623" s="183">
        <v>0</v>
      </c>
      <c r="T623" s="184">
        <f>S623*H623</f>
        <v>0</v>
      </c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R623" s="185" t="s">
        <v>302</v>
      </c>
      <c r="AT623" s="185" t="s">
        <v>299</v>
      </c>
      <c r="AU623" s="185" t="s">
        <v>88</v>
      </c>
      <c r="AY623" s="18" t="s">
        <v>134</v>
      </c>
      <c r="BE623" s="186">
        <f>IF(N623="základní",J623,0)</f>
        <v>0</v>
      </c>
      <c r="BF623" s="186">
        <f>IF(N623="snížená",J623,0)</f>
        <v>0</v>
      </c>
      <c r="BG623" s="186">
        <f>IF(N623="zákl. přenesená",J623,0)</f>
        <v>0</v>
      </c>
      <c r="BH623" s="186">
        <f>IF(N623="sníž. přenesená",J623,0)</f>
        <v>0</v>
      </c>
      <c r="BI623" s="186">
        <f>IF(N623="nulová",J623,0)</f>
        <v>0</v>
      </c>
      <c r="BJ623" s="18" t="s">
        <v>86</v>
      </c>
      <c r="BK623" s="186">
        <f>ROUND(I623*H623,2)</f>
        <v>0</v>
      </c>
      <c r="BL623" s="18" t="s">
        <v>247</v>
      </c>
      <c r="BM623" s="185" t="s">
        <v>854</v>
      </c>
    </row>
    <row r="624" spans="1:47" s="2" customFormat="1" ht="19.5">
      <c r="A624" s="35"/>
      <c r="B624" s="36"/>
      <c r="C624" s="37"/>
      <c r="D624" s="187" t="s">
        <v>144</v>
      </c>
      <c r="E624" s="37"/>
      <c r="F624" s="188" t="s">
        <v>853</v>
      </c>
      <c r="G624" s="37"/>
      <c r="H624" s="37"/>
      <c r="I624" s="189"/>
      <c r="J624" s="37"/>
      <c r="K624" s="37"/>
      <c r="L624" s="40"/>
      <c r="M624" s="190"/>
      <c r="N624" s="191"/>
      <c r="O624" s="65"/>
      <c r="P624" s="65"/>
      <c r="Q624" s="65"/>
      <c r="R624" s="65"/>
      <c r="S624" s="65"/>
      <c r="T624" s="66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T624" s="18" t="s">
        <v>144</v>
      </c>
      <c r="AU624" s="18" t="s">
        <v>88</v>
      </c>
    </row>
    <row r="625" spans="2:51" s="14" customFormat="1" ht="11.25">
      <c r="B625" s="202"/>
      <c r="C625" s="203"/>
      <c r="D625" s="187" t="s">
        <v>146</v>
      </c>
      <c r="E625" s="203"/>
      <c r="F625" s="205" t="s">
        <v>855</v>
      </c>
      <c r="G625" s="203"/>
      <c r="H625" s="206">
        <v>154.8</v>
      </c>
      <c r="I625" s="207"/>
      <c r="J625" s="203"/>
      <c r="K625" s="203"/>
      <c r="L625" s="208"/>
      <c r="M625" s="209"/>
      <c r="N625" s="210"/>
      <c r="O625" s="210"/>
      <c r="P625" s="210"/>
      <c r="Q625" s="210"/>
      <c r="R625" s="210"/>
      <c r="S625" s="210"/>
      <c r="T625" s="211"/>
      <c r="AT625" s="212" t="s">
        <v>146</v>
      </c>
      <c r="AU625" s="212" t="s">
        <v>88</v>
      </c>
      <c r="AV625" s="14" t="s">
        <v>88</v>
      </c>
      <c r="AW625" s="14" t="s">
        <v>4</v>
      </c>
      <c r="AX625" s="14" t="s">
        <v>86</v>
      </c>
      <c r="AY625" s="212" t="s">
        <v>134</v>
      </c>
    </row>
    <row r="626" spans="1:65" s="2" customFormat="1" ht="24.2" customHeight="1">
      <c r="A626" s="35"/>
      <c r="B626" s="36"/>
      <c r="C626" s="235" t="s">
        <v>856</v>
      </c>
      <c r="D626" s="235" t="s">
        <v>299</v>
      </c>
      <c r="E626" s="236" t="s">
        <v>857</v>
      </c>
      <c r="F626" s="237" t="s">
        <v>858</v>
      </c>
      <c r="G626" s="238" t="s">
        <v>830</v>
      </c>
      <c r="H626" s="239">
        <v>346.8</v>
      </c>
      <c r="I626" s="240"/>
      <c r="J626" s="241">
        <f>ROUND(I626*H626,2)</f>
        <v>0</v>
      </c>
      <c r="K626" s="237" t="s">
        <v>76</v>
      </c>
      <c r="L626" s="242"/>
      <c r="M626" s="243" t="s">
        <v>76</v>
      </c>
      <c r="N626" s="244" t="s">
        <v>48</v>
      </c>
      <c r="O626" s="65"/>
      <c r="P626" s="183">
        <f>O626*H626</f>
        <v>0</v>
      </c>
      <c r="Q626" s="183">
        <v>0.001</v>
      </c>
      <c r="R626" s="183">
        <f>Q626*H626</f>
        <v>0.3468</v>
      </c>
      <c r="S626" s="183">
        <v>0</v>
      </c>
      <c r="T626" s="184">
        <f>S626*H626</f>
        <v>0</v>
      </c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R626" s="185" t="s">
        <v>302</v>
      </c>
      <c r="AT626" s="185" t="s">
        <v>299</v>
      </c>
      <c r="AU626" s="185" t="s">
        <v>88</v>
      </c>
      <c r="AY626" s="18" t="s">
        <v>134</v>
      </c>
      <c r="BE626" s="186">
        <f>IF(N626="základní",J626,0)</f>
        <v>0</v>
      </c>
      <c r="BF626" s="186">
        <f>IF(N626="snížená",J626,0)</f>
        <v>0</v>
      </c>
      <c r="BG626" s="186">
        <f>IF(N626="zákl. přenesená",J626,0)</f>
        <v>0</v>
      </c>
      <c r="BH626" s="186">
        <f>IF(N626="sníž. přenesená",J626,0)</f>
        <v>0</v>
      </c>
      <c r="BI626" s="186">
        <f>IF(N626="nulová",J626,0)</f>
        <v>0</v>
      </c>
      <c r="BJ626" s="18" t="s">
        <v>86</v>
      </c>
      <c r="BK626" s="186">
        <f>ROUND(I626*H626,2)</f>
        <v>0</v>
      </c>
      <c r="BL626" s="18" t="s">
        <v>247</v>
      </c>
      <c r="BM626" s="185" t="s">
        <v>859</v>
      </c>
    </row>
    <row r="627" spans="1:47" s="2" customFormat="1" ht="19.5">
      <c r="A627" s="35"/>
      <c r="B627" s="36"/>
      <c r="C627" s="37"/>
      <c r="D627" s="187" t="s">
        <v>144</v>
      </c>
      <c r="E627" s="37"/>
      <c r="F627" s="188" t="s">
        <v>858</v>
      </c>
      <c r="G627" s="37"/>
      <c r="H627" s="37"/>
      <c r="I627" s="189"/>
      <c r="J627" s="37"/>
      <c r="K627" s="37"/>
      <c r="L627" s="40"/>
      <c r="M627" s="190"/>
      <c r="N627" s="191"/>
      <c r="O627" s="65"/>
      <c r="P627" s="65"/>
      <c r="Q627" s="65"/>
      <c r="R627" s="65"/>
      <c r="S627" s="65"/>
      <c r="T627" s="66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T627" s="18" t="s">
        <v>144</v>
      </c>
      <c r="AU627" s="18" t="s">
        <v>88</v>
      </c>
    </row>
    <row r="628" spans="2:51" s="14" customFormat="1" ht="11.25">
      <c r="B628" s="202"/>
      <c r="C628" s="203"/>
      <c r="D628" s="187" t="s">
        <v>146</v>
      </c>
      <c r="E628" s="203"/>
      <c r="F628" s="205" t="s">
        <v>860</v>
      </c>
      <c r="G628" s="203"/>
      <c r="H628" s="206">
        <v>346.8</v>
      </c>
      <c r="I628" s="207"/>
      <c r="J628" s="203"/>
      <c r="K628" s="203"/>
      <c r="L628" s="208"/>
      <c r="M628" s="209"/>
      <c r="N628" s="210"/>
      <c r="O628" s="210"/>
      <c r="P628" s="210"/>
      <c r="Q628" s="210"/>
      <c r="R628" s="210"/>
      <c r="S628" s="210"/>
      <c r="T628" s="211"/>
      <c r="AT628" s="212" t="s">
        <v>146</v>
      </c>
      <c r="AU628" s="212" t="s">
        <v>88</v>
      </c>
      <c r="AV628" s="14" t="s">
        <v>88</v>
      </c>
      <c r="AW628" s="14" t="s">
        <v>4</v>
      </c>
      <c r="AX628" s="14" t="s">
        <v>86</v>
      </c>
      <c r="AY628" s="212" t="s">
        <v>134</v>
      </c>
    </row>
    <row r="629" spans="1:65" s="2" customFormat="1" ht="37.9" customHeight="1">
      <c r="A629" s="35"/>
      <c r="B629" s="36"/>
      <c r="C629" s="235" t="s">
        <v>861</v>
      </c>
      <c r="D629" s="235" t="s">
        <v>299</v>
      </c>
      <c r="E629" s="236" t="s">
        <v>862</v>
      </c>
      <c r="F629" s="237" t="s">
        <v>863</v>
      </c>
      <c r="G629" s="238" t="s">
        <v>830</v>
      </c>
      <c r="H629" s="239">
        <v>302.9</v>
      </c>
      <c r="I629" s="240"/>
      <c r="J629" s="241">
        <f>ROUND(I629*H629,2)</f>
        <v>0</v>
      </c>
      <c r="K629" s="237" t="s">
        <v>76</v>
      </c>
      <c r="L629" s="242"/>
      <c r="M629" s="243" t="s">
        <v>76</v>
      </c>
      <c r="N629" s="244" t="s">
        <v>48</v>
      </c>
      <c r="O629" s="65"/>
      <c r="P629" s="183">
        <f>O629*H629</f>
        <v>0</v>
      </c>
      <c r="Q629" s="183">
        <v>0.001</v>
      </c>
      <c r="R629" s="183">
        <f>Q629*H629</f>
        <v>0.3029</v>
      </c>
      <c r="S629" s="183">
        <v>0</v>
      </c>
      <c r="T629" s="184">
        <f>S629*H629</f>
        <v>0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185" t="s">
        <v>302</v>
      </c>
      <c r="AT629" s="185" t="s">
        <v>299</v>
      </c>
      <c r="AU629" s="185" t="s">
        <v>88</v>
      </c>
      <c r="AY629" s="18" t="s">
        <v>134</v>
      </c>
      <c r="BE629" s="186">
        <f>IF(N629="základní",J629,0)</f>
        <v>0</v>
      </c>
      <c r="BF629" s="186">
        <f>IF(N629="snížená",J629,0)</f>
        <v>0</v>
      </c>
      <c r="BG629" s="186">
        <f>IF(N629="zákl. přenesená",J629,0)</f>
        <v>0</v>
      </c>
      <c r="BH629" s="186">
        <f>IF(N629="sníž. přenesená",J629,0)</f>
        <v>0</v>
      </c>
      <c r="BI629" s="186">
        <f>IF(N629="nulová",J629,0)</f>
        <v>0</v>
      </c>
      <c r="BJ629" s="18" t="s">
        <v>86</v>
      </c>
      <c r="BK629" s="186">
        <f>ROUND(I629*H629,2)</f>
        <v>0</v>
      </c>
      <c r="BL629" s="18" t="s">
        <v>247</v>
      </c>
      <c r="BM629" s="185" t="s">
        <v>864</v>
      </c>
    </row>
    <row r="630" spans="1:47" s="2" customFormat="1" ht="19.5">
      <c r="A630" s="35"/>
      <c r="B630" s="36"/>
      <c r="C630" s="37"/>
      <c r="D630" s="187" t="s">
        <v>144</v>
      </c>
      <c r="E630" s="37"/>
      <c r="F630" s="188" t="s">
        <v>863</v>
      </c>
      <c r="G630" s="37"/>
      <c r="H630" s="37"/>
      <c r="I630" s="189"/>
      <c r="J630" s="37"/>
      <c r="K630" s="37"/>
      <c r="L630" s="40"/>
      <c r="M630" s="190"/>
      <c r="N630" s="191"/>
      <c r="O630" s="65"/>
      <c r="P630" s="65"/>
      <c r="Q630" s="65"/>
      <c r="R630" s="65"/>
      <c r="S630" s="65"/>
      <c r="T630" s="66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T630" s="18" t="s">
        <v>144</v>
      </c>
      <c r="AU630" s="18" t="s">
        <v>88</v>
      </c>
    </row>
    <row r="631" spans="2:51" s="14" customFormat="1" ht="11.25">
      <c r="B631" s="202"/>
      <c r="C631" s="203"/>
      <c r="D631" s="187" t="s">
        <v>146</v>
      </c>
      <c r="E631" s="203"/>
      <c r="F631" s="205" t="s">
        <v>865</v>
      </c>
      <c r="G631" s="203"/>
      <c r="H631" s="206">
        <v>302.9</v>
      </c>
      <c r="I631" s="207"/>
      <c r="J631" s="203"/>
      <c r="K631" s="203"/>
      <c r="L631" s="208"/>
      <c r="M631" s="209"/>
      <c r="N631" s="210"/>
      <c r="O631" s="210"/>
      <c r="P631" s="210"/>
      <c r="Q631" s="210"/>
      <c r="R631" s="210"/>
      <c r="S631" s="210"/>
      <c r="T631" s="211"/>
      <c r="AT631" s="212" t="s">
        <v>146</v>
      </c>
      <c r="AU631" s="212" t="s">
        <v>88</v>
      </c>
      <c r="AV631" s="14" t="s">
        <v>88</v>
      </c>
      <c r="AW631" s="14" t="s">
        <v>4</v>
      </c>
      <c r="AX631" s="14" t="s">
        <v>86</v>
      </c>
      <c r="AY631" s="212" t="s">
        <v>134</v>
      </c>
    </row>
    <row r="632" spans="1:65" s="2" customFormat="1" ht="37.9" customHeight="1">
      <c r="A632" s="35"/>
      <c r="B632" s="36"/>
      <c r="C632" s="235" t="s">
        <v>866</v>
      </c>
      <c r="D632" s="235" t="s">
        <v>299</v>
      </c>
      <c r="E632" s="236" t="s">
        <v>867</v>
      </c>
      <c r="F632" s="237" t="s">
        <v>868</v>
      </c>
      <c r="G632" s="238" t="s">
        <v>176</v>
      </c>
      <c r="H632" s="239">
        <v>2</v>
      </c>
      <c r="I632" s="240"/>
      <c r="J632" s="241">
        <f>ROUND(I632*H632,2)</f>
        <v>0</v>
      </c>
      <c r="K632" s="237" t="s">
        <v>76</v>
      </c>
      <c r="L632" s="242"/>
      <c r="M632" s="243" t="s">
        <v>76</v>
      </c>
      <c r="N632" s="244" t="s">
        <v>48</v>
      </c>
      <c r="O632" s="65"/>
      <c r="P632" s="183">
        <f>O632*H632</f>
        <v>0</v>
      </c>
      <c r="Q632" s="183">
        <v>0.08</v>
      </c>
      <c r="R632" s="183">
        <f>Q632*H632</f>
        <v>0.16</v>
      </c>
      <c r="S632" s="183">
        <v>0</v>
      </c>
      <c r="T632" s="184">
        <f>S632*H632</f>
        <v>0</v>
      </c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R632" s="185" t="s">
        <v>302</v>
      </c>
      <c r="AT632" s="185" t="s">
        <v>299</v>
      </c>
      <c r="AU632" s="185" t="s">
        <v>88</v>
      </c>
      <c r="AY632" s="18" t="s">
        <v>134</v>
      </c>
      <c r="BE632" s="186">
        <f>IF(N632="základní",J632,0)</f>
        <v>0</v>
      </c>
      <c r="BF632" s="186">
        <f>IF(N632="snížená",J632,0)</f>
        <v>0</v>
      </c>
      <c r="BG632" s="186">
        <f>IF(N632="zákl. přenesená",J632,0)</f>
        <v>0</v>
      </c>
      <c r="BH632" s="186">
        <f>IF(N632="sníž. přenesená",J632,0)</f>
        <v>0</v>
      </c>
      <c r="BI632" s="186">
        <f>IF(N632="nulová",J632,0)</f>
        <v>0</v>
      </c>
      <c r="BJ632" s="18" t="s">
        <v>86</v>
      </c>
      <c r="BK632" s="186">
        <f>ROUND(I632*H632,2)</f>
        <v>0</v>
      </c>
      <c r="BL632" s="18" t="s">
        <v>247</v>
      </c>
      <c r="BM632" s="185" t="s">
        <v>869</v>
      </c>
    </row>
    <row r="633" spans="1:47" s="2" customFormat="1" ht="29.25">
      <c r="A633" s="35"/>
      <c r="B633" s="36"/>
      <c r="C633" s="37"/>
      <c r="D633" s="187" t="s">
        <v>144</v>
      </c>
      <c r="E633" s="37"/>
      <c r="F633" s="188" t="s">
        <v>868</v>
      </c>
      <c r="G633" s="37"/>
      <c r="H633" s="37"/>
      <c r="I633" s="189"/>
      <c r="J633" s="37"/>
      <c r="K633" s="37"/>
      <c r="L633" s="40"/>
      <c r="M633" s="190"/>
      <c r="N633" s="191"/>
      <c r="O633" s="65"/>
      <c r="P633" s="65"/>
      <c r="Q633" s="65"/>
      <c r="R633" s="65"/>
      <c r="S633" s="65"/>
      <c r="T633" s="66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T633" s="18" t="s">
        <v>144</v>
      </c>
      <c r="AU633" s="18" t="s">
        <v>88</v>
      </c>
    </row>
    <row r="634" spans="1:65" s="2" customFormat="1" ht="24.2" customHeight="1">
      <c r="A634" s="35"/>
      <c r="B634" s="36"/>
      <c r="C634" s="235" t="s">
        <v>870</v>
      </c>
      <c r="D634" s="235" t="s">
        <v>299</v>
      </c>
      <c r="E634" s="236" t="s">
        <v>871</v>
      </c>
      <c r="F634" s="237" t="s">
        <v>872</v>
      </c>
      <c r="G634" s="238" t="s">
        <v>830</v>
      </c>
      <c r="H634" s="239">
        <v>242.4</v>
      </c>
      <c r="I634" s="240"/>
      <c r="J634" s="241">
        <f>ROUND(I634*H634,2)</f>
        <v>0</v>
      </c>
      <c r="K634" s="237" t="s">
        <v>76</v>
      </c>
      <c r="L634" s="242"/>
      <c r="M634" s="243" t="s">
        <v>76</v>
      </c>
      <c r="N634" s="244" t="s">
        <v>48</v>
      </c>
      <c r="O634" s="65"/>
      <c r="P634" s="183">
        <f>O634*H634</f>
        <v>0</v>
      </c>
      <c r="Q634" s="183">
        <v>0.001</v>
      </c>
      <c r="R634" s="183">
        <f>Q634*H634</f>
        <v>0.2424</v>
      </c>
      <c r="S634" s="183">
        <v>0</v>
      </c>
      <c r="T634" s="184">
        <f>S634*H634</f>
        <v>0</v>
      </c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R634" s="185" t="s">
        <v>302</v>
      </c>
      <c r="AT634" s="185" t="s">
        <v>299</v>
      </c>
      <c r="AU634" s="185" t="s">
        <v>88</v>
      </c>
      <c r="AY634" s="18" t="s">
        <v>134</v>
      </c>
      <c r="BE634" s="186">
        <f>IF(N634="základní",J634,0)</f>
        <v>0</v>
      </c>
      <c r="BF634" s="186">
        <f>IF(N634="snížená",J634,0)</f>
        <v>0</v>
      </c>
      <c r="BG634" s="186">
        <f>IF(N634="zákl. přenesená",J634,0)</f>
        <v>0</v>
      </c>
      <c r="BH634" s="186">
        <f>IF(N634="sníž. přenesená",J634,0)</f>
        <v>0</v>
      </c>
      <c r="BI634" s="186">
        <f>IF(N634="nulová",J634,0)</f>
        <v>0</v>
      </c>
      <c r="BJ634" s="18" t="s">
        <v>86</v>
      </c>
      <c r="BK634" s="186">
        <f>ROUND(I634*H634,2)</f>
        <v>0</v>
      </c>
      <c r="BL634" s="18" t="s">
        <v>247</v>
      </c>
      <c r="BM634" s="185" t="s">
        <v>873</v>
      </c>
    </row>
    <row r="635" spans="1:47" s="2" customFormat="1" ht="19.5">
      <c r="A635" s="35"/>
      <c r="B635" s="36"/>
      <c r="C635" s="37"/>
      <c r="D635" s="187" t="s">
        <v>144</v>
      </c>
      <c r="E635" s="37"/>
      <c r="F635" s="188" t="s">
        <v>872</v>
      </c>
      <c r="G635" s="37"/>
      <c r="H635" s="37"/>
      <c r="I635" s="189"/>
      <c r="J635" s="37"/>
      <c r="K635" s="37"/>
      <c r="L635" s="40"/>
      <c r="M635" s="190"/>
      <c r="N635" s="191"/>
      <c r="O635" s="65"/>
      <c r="P635" s="65"/>
      <c r="Q635" s="65"/>
      <c r="R635" s="65"/>
      <c r="S635" s="65"/>
      <c r="T635" s="66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T635" s="18" t="s">
        <v>144</v>
      </c>
      <c r="AU635" s="18" t="s">
        <v>88</v>
      </c>
    </row>
    <row r="636" spans="2:51" s="14" customFormat="1" ht="11.25">
      <c r="B636" s="202"/>
      <c r="C636" s="203"/>
      <c r="D636" s="187" t="s">
        <v>146</v>
      </c>
      <c r="E636" s="203"/>
      <c r="F636" s="205" t="s">
        <v>874</v>
      </c>
      <c r="G636" s="203"/>
      <c r="H636" s="206">
        <v>242.4</v>
      </c>
      <c r="I636" s="207"/>
      <c r="J636" s="203"/>
      <c r="K636" s="203"/>
      <c r="L636" s="208"/>
      <c r="M636" s="209"/>
      <c r="N636" s="210"/>
      <c r="O636" s="210"/>
      <c r="P636" s="210"/>
      <c r="Q636" s="210"/>
      <c r="R636" s="210"/>
      <c r="S636" s="210"/>
      <c r="T636" s="211"/>
      <c r="AT636" s="212" t="s">
        <v>146</v>
      </c>
      <c r="AU636" s="212" t="s">
        <v>88</v>
      </c>
      <c r="AV636" s="14" t="s">
        <v>88</v>
      </c>
      <c r="AW636" s="14" t="s">
        <v>4</v>
      </c>
      <c r="AX636" s="14" t="s">
        <v>86</v>
      </c>
      <c r="AY636" s="212" t="s">
        <v>134</v>
      </c>
    </row>
    <row r="637" spans="1:65" s="2" customFormat="1" ht="24.2" customHeight="1">
      <c r="A637" s="35"/>
      <c r="B637" s="36"/>
      <c r="C637" s="235" t="s">
        <v>875</v>
      </c>
      <c r="D637" s="235" t="s">
        <v>299</v>
      </c>
      <c r="E637" s="236" t="s">
        <v>876</v>
      </c>
      <c r="F637" s="237" t="s">
        <v>877</v>
      </c>
      <c r="G637" s="238" t="s">
        <v>830</v>
      </c>
      <c r="H637" s="239">
        <v>236.4</v>
      </c>
      <c r="I637" s="240"/>
      <c r="J637" s="241">
        <f>ROUND(I637*H637,2)</f>
        <v>0</v>
      </c>
      <c r="K637" s="237" t="s">
        <v>76</v>
      </c>
      <c r="L637" s="242"/>
      <c r="M637" s="243" t="s">
        <v>76</v>
      </c>
      <c r="N637" s="244" t="s">
        <v>48</v>
      </c>
      <c r="O637" s="65"/>
      <c r="P637" s="183">
        <f>O637*H637</f>
        <v>0</v>
      </c>
      <c r="Q637" s="183">
        <v>0.001</v>
      </c>
      <c r="R637" s="183">
        <f>Q637*H637</f>
        <v>0.2364</v>
      </c>
      <c r="S637" s="183">
        <v>0</v>
      </c>
      <c r="T637" s="184">
        <f>S637*H637</f>
        <v>0</v>
      </c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R637" s="185" t="s">
        <v>302</v>
      </c>
      <c r="AT637" s="185" t="s">
        <v>299</v>
      </c>
      <c r="AU637" s="185" t="s">
        <v>88</v>
      </c>
      <c r="AY637" s="18" t="s">
        <v>134</v>
      </c>
      <c r="BE637" s="186">
        <f>IF(N637="základní",J637,0)</f>
        <v>0</v>
      </c>
      <c r="BF637" s="186">
        <f>IF(N637="snížená",J637,0)</f>
        <v>0</v>
      </c>
      <c r="BG637" s="186">
        <f>IF(N637="zákl. přenesená",J637,0)</f>
        <v>0</v>
      </c>
      <c r="BH637" s="186">
        <f>IF(N637="sníž. přenesená",J637,0)</f>
        <v>0</v>
      </c>
      <c r="BI637" s="186">
        <f>IF(N637="nulová",J637,0)</f>
        <v>0</v>
      </c>
      <c r="BJ637" s="18" t="s">
        <v>86</v>
      </c>
      <c r="BK637" s="186">
        <f>ROUND(I637*H637,2)</f>
        <v>0</v>
      </c>
      <c r="BL637" s="18" t="s">
        <v>247</v>
      </c>
      <c r="BM637" s="185" t="s">
        <v>878</v>
      </c>
    </row>
    <row r="638" spans="1:47" s="2" customFormat="1" ht="19.5">
      <c r="A638" s="35"/>
      <c r="B638" s="36"/>
      <c r="C638" s="37"/>
      <c r="D638" s="187" t="s">
        <v>144</v>
      </c>
      <c r="E638" s="37"/>
      <c r="F638" s="188" t="s">
        <v>877</v>
      </c>
      <c r="G638" s="37"/>
      <c r="H638" s="37"/>
      <c r="I638" s="189"/>
      <c r="J638" s="37"/>
      <c r="K638" s="37"/>
      <c r="L638" s="40"/>
      <c r="M638" s="190"/>
      <c r="N638" s="191"/>
      <c r="O638" s="65"/>
      <c r="P638" s="65"/>
      <c r="Q638" s="65"/>
      <c r="R638" s="65"/>
      <c r="S638" s="65"/>
      <c r="T638" s="66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T638" s="18" t="s">
        <v>144</v>
      </c>
      <c r="AU638" s="18" t="s">
        <v>88</v>
      </c>
    </row>
    <row r="639" spans="2:51" s="14" customFormat="1" ht="11.25">
      <c r="B639" s="202"/>
      <c r="C639" s="203"/>
      <c r="D639" s="187" t="s">
        <v>146</v>
      </c>
      <c r="E639" s="203"/>
      <c r="F639" s="205" t="s">
        <v>879</v>
      </c>
      <c r="G639" s="203"/>
      <c r="H639" s="206">
        <v>236.4</v>
      </c>
      <c r="I639" s="207"/>
      <c r="J639" s="203"/>
      <c r="K639" s="203"/>
      <c r="L639" s="208"/>
      <c r="M639" s="209"/>
      <c r="N639" s="210"/>
      <c r="O639" s="210"/>
      <c r="P639" s="210"/>
      <c r="Q639" s="210"/>
      <c r="R639" s="210"/>
      <c r="S639" s="210"/>
      <c r="T639" s="211"/>
      <c r="AT639" s="212" t="s">
        <v>146</v>
      </c>
      <c r="AU639" s="212" t="s">
        <v>88</v>
      </c>
      <c r="AV639" s="14" t="s">
        <v>88</v>
      </c>
      <c r="AW639" s="14" t="s">
        <v>4</v>
      </c>
      <c r="AX639" s="14" t="s">
        <v>86</v>
      </c>
      <c r="AY639" s="212" t="s">
        <v>134</v>
      </c>
    </row>
    <row r="640" spans="1:65" s="2" customFormat="1" ht="37.9" customHeight="1">
      <c r="A640" s="35"/>
      <c r="B640" s="36"/>
      <c r="C640" s="235" t="s">
        <v>880</v>
      </c>
      <c r="D640" s="235" t="s">
        <v>299</v>
      </c>
      <c r="E640" s="236" t="s">
        <v>881</v>
      </c>
      <c r="F640" s="237" t="s">
        <v>882</v>
      </c>
      <c r="G640" s="238" t="s">
        <v>830</v>
      </c>
      <c r="H640" s="239">
        <v>146.318</v>
      </c>
      <c r="I640" s="240"/>
      <c r="J640" s="241">
        <f>ROUND(I640*H640,2)</f>
        <v>0</v>
      </c>
      <c r="K640" s="237" t="s">
        <v>76</v>
      </c>
      <c r="L640" s="242"/>
      <c r="M640" s="243" t="s">
        <v>76</v>
      </c>
      <c r="N640" s="244" t="s">
        <v>48</v>
      </c>
      <c r="O640" s="65"/>
      <c r="P640" s="183">
        <f>O640*H640</f>
        <v>0</v>
      </c>
      <c r="Q640" s="183">
        <v>0.001</v>
      </c>
      <c r="R640" s="183">
        <f>Q640*H640</f>
        <v>0.146318</v>
      </c>
      <c r="S640" s="183">
        <v>0</v>
      </c>
      <c r="T640" s="184">
        <f>S640*H640</f>
        <v>0</v>
      </c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R640" s="185" t="s">
        <v>302</v>
      </c>
      <c r="AT640" s="185" t="s">
        <v>299</v>
      </c>
      <c r="AU640" s="185" t="s">
        <v>88</v>
      </c>
      <c r="AY640" s="18" t="s">
        <v>134</v>
      </c>
      <c r="BE640" s="186">
        <f>IF(N640="základní",J640,0)</f>
        <v>0</v>
      </c>
      <c r="BF640" s="186">
        <f>IF(N640="snížená",J640,0)</f>
        <v>0</v>
      </c>
      <c r="BG640" s="186">
        <f>IF(N640="zákl. přenesená",J640,0)</f>
        <v>0</v>
      </c>
      <c r="BH640" s="186">
        <f>IF(N640="sníž. přenesená",J640,0)</f>
        <v>0</v>
      </c>
      <c r="BI640" s="186">
        <f>IF(N640="nulová",J640,0)</f>
        <v>0</v>
      </c>
      <c r="BJ640" s="18" t="s">
        <v>86</v>
      </c>
      <c r="BK640" s="186">
        <f>ROUND(I640*H640,2)</f>
        <v>0</v>
      </c>
      <c r="BL640" s="18" t="s">
        <v>247</v>
      </c>
      <c r="BM640" s="185" t="s">
        <v>883</v>
      </c>
    </row>
    <row r="641" spans="1:47" s="2" customFormat="1" ht="19.5">
      <c r="A641" s="35"/>
      <c r="B641" s="36"/>
      <c r="C641" s="37"/>
      <c r="D641" s="187" t="s">
        <v>144</v>
      </c>
      <c r="E641" s="37"/>
      <c r="F641" s="188" t="s">
        <v>882</v>
      </c>
      <c r="G641" s="37"/>
      <c r="H641" s="37"/>
      <c r="I641" s="189"/>
      <c r="J641" s="37"/>
      <c r="K641" s="37"/>
      <c r="L641" s="40"/>
      <c r="M641" s="190"/>
      <c r="N641" s="191"/>
      <c r="O641" s="65"/>
      <c r="P641" s="65"/>
      <c r="Q641" s="65"/>
      <c r="R641" s="65"/>
      <c r="S641" s="65"/>
      <c r="T641" s="66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T641" s="18" t="s">
        <v>144</v>
      </c>
      <c r="AU641" s="18" t="s">
        <v>88</v>
      </c>
    </row>
    <row r="642" spans="2:51" s="14" customFormat="1" ht="11.25">
      <c r="B642" s="202"/>
      <c r="C642" s="203"/>
      <c r="D642" s="187" t="s">
        <v>146</v>
      </c>
      <c r="E642" s="203"/>
      <c r="F642" s="205" t="s">
        <v>884</v>
      </c>
      <c r="G642" s="203"/>
      <c r="H642" s="206">
        <v>146.318</v>
      </c>
      <c r="I642" s="207"/>
      <c r="J642" s="203"/>
      <c r="K642" s="203"/>
      <c r="L642" s="208"/>
      <c r="M642" s="209"/>
      <c r="N642" s="210"/>
      <c r="O642" s="210"/>
      <c r="P642" s="210"/>
      <c r="Q642" s="210"/>
      <c r="R642" s="210"/>
      <c r="S642" s="210"/>
      <c r="T642" s="211"/>
      <c r="AT642" s="212" t="s">
        <v>146</v>
      </c>
      <c r="AU642" s="212" t="s">
        <v>88</v>
      </c>
      <c r="AV642" s="14" t="s">
        <v>88</v>
      </c>
      <c r="AW642" s="14" t="s">
        <v>4</v>
      </c>
      <c r="AX642" s="14" t="s">
        <v>86</v>
      </c>
      <c r="AY642" s="212" t="s">
        <v>134</v>
      </c>
    </row>
    <row r="643" spans="1:65" s="2" customFormat="1" ht="37.9" customHeight="1">
      <c r="A643" s="35"/>
      <c r="B643" s="36"/>
      <c r="C643" s="235" t="s">
        <v>885</v>
      </c>
      <c r="D643" s="235" t="s">
        <v>299</v>
      </c>
      <c r="E643" s="236" t="s">
        <v>886</v>
      </c>
      <c r="F643" s="237" t="s">
        <v>887</v>
      </c>
      <c r="G643" s="238" t="s">
        <v>176</v>
      </c>
      <c r="H643" s="239">
        <v>2</v>
      </c>
      <c r="I643" s="240"/>
      <c r="J643" s="241">
        <f>ROUND(I643*H643,2)</f>
        <v>0</v>
      </c>
      <c r="K643" s="237" t="s">
        <v>76</v>
      </c>
      <c r="L643" s="242"/>
      <c r="M643" s="243" t="s">
        <v>76</v>
      </c>
      <c r="N643" s="244" t="s">
        <v>48</v>
      </c>
      <c r="O643" s="65"/>
      <c r="P643" s="183">
        <f>O643*H643</f>
        <v>0</v>
      </c>
      <c r="Q643" s="183">
        <v>0.055</v>
      </c>
      <c r="R643" s="183">
        <f>Q643*H643</f>
        <v>0.11</v>
      </c>
      <c r="S643" s="183">
        <v>0</v>
      </c>
      <c r="T643" s="184">
        <f>S643*H643</f>
        <v>0</v>
      </c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R643" s="185" t="s">
        <v>302</v>
      </c>
      <c r="AT643" s="185" t="s">
        <v>299</v>
      </c>
      <c r="AU643" s="185" t="s">
        <v>88</v>
      </c>
      <c r="AY643" s="18" t="s">
        <v>134</v>
      </c>
      <c r="BE643" s="186">
        <f>IF(N643="základní",J643,0)</f>
        <v>0</v>
      </c>
      <c r="BF643" s="186">
        <f>IF(N643="snížená",J643,0)</f>
        <v>0</v>
      </c>
      <c r="BG643" s="186">
        <f>IF(N643="zákl. přenesená",J643,0)</f>
        <v>0</v>
      </c>
      <c r="BH643" s="186">
        <f>IF(N643="sníž. přenesená",J643,0)</f>
        <v>0</v>
      </c>
      <c r="BI643" s="186">
        <f>IF(N643="nulová",J643,0)</f>
        <v>0</v>
      </c>
      <c r="BJ643" s="18" t="s">
        <v>86</v>
      </c>
      <c r="BK643" s="186">
        <f>ROUND(I643*H643,2)</f>
        <v>0</v>
      </c>
      <c r="BL643" s="18" t="s">
        <v>247</v>
      </c>
      <c r="BM643" s="185" t="s">
        <v>888</v>
      </c>
    </row>
    <row r="644" spans="1:47" s="2" customFormat="1" ht="29.25">
      <c r="A644" s="35"/>
      <c r="B644" s="36"/>
      <c r="C644" s="37"/>
      <c r="D644" s="187" t="s">
        <v>144</v>
      </c>
      <c r="E644" s="37"/>
      <c r="F644" s="188" t="s">
        <v>887</v>
      </c>
      <c r="G644" s="37"/>
      <c r="H644" s="37"/>
      <c r="I644" s="189"/>
      <c r="J644" s="37"/>
      <c r="K644" s="37"/>
      <c r="L644" s="40"/>
      <c r="M644" s="190"/>
      <c r="N644" s="191"/>
      <c r="O644" s="65"/>
      <c r="P644" s="65"/>
      <c r="Q644" s="65"/>
      <c r="R644" s="65"/>
      <c r="S644" s="65"/>
      <c r="T644" s="66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T644" s="18" t="s">
        <v>144</v>
      </c>
      <c r="AU644" s="18" t="s">
        <v>88</v>
      </c>
    </row>
    <row r="645" spans="1:65" s="2" customFormat="1" ht="37.9" customHeight="1">
      <c r="A645" s="35"/>
      <c r="B645" s="36"/>
      <c r="C645" s="174" t="s">
        <v>889</v>
      </c>
      <c r="D645" s="174" t="s">
        <v>137</v>
      </c>
      <c r="E645" s="175" t="s">
        <v>890</v>
      </c>
      <c r="F645" s="176" t="s">
        <v>891</v>
      </c>
      <c r="G645" s="177" t="s">
        <v>176</v>
      </c>
      <c r="H645" s="178">
        <v>1</v>
      </c>
      <c r="I645" s="179"/>
      <c r="J645" s="180">
        <f>ROUND(I645*H645,2)</f>
        <v>0</v>
      </c>
      <c r="K645" s="176" t="s">
        <v>76</v>
      </c>
      <c r="L645" s="40"/>
      <c r="M645" s="181" t="s">
        <v>76</v>
      </c>
      <c r="N645" s="182" t="s">
        <v>48</v>
      </c>
      <c r="O645" s="65"/>
      <c r="P645" s="183">
        <f>O645*H645</f>
        <v>0</v>
      </c>
      <c r="Q645" s="183">
        <v>0.3</v>
      </c>
      <c r="R645" s="183">
        <f>Q645*H645</f>
        <v>0.3</v>
      </c>
      <c r="S645" s="183">
        <v>0</v>
      </c>
      <c r="T645" s="184">
        <f>S645*H645</f>
        <v>0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185" t="s">
        <v>247</v>
      </c>
      <c r="AT645" s="185" t="s">
        <v>137</v>
      </c>
      <c r="AU645" s="185" t="s">
        <v>88</v>
      </c>
      <c r="AY645" s="18" t="s">
        <v>134</v>
      </c>
      <c r="BE645" s="186">
        <f>IF(N645="základní",J645,0)</f>
        <v>0</v>
      </c>
      <c r="BF645" s="186">
        <f>IF(N645="snížená",J645,0)</f>
        <v>0</v>
      </c>
      <c r="BG645" s="186">
        <f>IF(N645="zákl. přenesená",J645,0)</f>
        <v>0</v>
      </c>
      <c r="BH645" s="186">
        <f>IF(N645="sníž. přenesená",J645,0)</f>
        <v>0</v>
      </c>
      <c r="BI645" s="186">
        <f>IF(N645="nulová",J645,0)</f>
        <v>0</v>
      </c>
      <c r="BJ645" s="18" t="s">
        <v>86</v>
      </c>
      <c r="BK645" s="186">
        <f>ROUND(I645*H645,2)</f>
        <v>0</v>
      </c>
      <c r="BL645" s="18" t="s">
        <v>247</v>
      </c>
      <c r="BM645" s="185" t="s">
        <v>892</v>
      </c>
    </row>
    <row r="646" spans="1:47" s="2" customFormat="1" ht="87.75">
      <c r="A646" s="35"/>
      <c r="B646" s="36"/>
      <c r="C646" s="37"/>
      <c r="D646" s="187" t="s">
        <v>144</v>
      </c>
      <c r="E646" s="37"/>
      <c r="F646" s="188" t="s">
        <v>893</v>
      </c>
      <c r="G646" s="37"/>
      <c r="H646" s="37"/>
      <c r="I646" s="189"/>
      <c r="J646" s="37"/>
      <c r="K646" s="37"/>
      <c r="L646" s="40"/>
      <c r="M646" s="190"/>
      <c r="N646" s="191"/>
      <c r="O646" s="65"/>
      <c r="P646" s="65"/>
      <c r="Q646" s="65"/>
      <c r="R646" s="65"/>
      <c r="S646" s="65"/>
      <c r="T646" s="66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T646" s="18" t="s">
        <v>144</v>
      </c>
      <c r="AU646" s="18" t="s">
        <v>88</v>
      </c>
    </row>
    <row r="647" spans="1:65" s="2" customFormat="1" ht="37.9" customHeight="1">
      <c r="A647" s="35"/>
      <c r="B647" s="36"/>
      <c r="C647" s="174" t="s">
        <v>894</v>
      </c>
      <c r="D647" s="174" t="s">
        <v>137</v>
      </c>
      <c r="E647" s="175" t="s">
        <v>895</v>
      </c>
      <c r="F647" s="176" t="s">
        <v>896</v>
      </c>
      <c r="G647" s="177" t="s">
        <v>176</v>
      </c>
      <c r="H647" s="178">
        <v>1</v>
      </c>
      <c r="I647" s="179"/>
      <c r="J647" s="180">
        <f>ROUND(I647*H647,2)</f>
        <v>0</v>
      </c>
      <c r="K647" s="176" t="s">
        <v>76</v>
      </c>
      <c r="L647" s="40"/>
      <c r="M647" s="181" t="s">
        <v>76</v>
      </c>
      <c r="N647" s="182" t="s">
        <v>48</v>
      </c>
      <c r="O647" s="65"/>
      <c r="P647" s="183">
        <f>O647*H647</f>
        <v>0</v>
      </c>
      <c r="Q647" s="183">
        <v>0.9</v>
      </c>
      <c r="R647" s="183">
        <f>Q647*H647</f>
        <v>0.9</v>
      </c>
      <c r="S647" s="183">
        <v>0</v>
      </c>
      <c r="T647" s="184">
        <f>S647*H647</f>
        <v>0</v>
      </c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R647" s="185" t="s">
        <v>247</v>
      </c>
      <c r="AT647" s="185" t="s">
        <v>137</v>
      </c>
      <c r="AU647" s="185" t="s">
        <v>88</v>
      </c>
      <c r="AY647" s="18" t="s">
        <v>134</v>
      </c>
      <c r="BE647" s="186">
        <f>IF(N647="základní",J647,0)</f>
        <v>0</v>
      </c>
      <c r="BF647" s="186">
        <f>IF(N647="snížená",J647,0)</f>
        <v>0</v>
      </c>
      <c r="BG647" s="186">
        <f>IF(N647="zákl. přenesená",J647,0)</f>
        <v>0</v>
      </c>
      <c r="BH647" s="186">
        <f>IF(N647="sníž. přenesená",J647,0)</f>
        <v>0</v>
      </c>
      <c r="BI647" s="186">
        <f>IF(N647="nulová",J647,0)</f>
        <v>0</v>
      </c>
      <c r="BJ647" s="18" t="s">
        <v>86</v>
      </c>
      <c r="BK647" s="186">
        <f>ROUND(I647*H647,2)</f>
        <v>0</v>
      </c>
      <c r="BL647" s="18" t="s">
        <v>247</v>
      </c>
      <c r="BM647" s="185" t="s">
        <v>897</v>
      </c>
    </row>
    <row r="648" spans="1:47" s="2" customFormat="1" ht="87.75">
      <c r="A648" s="35"/>
      <c r="B648" s="36"/>
      <c r="C648" s="37"/>
      <c r="D648" s="187" t="s">
        <v>144</v>
      </c>
      <c r="E648" s="37"/>
      <c r="F648" s="188" t="s">
        <v>898</v>
      </c>
      <c r="G648" s="37"/>
      <c r="H648" s="37"/>
      <c r="I648" s="189"/>
      <c r="J648" s="37"/>
      <c r="K648" s="37"/>
      <c r="L648" s="40"/>
      <c r="M648" s="190"/>
      <c r="N648" s="191"/>
      <c r="O648" s="65"/>
      <c r="P648" s="65"/>
      <c r="Q648" s="65"/>
      <c r="R648" s="65"/>
      <c r="S648" s="65"/>
      <c r="T648" s="66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T648" s="18" t="s">
        <v>144</v>
      </c>
      <c r="AU648" s="18" t="s">
        <v>88</v>
      </c>
    </row>
    <row r="649" spans="1:65" s="2" customFormat="1" ht="24.2" customHeight="1">
      <c r="A649" s="35"/>
      <c r="B649" s="36"/>
      <c r="C649" s="174" t="s">
        <v>899</v>
      </c>
      <c r="D649" s="174" t="s">
        <v>137</v>
      </c>
      <c r="E649" s="175" t="s">
        <v>900</v>
      </c>
      <c r="F649" s="176" t="s">
        <v>901</v>
      </c>
      <c r="G649" s="177" t="s">
        <v>176</v>
      </c>
      <c r="H649" s="178">
        <v>1</v>
      </c>
      <c r="I649" s="179"/>
      <c r="J649" s="180">
        <f>ROUND(I649*H649,2)</f>
        <v>0</v>
      </c>
      <c r="K649" s="176" t="s">
        <v>76</v>
      </c>
      <c r="L649" s="40"/>
      <c r="M649" s="181" t="s">
        <v>76</v>
      </c>
      <c r="N649" s="182" t="s">
        <v>48</v>
      </c>
      <c r="O649" s="65"/>
      <c r="P649" s="183">
        <f>O649*H649</f>
        <v>0</v>
      </c>
      <c r="Q649" s="183">
        <v>0.6</v>
      </c>
      <c r="R649" s="183">
        <f>Q649*H649</f>
        <v>0.6</v>
      </c>
      <c r="S649" s="183">
        <v>0</v>
      </c>
      <c r="T649" s="184">
        <f>S649*H649</f>
        <v>0</v>
      </c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R649" s="185" t="s">
        <v>247</v>
      </c>
      <c r="AT649" s="185" t="s">
        <v>137</v>
      </c>
      <c r="AU649" s="185" t="s">
        <v>88</v>
      </c>
      <c r="AY649" s="18" t="s">
        <v>134</v>
      </c>
      <c r="BE649" s="186">
        <f>IF(N649="základní",J649,0)</f>
        <v>0</v>
      </c>
      <c r="BF649" s="186">
        <f>IF(N649="snížená",J649,0)</f>
        <v>0</v>
      </c>
      <c r="BG649" s="186">
        <f>IF(N649="zákl. přenesená",J649,0)</f>
        <v>0</v>
      </c>
      <c r="BH649" s="186">
        <f>IF(N649="sníž. přenesená",J649,0)</f>
        <v>0</v>
      </c>
      <c r="BI649" s="186">
        <f>IF(N649="nulová",J649,0)</f>
        <v>0</v>
      </c>
      <c r="BJ649" s="18" t="s">
        <v>86</v>
      </c>
      <c r="BK649" s="186">
        <f>ROUND(I649*H649,2)</f>
        <v>0</v>
      </c>
      <c r="BL649" s="18" t="s">
        <v>247</v>
      </c>
      <c r="BM649" s="185" t="s">
        <v>902</v>
      </c>
    </row>
    <row r="650" spans="1:47" s="2" customFormat="1" ht="87.75">
      <c r="A650" s="35"/>
      <c r="B650" s="36"/>
      <c r="C650" s="37"/>
      <c r="D650" s="187" t="s">
        <v>144</v>
      </c>
      <c r="E650" s="37"/>
      <c r="F650" s="188" t="s">
        <v>903</v>
      </c>
      <c r="G650" s="37"/>
      <c r="H650" s="37"/>
      <c r="I650" s="189"/>
      <c r="J650" s="37"/>
      <c r="K650" s="37"/>
      <c r="L650" s="40"/>
      <c r="M650" s="190"/>
      <c r="N650" s="191"/>
      <c r="O650" s="65"/>
      <c r="P650" s="65"/>
      <c r="Q650" s="65"/>
      <c r="R650" s="65"/>
      <c r="S650" s="65"/>
      <c r="T650" s="66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T650" s="18" t="s">
        <v>144</v>
      </c>
      <c r="AU650" s="18" t="s">
        <v>88</v>
      </c>
    </row>
    <row r="651" spans="1:65" s="2" customFormat="1" ht="37.9" customHeight="1">
      <c r="A651" s="35"/>
      <c r="B651" s="36"/>
      <c r="C651" s="174" t="s">
        <v>904</v>
      </c>
      <c r="D651" s="174" t="s">
        <v>137</v>
      </c>
      <c r="E651" s="175" t="s">
        <v>905</v>
      </c>
      <c r="F651" s="176" t="s">
        <v>906</v>
      </c>
      <c r="G651" s="177" t="s">
        <v>176</v>
      </c>
      <c r="H651" s="178">
        <v>1</v>
      </c>
      <c r="I651" s="179"/>
      <c r="J651" s="180">
        <f>ROUND(I651*H651,2)</f>
        <v>0</v>
      </c>
      <c r="K651" s="176" t="s">
        <v>76</v>
      </c>
      <c r="L651" s="40"/>
      <c r="M651" s="181" t="s">
        <v>76</v>
      </c>
      <c r="N651" s="182" t="s">
        <v>48</v>
      </c>
      <c r="O651" s="65"/>
      <c r="P651" s="183">
        <f>O651*H651</f>
        <v>0</v>
      </c>
      <c r="Q651" s="183">
        <v>0.5</v>
      </c>
      <c r="R651" s="183">
        <f>Q651*H651</f>
        <v>0.5</v>
      </c>
      <c r="S651" s="183">
        <v>0</v>
      </c>
      <c r="T651" s="184">
        <f>S651*H651</f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185" t="s">
        <v>247</v>
      </c>
      <c r="AT651" s="185" t="s">
        <v>137</v>
      </c>
      <c r="AU651" s="185" t="s">
        <v>88</v>
      </c>
      <c r="AY651" s="18" t="s">
        <v>134</v>
      </c>
      <c r="BE651" s="186">
        <f>IF(N651="základní",J651,0)</f>
        <v>0</v>
      </c>
      <c r="BF651" s="186">
        <f>IF(N651="snížená",J651,0)</f>
        <v>0</v>
      </c>
      <c r="BG651" s="186">
        <f>IF(N651="zákl. přenesená",J651,0)</f>
        <v>0</v>
      </c>
      <c r="BH651" s="186">
        <f>IF(N651="sníž. přenesená",J651,0)</f>
        <v>0</v>
      </c>
      <c r="BI651" s="186">
        <f>IF(N651="nulová",J651,0)</f>
        <v>0</v>
      </c>
      <c r="BJ651" s="18" t="s">
        <v>86</v>
      </c>
      <c r="BK651" s="186">
        <f>ROUND(I651*H651,2)</f>
        <v>0</v>
      </c>
      <c r="BL651" s="18" t="s">
        <v>247</v>
      </c>
      <c r="BM651" s="185" t="s">
        <v>907</v>
      </c>
    </row>
    <row r="652" spans="1:47" s="2" customFormat="1" ht="58.5">
      <c r="A652" s="35"/>
      <c r="B652" s="36"/>
      <c r="C652" s="37"/>
      <c r="D652" s="187" t="s">
        <v>144</v>
      </c>
      <c r="E652" s="37"/>
      <c r="F652" s="188" t="s">
        <v>908</v>
      </c>
      <c r="G652" s="37"/>
      <c r="H652" s="37"/>
      <c r="I652" s="189"/>
      <c r="J652" s="37"/>
      <c r="K652" s="37"/>
      <c r="L652" s="40"/>
      <c r="M652" s="190"/>
      <c r="N652" s="191"/>
      <c r="O652" s="65"/>
      <c r="P652" s="65"/>
      <c r="Q652" s="65"/>
      <c r="R652" s="65"/>
      <c r="S652" s="65"/>
      <c r="T652" s="66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T652" s="18" t="s">
        <v>144</v>
      </c>
      <c r="AU652" s="18" t="s">
        <v>88</v>
      </c>
    </row>
    <row r="653" spans="1:65" s="2" customFormat="1" ht="24.2" customHeight="1">
      <c r="A653" s="35"/>
      <c r="B653" s="36"/>
      <c r="C653" s="174" t="s">
        <v>909</v>
      </c>
      <c r="D653" s="174" t="s">
        <v>137</v>
      </c>
      <c r="E653" s="175" t="s">
        <v>910</v>
      </c>
      <c r="F653" s="176" t="s">
        <v>911</v>
      </c>
      <c r="G653" s="177" t="s">
        <v>262</v>
      </c>
      <c r="H653" s="178">
        <v>4.086</v>
      </c>
      <c r="I653" s="179"/>
      <c r="J653" s="180">
        <f>ROUND(I653*H653,2)</f>
        <v>0</v>
      </c>
      <c r="K653" s="176" t="s">
        <v>141</v>
      </c>
      <c r="L653" s="40"/>
      <c r="M653" s="181" t="s">
        <v>76</v>
      </c>
      <c r="N653" s="182" t="s">
        <v>48</v>
      </c>
      <c r="O653" s="65"/>
      <c r="P653" s="183">
        <f>O653*H653</f>
        <v>0</v>
      </c>
      <c r="Q653" s="183">
        <v>0</v>
      </c>
      <c r="R653" s="183">
        <f>Q653*H653</f>
        <v>0</v>
      </c>
      <c r="S653" s="183">
        <v>0</v>
      </c>
      <c r="T653" s="184">
        <f>S653*H653</f>
        <v>0</v>
      </c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R653" s="185" t="s">
        <v>247</v>
      </c>
      <c r="AT653" s="185" t="s">
        <v>137</v>
      </c>
      <c r="AU653" s="185" t="s">
        <v>88</v>
      </c>
      <c r="AY653" s="18" t="s">
        <v>134</v>
      </c>
      <c r="BE653" s="186">
        <f>IF(N653="základní",J653,0)</f>
        <v>0</v>
      </c>
      <c r="BF653" s="186">
        <f>IF(N653="snížená",J653,0)</f>
        <v>0</v>
      </c>
      <c r="BG653" s="186">
        <f>IF(N653="zákl. přenesená",J653,0)</f>
        <v>0</v>
      </c>
      <c r="BH653" s="186">
        <f>IF(N653="sníž. přenesená",J653,0)</f>
        <v>0</v>
      </c>
      <c r="BI653" s="186">
        <f>IF(N653="nulová",J653,0)</f>
        <v>0</v>
      </c>
      <c r="BJ653" s="18" t="s">
        <v>86</v>
      </c>
      <c r="BK653" s="186">
        <f>ROUND(I653*H653,2)</f>
        <v>0</v>
      </c>
      <c r="BL653" s="18" t="s">
        <v>247</v>
      </c>
      <c r="BM653" s="185" t="s">
        <v>912</v>
      </c>
    </row>
    <row r="654" spans="1:47" s="2" customFormat="1" ht="29.25">
      <c r="A654" s="35"/>
      <c r="B654" s="36"/>
      <c r="C654" s="37"/>
      <c r="D654" s="187" t="s">
        <v>144</v>
      </c>
      <c r="E654" s="37"/>
      <c r="F654" s="188" t="s">
        <v>913</v>
      </c>
      <c r="G654" s="37"/>
      <c r="H654" s="37"/>
      <c r="I654" s="189"/>
      <c r="J654" s="37"/>
      <c r="K654" s="37"/>
      <c r="L654" s="40"/>
      <c r="M654" s="190"/>
      <c r="N654" s="191"/>
      <c r="O654" s="65"/>
      <c r="P654" s="65"/>
      <c r="Q654" s="65"/>
      <c r="R654" s="65"/>
      <c r="S654" s="65"/>
      <c r="T654" s="66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T654" s="18" t="s">
        <v>144</v>
      </c>
      <c r="AU654" s="18" t="s">
        <v>88</v>
      </c>
    </row>
    <row r="655" spans="2:63" s="12" customFormat="1" ht="22.9" customHeight="1">
      <c r="B655" s="158"/>
      <c r="C655" s="159"/>
      <c r="D655" s="160" t="s">
        <v>77</v>
      </c>
      <c r="E655" s="172" t="s">
        <v>914</v>
      </c>
      <c r="F655" s="172" t="s">
        <v>915</v>
      </c>
      <c r="G655" s="159"/>
      <c r="H655" s="159"/>
      <c r="I655" s="162"/>
      <c r="J655" s="173">
        <f>BK655</f>
        <v>0</v>
      </c>
      <c r="K655" s="159"/>
      <c r="L655" s="164"/>
      <c r="M655" s="165"/>
      <c r="N655" s="166"/>
      <c r="O655" s="166"/>
      <c r="P655" s="167">
        <f>SUM(P656:P661)</f>
        <v>0</v>
      </c>
      <c r="Q655" s="166"/>
      <c r="R655" s="167">
        <f>SUM(R656:R661)</f>
        <v>0.11109500000000001</v>
      </c>
      <c r="S655" s="166"/>
      <c r="T655" s="168">
        <f>SUM(T656:T661)</f>
        <v>0</v>
      </c>
      <c r="AR655" s="169" t="s">
        <v>88</v>
      </c>
      <c r="AT655" s="170" t="s">
        <v>77</v>
      </c>
      <c r="AU655" s="170" t="s">
        <v>86</v>
      </c>
      <c r="AY655" s="169" t="s">
        <v>134</v>
      </c>
      <c r="BK655" s="171">
        <f>SUM(BK656:BK661)</f>
        <v>0</v>
      </c>
    </row>
    <row r="656" spans="1:65" s="2" customFormat="1" ht="24.2" customHeight="1">
      <c r="A656" s="35"/>
      <c r="B656" s="36"/>
      <c r="C656" s="174" t="s">
        <v>916</v>
      </c>
      <c r="D656" s="174" t="s">
        <v>137</v>
      </c>
      <c r="E656" s="175" t="s">
        <v>917</v>
      </c>
      <c r="F656" s="176" t="s">
        <v>918</v>
      </c>
      <c r="G656" s="177" t="s">
        <v>155</v>
      </c>
      <c r="H656" s="178">
        <v>653.5</v>
      </c>
      <c r="I656" s="179"/>
      <c r="J656" s="180">
        <f>ROUND(I656*H656,2)</f>
        <v>0</v>
      </c>
      <c r="K656" s="176" t="s">
        <v>141</v>
      </c>
      <c r="L656" s="40"/>
      <c r="M656" s="181" t="s">
        <v>76</v>
      </c>
      <c r="N656" s="182" t="s">
        <v>48</v>
      </c>
      <c r="O656" s="65"/>
      <c r="P656" s="183">
        <f>O656*H656</f>
        <v>0</v>
      </c>
      <c r="Q656" s="183">
        <v>0.00017</v>
      </c>
      <c r="R656" s="183">
        <f>Q656*H656</f>
        <v>0.11109500000000001</v>
      </c>
      <c r="S656" s="183">
        <v>0</v>
      </c>
      <c r="T656" s="184">
        <f>S656*H656</f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185" t="s">
        <v>247</v>
      </c>
      <c r="AT656" s="185" t="s">
        <v>137</v>
      </c>
      <c r="AU656" s="185" t="s">
        <v>88</v>
      </c>
      <c r="AY656" s="18" t="s">
        <v>134</v>
      </c>
      <c r="BE656" s="186">
        <f>IF(N656="základní",J656,0)</f>
        <v>0</v>
      </c>
      <c r="BF656" s="186">
        <f>IF(N656="snížená",J656,0)</f>
        <v>0</v>
      </c>
      <c r="BG656" s="186">
        <f>IF(N656="zákl. přenesená",J656,0)</f>
        <v>0</v>
      </c>
      <c r="BH656" s="186">
        <f>IF(N656="sníž. přenesená",J656,0)</f>
        <v>0</v>
      </c>
      <c r="BI656" s="186">
        <f>IF(N656="nulová",J656,0)</f>
        <v>0</v>
      </c>
      <c r="BJ656" s="18" t="s">
        <v>86</v>
      </c>
      <c r="BK656" s="186">
        <f>ROUND(I656*H656,2)</f>
        <v>0</v>
      </c>
      <c r="BL656" s="18" t="s">
        <v>247</v>
      </c>
      <c r="BM656" s="185" t="s">
        <v>919</v>
      </c>
    </row>
    <row r="657" spans="1:47" s="2" customFormat="1" ht="29.25">
      <c r="A657" s="35"/>
      <c r="B657" s="36"/>
      <c r="C657" s="37"/>
      <c r="D657" s="187" t="s">
        <v>144</v>
      </c>
      <c r="E657" s="37"/>
      <c r="F657" s="188" t="s">
        <v>920</v>
      </c>
      <c r="G657" s="37"/>
      <c r="H657" s="37"/>
      <c r="I657" s="189"/>
      <c r="J657" s="37"/>
      <c r="K657" s="37"/>
      <c r="L657" s="40"/>
      <c r="M657" s="190"/>
      <c r="N657" s="191"/>
      <c r="O657" s="65"/>
      <c r="P657" s="65"/>
      <c r="Q657" s="65"/>
      <c r="R657" s="65"/>
      <c r="S657" s="65"/>
      <c r="T657" s="66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T657" s="18" t="s">
        <v>144</v>
      </c>
      <c r="AU657" s="18" t="s">
        <v>88</v>
      </c>
    </row>
    <row r="658" spans="2:51" s="13" customFormat="1" ht="11.25">
      <c r="B658" s="192"/>
      <c r="C658" s="193"/>
      <c r="D658" s="187" t="s">
        <v>146</v>
      </c>
      <c r="E658" s="194" t="s">
        <v>76</v>
      </c>
      <c r="F658" s="195" t="s">
        <v>921</v>
      </c>
      <c r="G658" s="193"/>
      <c r="H658" s="194" t="s">
        <v>76</v>
      </c>
      <c r="I658" s="196"/>
      <c r="J658" s="193"/>
      <c r="K658" s="193"/>
      <c r="L658" s="197"/>
      <c r="M658" s="198"/>
      <c r="N658" s="199"/>
      <c r="O658" s="199"/>
      <c r="P658" s="199"/>
      <c r="Q658" s="199"/>
      <c r="R658" s="199"/>
      <c r="S658" s="199"/>
      <c r="T658" s="200"/>
      <c r="AT658" s="201" t="s">
        <v>146</v>
      </c>
      <c r="AU658" s="201" t="s">
        <v>88</v>
      </c>
      <c r="AV658" s="13" t="s">
        <v>86</v>
      </c>
      <c r="AW658" s="13" t="s">
        <v>38</v>
      </c>
      <c r="AX658" s="13" t="s">
        <v>78</v>
      </c>
      <c r="AY658" s="201" t="s">
        <v>134</v>
      </c>
    </row>
    <row r="659" spans="2:51" s="13" customFormat="1" ht="11.25">
      <c r="B659" s="192"/>
      <c r="C659" s="193"/>
      <c r="D659" s="187" t="s">
        <v>146</v>
      </c>
      <c r="E659" s="194" t="s">
        <v>76</v>
      </c>
      <c r="F659" s="195" t="s">
        <v>922</v>
      </c>
      <c r="G659" s="193"/>
      <c r="H659" s="194" t="s">
        <v>76</v>
      </c>
      <c r="I659" s="196"/>
      <c r="J659" s="193"/>
      <c r="K659" s="193"/>
      <c r="L659" s="197"/>
      <c r="M659" s="198"/>
      <c r="N659" s="199"/>
      <c r="O659" s="199"/>
      <c r="P659" s="199"/>
      <c r="Q659" s="199"/>
      <c r="R659" s="199"/>
      <c r="S659" s="199"/>
      <c r="T659" s="200"/>
      <c r="AT659" s="201" t="s">
        <v>146</v>
      </c>
      <c r="AU659" s="201" t="s">
        <v>88</v>
      </c>
      <c r="AV659" s="13" t="s">
        <v>86</v>
      </c>
      <c r="AW659" s="13" t="s">
        <v>38</v>
      </c>
      <c r="AX659" s="13" t="s">
        <v>78</v>
      </c>
      <c r="AY659" s="201" t="s">
        <v>134</v>
      </c>
    </row>
    <row r="660" spans="2:51" s="14" customFormat="1" ht="11.25">
      <c r="B660" s="202"/>
      <c r="C660" s="203"/>
      <c r="D660" s="187" t="s">
        <v>146</v>
      </c>
      <c r="E660" s="204" t="s">
        <v>76</v>
      </c>
      <c r="F660" s="205" t="s">
        <v>923</v>
      </c>
      <c r="G660" s="203"/>
      <c r="H660" s="206">
        <v>653.5</v>
      </c>
      <c r="I660" s="207"/>
      <c r="J660" s="203"/>
      <c r="K660" s="203"/>
      <c r="L660" s="208"/>
      <c r="M660" s="209"/>
      <c r="N660" s="210"/>
      <c r="O660" s="210"/>
      <c r="P660" s="210"/>
      <c r="Q660" s="210"/>
      <c r="R660" s="210"/>
      <c r="S660" s="210"/>
      <c r="T660" s="211"/>
      <c r="AT660" s="212" t="s">
        <v>146</v>
      </c>
      <c r="AU660" s="212" t="s">
        <v>88</v>
      </c>
      <c r="AV660" s="14" t="s">
        <v>88</v>
      </c>
      <c r="AW660" s="14" t="s">
        <v>38</v>
      </c>
      <c r="AX660" s="14" t="s">
        <v>78</v>
      </c>
      <c r="AY660" s="212" t="s">
        <v>134</v>
      </c>
    </row>
    <row r="661" spans="2:51" s="15" customFormat="1" ht="11.25">
      <c r="B661" s="213"/>
      <c r="C661" s="214"/>
      <c r="D661" s="187" t="s">
        <v>146</v>
      </c>
      <c r="E661" s="215" t="s">
        <v>76</v>
      </c>
      <c r="F661" s="216" t="s">
        <v>150</v>
      </c>
      <c r="G661" s="214"/>
      <c r="H661" s="217">
        <v>653.5</v>
      </c>
      <c r="I661" s="218"/>
      <c r="J661" s="214"/>
      <c r="K661" s="214"/>
      <c r="L661" s="219"/>
      <c r="M661" s="220"/>
      <c r="N661" s="221"/>
      <c r="O661" s="221"/>
      <c r="P661" s="221"/>
      <c r="Q661" s="221"/>
      <c r="R661" s="221"/>
      <c r="S661" s="221"/>
      <c r="T661" s="222"/>
      <c r="AT661" s="223" t="s">
        <v>146</v>
      </c>
      <c r="AU661" s="223" t="s">
        <v>88</v>
      </c>
      <c r="AV661" s="15" t="s">
        <v>142</v>
      </c>
      <c r="AW661" s="15" t="s">
        <v>38</v>
      </c>
      <c r="AX661" s="15" t="s">
        <v>86</v>
      </c>
      <c r="AY661" s="223" t="s">
        <v>134</v>
      </c>
    </row>
    <row r="662" spans="2:63" s="12" customFormat="1" ht="25.9" customHeight="1">
      <c r="B662" s="158"/>
      <c r="C662" s="159"/>
      <c r="D662" s="160" t="s">
        <v>77</v>
      </c>
      <c r="E662" s="161" t="s">
        <v>924</v>
      </c>
      <c r="F662" s="161" t="s">
        <v>925</v>
      </c>
      <c r="G662" s="159"/>
      <c r="H662" s="159"/>
      <c r="I662" s="162"/>
      <c r="J662" s="163">
        <f>BK662</f>
        <v>0</v>
      </c>
      <c r="K662" s="159"/>
      <c r="L662" s="164"/>
      <c r="M662" s="165"/>
      <c r="N662" s="166"/>
      <c r="O662" s="166"/>
      <c r="P662" s="167">
        <f>SUM(P663:P672)</f>
        <v>0</v>
      </c>
      <c r="Q662" s="166"/>
      <c r="R662" s="167">
        <f>SUM(R663:R672)</f>
        <v>0</v>
      </c>
      <c r="S662" s="166"/>
      <c r="T662" s="168">
        <f>SUM(T663:T672)</f>
        <v>0</v>
      </c>
      <c r="AR662" s="169" t="s">
        <v>142</v>
      </c>
      <c r="AT662" s="170" t="s">
        <v>77</v>
      </c>
      <c r="AU662" s="170" t="s">
        <v>78</v>
      </c>
      <c r="AY662" s="169" t="s">
        <v>134</v>
      </c>
      <c r="BK662" s="171">
        <f>SUM(BK663:BK672)</f>
        <v>0</v>
      </c>
    </row>
    <row r="663" spans="1:65" s="2" customFormat="1" ht="37.9" customHeight="1">
      <c r="A663" s="35"/>
      <c r="B663" s="36"/>
      <c r="C663" s="174" t="s">
        <v>926</v>
      </c>
      <c r="D663" s="174" t="s">
        <v>137</v>
      </c>
      <c r="E663" s="175" t="s">
        <v>927</v>
      </c>
      <c r="F663" s="176" t="s">
        <v>928</v>
      </c>
      <c r="G663" s="177" t="s">
        <v>929</v>
      </c>
      <c r="H663" s="178">
        <v>25</v>
      </c>
      <c r="I663" s="179"/>
      <c r="J663" s="180">
        <f>ROUND(I663*H663,2)</f>
        <v>0</v>
      </c>
      <c r="K663" s="176" t="s">
        <v>76</v>
      </c>
      <c r="L663" s="40"/>
      <c r="M663" s="181" t="s">
        <v>76</v>
      </c>
      <c r="N663" s="182" t="s">
        <v>48</v>
      </c>
      <c r="O663" s="65"/>
      <c r="P663" s="183">
        <f>O663*H663</f>
        <v>0</v>
      </c>
      <c r="Q663" s="183">
        <v>0</v>
      </c>
      <c r="R663" s="183">
        <f>Q663*H663</f>
        <v>0</v>
      </c>
      <c r="S663" s="183">
        <v>0</v>
      </c>
      <c r="T663" s="184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185" t="s">
        <v>930</v>
      </c>
      <c r="AT663" s="185" t="s">
        <v>137</v>
      </c>
      <c r="AU663" s="185" t="s">
        <v>86</v>
      </c>
      <c r="AY663" s="18" t="s">
        <v>134</v>
      </c>
      <c r="BE663" s="186">
        <f>IF(N663="základní",J663,0)</f>
        <v>0</v>
      </c>
      <c r="BF663" s="186">
        <f>IF(N663="snížená",J663,0)</f>
        <v>0</v>
      </c>
      <c r="BG663" s="186">
        <f>IF(N663="zákl. přenesená",J663,0)</f>
        <v>0</v>
      </c>
      <c r="BH663" s="186">
        <f>IF(N663="sníž. přenesená",J663,0)</f>
        <v>0</v>
      </c>
      <c r="BI663" s="186">
        <f>IF(N663="nulová",J663,0)</f>
        <v>0</v>
      </c>
      <c r="BJ663" s="18" t="s">
        <v>86</v>
      </c>
      <c r="BK663" s="186">
        <f>ROUND(I663*H663,2)</f>
        <v>0</v>
      </c>
      <c r="BL663" s="18" t="s">
        <v>930</v>
      </c>
      <c r="BM663" s="185" t="s">
        <v>931</v>
      </c>
    </row>
    <row r="664" spans="1:47" s="2" customFormat="1" ht="29.25">
      <c r="A664" s="35"/>
      <c r="B664" s="36"/>
      <c r="C664" s="37"/>
      <c r="D664" s="187" t="s">
        <v>144</v>
      </c>
      <c r="E664" s="37"/>
      <c r="F664" s="188" t="s">
        <v>928</v>
      </c>
      <c r="G664" s="37"/>
      <c r="H664" s="37"/>
      <c r="I664" s="189"/>
      <c r="J664" s="37"/>
      <c r="K664" s="37"/>
      <c r="L664" s="40"/>
      <c r="M664" s="190"/>
      <c r="N664" s="191"/>
      <c r="O664" s="65"/>
      <c r="P664" s="65"/>
      <c r="Q664" s="65"/>
      <c r="R664" s="65"/>
      <c r="S664" s="65"/>
      <c r="T664" s="66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T664" s="18" t="s">
        <v>144</v>
      </c>
      <c r="AU664" s="18" t="s">
        <v>86</v>
      </c>
    </row>
    <row r="665" spans="2:51" s="13" customFormat="1" ht="11.25">
      <c r="B665" s="192"/>
      <c r="C665" s="193"/>
      <c r="D665" s="187" t="s">
        <v>146</v>
      </c>
      <c r="E665" s="194" t="s">
        <v>76</v>
      </c>
      <c r="F665" s="195" t="s">
        <v>932</v>
      </c>
      <c r="G665" s="193"/>
      <c r="H665" s="194" t="s">
        <v>76</v>
      </c>
      <c r="I665" s="196"/>
      <c r="J665" s="193"/>
      <c r="K665" s="193"/>
      <c r="L665" s="197"/>
      <c r="M665" s="198"/>
      <c r="N665" s="199"/>
      <c r="O665" s="199"/>
      <c r="P665" s="199"/>
      <c r="Q665" s="199"/>
      <c r="R665" s="199"/>
      <c r="S665" s="199"/>
      <c r="T665" s="200"/>
      <c r="AT665" s="201" t="s">
        <v>146</v>
      </c>
      <c r="AU665" s="201" t="s">
        <v>86</v>
      </c>
      <c r="AV665" s="13" t="s">
        <v>86</v>
      </c>
      <c r="AW665" s="13" t="s">
        <v>38</v>
      </c>
      <c r="AX665" s="13" t="s">
        <v>78</v>
      </c>
      <c r="AY665" s="201" t="s">
        <v>134</v>
      </c>
    </row>
    <row r="666" spans="2:51" s="14" customFormat="1" ht="11.25">
      <c r="B666" s="202"/>
      <c r="C666" s="203"/>
      <c r="D666" s="187" t="s">
        <v>146</v>
      </c>
      <c r="E666" s="204" t="s">
        <v>76</v>
      </c>
      <c r="F666" s="205" t="s">
        <v>933</v>
      </c>
      <c r="G666" s="203"/>
      <c r="H666" s="206">
        <v>25</v>
      </c>
      <c r="I666" s="207"/>
      <c r="J666" s="203"/>
      <c r="K666" s="203"/>
      <c r="L666" s="208"/>
      <c r="M666" s="209"/>
      <c r="N666" s="210"/>
      <c r="O666" s="210"/>
      <c r="P666" s="210"/>
      <c r="Q666" s="210"/>
      <c r="R666" s="210"/>
      <c r="S666" s="210"/>
      <c r="T666" s="211"/>
      <c r="AT666" s="212" t="s">
        <v>146</v>
      </c>
      <c r="AU666" s="212" t="s">
        <v>86</v>
      </c>
      <c r="AV666" s="14" t="s">
        <v>88</v>
      </c>
      <c r="AW666" s="14" t="s">
        <v>38</v>
      </c>
      <c r="AX666" s="14" t="s">
        <v>78</v>
      </c>
      <c r="AY666" s="212" t="s">
        <v>134</v>
      </c>
    </row>
    <row r="667" spans="2:51" s="15" customFormat="1" ht="11.25">
      <c r="B667" s="213"/>
      <c r="C667" s="214"/>
      <c r="D667" s="187" t="s">
        <v>146</v>
      </c>
      <c r="E667" s="215" t="s">
        <v>76</v>
      </c>
      <c r="F667" s="216" t="s">
        <v>150</v>
      </c>
      <c r="G667" s="214"/>
      <c r="H667" s="217">
        <v>25</v>
      </c>
      <c r="I667" s="218"/>
      <c r="J667" s="214"/>
      <c r="K667" s="214"/>
      <c r="L667" s="219"/>
      <c r="M667" s="220"/>
      <c r="N667" s="221"/>
      <c r="O667" s="221"/>
      <c r="P667" s="221"/>
      <c r="Q667" s="221"/>
      <c r="R667" s="221"/>
      <c r="S667" s="221"/>
      <c r="T667" s="222"/>
      <c r="AT667" s="223" t="s">
        <v>146</v>
      </c>
      <c r="AU667" s="223" t="s">
        <v>86</v>
      </c>
      <c r="AV667" s="15" t="s">
        <v>142</v>
      </c>
      <c r="AW667" s="15" t="s">
        <v>38</v>
      </c>
      <c r="AX667" s="15" t="s">
        <v>86</v>
      </c>
      <c r="AY667" s="223" t="s">
        <v>134</v>
      </c>
    </row>
    <row r="668" spans="1:65" s="2" customFormat="1" ht="37.9" customHeight="1">
      <c r="A668" s="35"/>
      <c r="B668" s="36"/>
      <c r="C668" s="174" t="s">
        <v>934</v>
      </c>
      <c r="D668" s="174" t="s">
        <v>137</v>
      </c>
      <c r="E668" s="175" t="s">
        <v>935</v>
      </c>
      <c r="F668" s="176" t="s">
        <v>936</v>
      </c>
      <c r="G668" s="177" t="s">
        <v>929</v>
      </c>
      <c r="H668" s="178">
        <v>48</v>
      </c>
      <c r="I668" s="179"/>
      <c r="J668" s="180">
        <f>ROUND(I668*H668,2)</f>
        <v>0</v>
      </c>
      <c r="K668" s="176" t="s">
        <v>76</v>
      </c>
      <c r="L668" s="40"/>
      <c r="M668" s="181" t="s">
        <v>76</v>
      </c>
      <c r="N668" s="182" t="s">
        <v>48</v>
      </c>
      <c r="O668" s="65"/>
      <c r="P668" s="183">
        <f>O668*H668</f>
        <v>0</v>
      </c>
      <c r="Q668" s="183">
        <v>0</v>
      </c>
      <c r="R668" s="183">
        <f>Q668*H668</f>
        <v>0</v>
      </c>
      <c r="S668" s="183">
        <v>0</v>
      </c>
      <c r="T668" s="184">
        <f>S668*H668</f>
        <v>0</v>
      </c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R668" s="185" t="s">
        <v>930</v>
      </c>
      <c r="AT668" s="185" t="s">
        <v>137</v>
      </c>
      <c r="AU668" s="185" t="s">
        <v>86</v>
      </c>
      <c r="AY668" s="18" t="s">
        <v>134</v>
      </c>
      <c r="BE668" s="186">
        <f>IF(N668="základní",J668,0)</f>
        <v>0</v>
      </c>
      <c r="BF668" s="186">
        <f>IF(N668="snížená",J668,0)</f>
        <v>0</v>
      </c>
      <c r="BG668" s="186">
        <f>IF(N668="zákl. přenesená",J668,0)</f>
        <v>0</v>
      </c>
      <c r="BH668" s="186">
        <f>IF(N668="sníž. přenesená",J668,0)</f>
        <v>0</v>
      </c>
      <c r="BI668" s="186">
        <f>IF(N668="nulová",J668,0)</f>
        <v>0</v>
      </c>
      <c r="BJ668" s="18" t="s">
        <v>86</v>
      </c>
      <c r="BK668" s="186">
        <f>ROUND(I668*H668,2)</f>
        <v>0</v>
      </c>
      <c r="BL668" s="18" t="s">
        <v>930</v>
      </c>
      <c r="BM668" s="185" t="s">
        <v>937</v>
      </c>
    </row>
    <row r="669" spans="1:47" s="2" customFormat="1" ht="29.25">
      <c r="A669" s="35"/>
      <c r="B669" s="36"/>
      <c r="C669" s="37"/>
      <c r="D669" s="187" t="s">
        <v>144</v>
      </c>
      <c r="E669" s="37"/>
      <c r="F669" s="188" t="s">
        <v>936</v>
      </c>
      <c r="G669" s="37"/>
      <c r="H669" s="37"/>
      <c r="I669" s="189"/>
      <c r="J669" s="37"/>
      <c r="K669" s="37"/>
      <c r="L669" s="40"/>
      <c r="M669" s="190"/>
      <c r="N669" s="191"/>
      <c r="O669" s="65"/>
      <c r="P669" s="65"/>
      <c r="Q669" s="65"/>
      <c r="R669" s="65"/>
      <c r="S669" s="65"/>
      <c r="T669" s="66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T669" s="18" t="s">
        <v>144</v>
      </c>
      <c r="AU669" s="18" t="s">
        <v>86</v>
      </c>
    </row>
    <row r="670" spans="2:51" s="13" customFormat="1" ht="11.25">
      <c r="B670" s="192"/>
      <c r="C670" s="193"/>
      <c r="D670" s="187" t="s">
        <v>146</v>
      </c>
      <c r="E670" s="194" t="s">
        <v>76</v>
      </c>
      <c r="F670" s="195" t="s">
        <v>938</v>
      </c>
      <c r="G670" s="193"/>
      <c r="H670" s="194" t="s">
        <v>76</v>
      </c>
      <c r="I670" s="196"/>
      <c r="J670" s="193"/>
      <c r="K670" s="193"/>
      <c r="L670" s="197"/>
      <c r="M670" s="198"/>
      <c r="N670" s="199"/>
      <c r="O670" s="199"/>
      <c r="P670" s="199"/>
      <c r="Q670" s="199"/>
      <c r="R670" s="199"/>
      <c r="S670" s="199"/>
      <c r="T670" s="200"/>
      <c r="AT670" s="201" t="s">
        <v>146</v>
      </c>
      <c r="AU670" s="201" t="s">
        <v>86</v>
      </c>
      <c r="AV670" s="13" t="s">
        <v>86</v>
      </c>
      <c r="AW670" s="13" t="s">
        <v>38</v>
      </c>
      <c r="AX670" s="13" t="s">
        <v>78</v>
      </c>
      <c r="AY670" s="201" t="s">
        <v>134</v>
      </c>
    </row>
    <row r="671" spans="2:51" s="14" customFormat="1" ht="11.25">
      <c r="B671" s="202"/>
      <c r="C671" s="203"/>
      <c r="D671" s="187" t="s">
        <v>146</v>
      </c>
      <c r="E671" s="204" t="s">
        <v>76</v>
      </c>
      <c r="F671" s="205" t="s">
        <v>939</v>
      </c>
      <c r="G671" s="203"/>
      <c r="H671" s="206">
        <v>48</v>
      </c>
      <c r="I671" s="207"/>
      <c r="J671" s="203"/>
      <c r="K671" s="203"/>
      <c r="L671" s="208"/>
      <c r="M671" s="209"/>
      <c r="N671" s="210"/>
      <c r="O671" s="210"/>
      <c r="P671" s="210"/>
      <c r="Q671" s="210"/>
      <c r="R671" s="210"/>
      <c r="S671" s="210"/>
      <c r="T671" s="211"/>
      <c r="AT671" s="212" t="s">
        <v>146</v>
      </c>
      <c r="AU671" s="212" t="s">
        <v>86</v>
      </c>
      <c r="AV671" s="14" t="s">
        <v>88</v>
      </c>
      <c r="AW671" s="14" t="s">
        <v>38</v>
      </c>
      <c r="AX671" s="14" t="s">
        <v>78</v>
      </c>
      <c r="AY671" s="212" t="s">
        <v>134</v>
      </c>
    </row>
    <row r="672" spans="2:51" s="15" customFormat="1" ht="11.25">
      <c r="B672" s="213"/>
      <c r="C672" s="214"/>
      <c r="D672" s="187" t="s">
        <v>146</v>
      </c>
      <c r="E672" s="215" t="s">
        <v>76</v>
      </c>
      <c r="F672" s="216" t="s">
        <v>150</v>
      </c>
      <c r="G672" s="214"/>
      <c r="H672" s="217">
        <v>48</v>
      </c>
      <c r="I672" s="218"/>
      <c r="J672" s="214"/>
      <c r="K672" s="214"/>
      <c r="L672" s="219"/>
      <c r="M672" s="245"/>
      <c r="N672" s="246"/>
      <c r="O672" s="246"/>
      <c r="P672" s="246"/>
      <c r="Q672" s="246"/>
      <c r="R672" s="246"/>
      <c r="S672" s="246"/>
      <c r="T672" s="247"/>
      <c r="AT672" s="223" t="s">
        <v>146</v>
      </c>
      <c r="AU672" s="223" t="s">
        <v>86</v>
      </c>
      <c r="AV672" s="15" t="s">
        <v>142</v>
      </c>
      <c r="AW672" s="15" t="s">
        <v>38</v>
      </c>
      <c r="AX672" s="15" t="s">
        <v>86</v>
      </c>
      <c r="AY672" s="223" t="s">
        <v>134</v>
      </c>
    </row>
    <row r="673" spans="1:31" s="2" customFormat="1" ht="6.95" customHeight="1">
      <c r="A673" s="35"/>
      <c r="B673" s="48"/>
      <c r="C673" s="49"/>
      <c r="D673" s="49"/>
      <c r="E673" s="49"/>
      <c r="F673" s="49"/>
      <c r="G673" s="49"/>
      <c r="H673" s="49"/>
      <c r="I673" s="49"/>
      <c r="J673" s="49"/>
      <c r="K673" s="49"/>
      <c r="L673" s="40"/>
      <c r="M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</row>
  </sheetData>
  <sheetProtection algorithmName="SHA-512" hashValue="DvklqP4cWboe5EK2CMcwK26CI2QF6CprWi7cW4nZ0X6UkgrOlWpm2rCx3tnoebr6Sgh5pzArQ+5h1XJ9751m4Q==" saltValue="k4tnuBWpI3tG7+67TFEa/X33teL7wVakAvmQ7GSK3jUyqOeLBlsKkPZ2emVpGQQmQkslBMxX7T1Q2KgWpqpW+g==" spinCount="100000" sheet="1" objects="1" scenarios="1" formatColumns="0" formatRows="0" autoFilter="0"/>
  <autoFilter ref="C94:K672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tabSelected="1" workbookViewId="0" topLeftCell="A15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8" t="s">
        <v>91</v>
      </c>
    </row>
    <row r="3" spans="2:46" s="1" customFormat="1" ht="6.95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88</v>
      </c>
    </row>
    <row r="4" spans="2:46" s="1" customFormat="1" ht="24.95" customHeight="1" hidden="1">
      <c r="B4" s="21"/>
      <c r="D4" s="104" t="s">
        <v>95</v>
      </c>
      <c r="L4" s="21"/>
      <c r="M4" s="105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06" t="s">
        <v>16</v>
      </c>
      <c r="L6" s="21"/>
    </row>
    <row r="7" spans="2:12" s="1" customFormat="1" ht="16.5" customHeight="1" hidden="1">
      <c r="B7" s="21"/>
      <c r="E7" s="292" t="str">
        <f>'Rekapitulace stavby'!K6</f>
        <v>Oprava střechy a instalace FV panelů na budově pobočky ČNB v HK</v>
      </c>
      <c r="F7" s="293"/>
      <c r="G7" s="293"/>
      <c r="H7" s="293"/>
      <c r="L7" s="21"/>
    </row>
    <row r="8" spans="1:31" s="2" customFormat="1" ht="12" customHeight="1" hidden="1">
      <c r="A8" s="35"/>
      <c r="B8" s="40"/>
      <c r="C8" s="35"/>
      <c r="D8" s="106" t="s">
        <v>96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294" t="s">
        <v>940</v>
      </c>
      <c r="F9" s="295"/>
      <c r="G9" s="295"/>
      <c r="H9" s="295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6" t="s">
        <v>18</v>
      </c>
      <c r="E11" s="35"/>
      <c r="F11" s="108" t="s">
        <v>76</v>
      </c>
      <c r="G11" s="35"/>
      <c r="H11" s="35"/>
      <c r="I11" s="106" t="s">
        <v>20</v>
      </c>
      <c r="J11" s="108" t="s">
        <v>76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6" t="s">
        <v>22</v>
      </c>
      <c r="E12" s="35"/>
      <c r="F12" s="108" t="s">
        <v>23</v>
      </c>
      <c r="G12" s="35"/>
      <c r="H12" s="35"/>
      <c r="I12" s="106" t="s">
        <v>24</v>
      </c>
      <c r="J12" s="109" t="str">
        <f>'Rekapitulace stavby'!AN8</f>
        <v>7. 9. 2020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6" t="s">
        <v>26</v>
      </c>
      <c r="E14" s="35"/>
      <c r="F14" s="35"/>
      <c r="G14" s="35"/>
      <c r="H14" s="35"/>
      <c r="I14" s="106" t="s">
        <v>27</v>
      </c>
      <c r="J14" s="108" t="s">
        <v>28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08" t="s">
        <v>941</v>
      </c>
      <c r="F15" s="35"/>
      <c r="G15" s="35"/>
      <c r="H15" s="35"/>
      <c r="I15" s="106" t="s">
        <v>30</v>
      </c>
      <c r="J15" s="108" t="s">
        <v>31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6" t="s">
        <v>32</v>
      </c>
      <c r="E17" s="35"/>
      <c r="F17" s="35"/>
      <c r="G17" s="35"/>
      <c r="H17" s="35"/>
      <c r="I17" s="106" t="s">
        <v>27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296" t="str">
        <f>'Rekapitulace stavby'!E14</f>
        <v>Vyplň údaj</v>
      </c>
      <c r="F18" s="297"/>
      <c r="G18" s="297"/>
      <c r="H18" s="297"/>
      <c r="I18" s="106" t="s">
        <v>30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6" t="s">
        <v>34</v>
      </c>
      <c r="E20" s="35"/>
      <c r="F20" s="35"/>
      <c r="G20" s="35"/>
      <c r="H20" s="35"/>
      <c r="I20" s="106" t="s">
        <v>27</v>
      </c>
      <c r="J20" s="108" t="s">
        <v>942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08" t="s">
        <v>943</v>
      </c>
      <c r="F21" s="35"/>
      <c r="G21" s="35"/>
      <c r="H21" s="35"/>
      <c r="I21" s="106" t="s">
        <v>30</v>
      </c>
      <c r="J21" s="108" t="s">
        <v>944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6" t="s">
        <v>39</v>
      </c>
      <c r="E23" s="35"/>
      <c r="F23" s="35"/>
      <c r="G23" s="35"/>
      <c r="H23" s="35"/>
      <c r="I23" s="106" t="s">
        <v>27</v>
      </c>
      <c r="J23" s="108" t="s">
        <v>76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08" t="s">
        <v>945</v>
      </c>
      <c r="F24" s="35"/>
      <c r="G24" s="35"/>
      <c r="H24" s="35"/>
      <c r="I24" s="106" t="s">
        <v>30</v>
      </c>
      <c r="J24" s="108" t="s">
        <v>76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6" t="s">
        <v>41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0"/>
      <c r="B27" s="111"/>
      <c r="C27" s="110"/>
      <c r="D27" s="110"/>
      <c r="E27" s="298" t="s">
        <v>98</v>
      </c>
      <c r="F27" s="298"/>
      <c r="G27" s="298"/>
      <c r="H27" s="298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14" t="s">
        <v>43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hidden="1">
      <c r="A32" s="35"/>
      <c r="B32" s="40"/>
      <c r="C32" s="35"/>
      <c r="D32" s="35"/>
      <c r="E32" s="35"/>
      <c r="F32" s="116" t="s">
        <v>45</v>
      </c>
      <c r="G32" s="35"/>
      <c r="H32" s="35"/>
      <c r="I32" s="116" t="s">
        <v>44</v>
      </c>
      <c r="J32" s="116" t="s">
        <v>46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117" t="s">
        <v>47</v>
      </c>
      <c r="E33" s="106" t="s">
        <v>48</v>
      </c>
      <c r="F33" s="118">
        <f>ROUND((SUM(BE83:BE155)),2)</f>
        <v>0</v>
      </c>
      <c r="G33" s="35"/>
      <c r="H33" s="35"/>
      <c r="I33" s="119">
        <v>0.21</v>
      </c>
      <c r="J33" s="118">
        <f>ROUND(((SUM(BE83:BE155))*I33),2)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6" t="s">
        <v>49</v>
      </c>
      <c r="F34" s="118">
        <f>ROUND((SUM(BF83:BF155)),2)</f>
        <v>0</v>
      </c>
      <c r="G34" s="35"/>
      <c r="H34" s="35"/>
      <c r="I34" s="119">
        <v>0.15</v>
      </c>
      <c r="J34" s="118">
        <f>ROUND(((SUM(BF83:BF155))*I34),2)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50</v>
      </c>
      <c r="F35" s="118">
        <f>ROUND((SUM(BG83:BG155)),2)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51</v>
      </c>
      <c r="F36" s="118">
        <f>ROUND((SUM(BH83:BH155)),2)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52</v>
      </c>
      <c r="F37" s="118">
        <f>ROUND((SUM(BI83:BI155)),2)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0"/>
      <c r="D39" s="121" t="s">
        <v>53</v>
      </c>
      <c r="E39" s="122"/>
      <c r="F39" s="122"/>
      <c r="G39" s="123" t="s">
        <v>54</v>
      </c>
      <c r="H39" s="124" t="s">
        <v>55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1.25" hidden="1"/>
    <row r="42" ht="11.25" hidden="1"/>
    <row r="43" ht="11.25" hidden="1"/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299" t="str">
        <f>E7</f>
        <v>Oprava střechy a instalace FV panelů na budově pobočky ČNB v HK</v>
      </c>
      <c r="F48" s="300"/>
      <c r="G48" s="300"/>
      <c r="H48" s="300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71" t="str">
        <f>E9</f>
        <v>D.1.4 - Fotovoltaika</v>
      </c>
      <c r="F50" s="301"/>
      <c r="G50" s="301"/>
      <c r="H50" s="301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>Hořická ul. 1652, 502 00 HK</v>
      </c>
      <c r="G52" s="37"/>
      <c r="H52" s="37"/>
      <c r="I52" s="30" t="s">
        <v>24</v>
      </c>
      <c r="J52" s="60" t="str">
        <f>IF(J12="","",J12)</f>
        <v>7. 9. 2020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26</v>
      </c>
      <c r="D54" s="37"/>
      <c r="E54" s="37"/>
      <c r="F54" s="28" t="str">
        <f>E15</f>
        <v>ČNB</v>
      </c>
      <c r="G54" s="37"/>
      <c r="H54" s="37"/>
      <c r="I54" s="30" t="s">
        <v>34</v>
      </c>
      <c r="J54" s="33" t="str">
        <f>E21</f>
        <v>DOMOV Gold Power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7" customHeight="1">
      <c r="A55" s="35"/>
      <c r="B55" s="36"/>
      <c r="C55" s="30" t="s">
        <v>32</v>
      </c>
      <c r="D55" s="37"/>
      <c r="E55" s="37"/>
      <c r="F55" s="28" t="str">
        <f>IF(E18="","",E18)</f>
        <v>Vyplň údaj</v>
      </c>
      <c r="G55" s="37"/>
      <c r="H55" s="37"/>
      <c r="I55" s="30" t="s">
        <v>39</v>
      </c>
      <c r="J55" s="33" t="str">
        <f>E24</f>
        <v>Ing. Vítězslav Stejskal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100</v>
      </c>
      <c r="D57" s="132"/>
      <c r="E57" s="132"/>
      <c r="F57" s="132"/>
      <c r="G57" s="132"/>
      <c r="H57" s="132"/>
      <c r="I57" s="132"/>
      <c r="J57" s="133" t="s">
        <v>101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75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102</v>
      </c>
    </row>
    <row r="60" spans="2:12" s="9" customFormat="1" ht="24.95" customHeight="1">
      <c r="B60" s="135"/>
      <c r="C60" s="136"/>
      <c r="D60" s="137" t="s">
        <v>946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9" customFormat="1" ht="24.95" customHeight="1">
      <c r="B61" s="135"/>
      <c r="C61" s="136"/>
      <c r="D61" s="137" t="s">
        <v>947</v>
      </c>
      <c r="E61" s="138"/>
      <c r="F61" s="138"/>
      <c r="G61" s="138"/>
      <c r="H61" s="138"/>
      <c r="I61" s="138"/>
      <c r="J61" s="139">
        <f>J119</f>
        <v>0</v>
      </c>
      <c r="K61" s="136"/>
      <c r="L61" s="140"/>
    </row>
    <row r="62" spans="2:12" s="9" customFormat="1" ht="24.95" customHeight="1">
      <c r="B62" s="135"/>
      <c r="C62" s="136"/>
      <c r="D62" s="137" t="s">
        <v>948</v>
      </c>
      <c r="E62" s="138"/>
      <c r="F62" s="138"/>
      <c r="G62" s="138"/>
      <c r="H62" s="138"/>
      <c r="I62" s="138"/>
      <c r="J62" s="139">
        <f>J138</f>
        <v>0</v>
      </c>
      <c r="K62" s="136"/>
      <c r="L62" s="140"/>
    </row>
    <row r="63" spans="2:12" s="9" customFormat="1" ht="24.95" customHeight="1">
      <c r="B63" s="135"/>
      <c r="C63" s="136"/>
      <c r="D63" s="137" t="s">
        <v>949</v>
      </c>
      <c r="E63" s="138"/>
      <c r="F63" s="138"/>
      <c r="G63" s="138"/>
      <c r="H63" s="138"/>
      <c r="I63" s="138"/>
      <c r="J63" s="139">
        <f>J143</f>
        <v>0</v>
      </c>
      <c r="K63" s="136"/>
      <c r="L63" s="140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119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299" t="str">
        <f>E7</f>
        <v>Oprava střechy a instalace FV panelů na budově pobočky ČNB v HK</v>
      </c>
      <c r="F73" s="300"/>
      <c r="G73" s="300"/>
      <c r="H73" s="300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96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271" t="str">
        <f>E9</f>
        <v>D.1.4 - Fotovoltaika</v>
      </c>
      <c r="F75" s="301"/>
      <c r="G75" s="301"/>
      <c r="H75" s="301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22</v>
      </c>
      <c r="D77" s="37"/>
      <c r="E77" s="37"/>
      <c r="F77" s="28" t="str">
        <f>F12</f>
        <v>Hořická ul. 1652, 502 00 HK</v>
      </c>
      <c r="G77" s="37"/>
      <c r="H77" s="37"/>
      <c r="I77" s="30" t="s">
        <v>24</v>
      </c>
      <c r="J77" s="60" t="str">
        <f>IF(J12="","",J12)</f>
        <v>7. 9. 2020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.7" customHeight="1">
      <c r="A79" s="35"/>
      <c r="B79" s="36"/>
      <c r="C79" s="30" t="s">
        <v>26</v>
      </c>
      <c r="D79" s="37"/>
      <c r="E79" s="37"/>
      <c r="F79" s="28" t="str">
        <f>E15</f>
        <v>ČNB</v>
      </c>
      <c r="G79" s="37"/>
      <c r="H79" s="37"/>
      <c r="I79" s="30" t="s">
        <v>34</v>
      </c>
      <c r="J79" s="33" t="str">
        <f>E21</f>
        <v>DOMOV Gold Power s.r.o.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5.7" customHeight="1">
      <c r="A80" s="35"/>
      <c r="B80" s="36"/>
      <c r="C80" s="30" t="s">
        <v>32</v>
      </c>
      <c r="D80" s="37"/>
      <c r="E80" s="37"/>
      <c r="F80" s="28" t="str">
        <f>IF(E18="","",E18)</f>
        <v>Vyplň údaj</v>
      </c>
      <c r="G80" s="37"/>
      <c r="H80" s="37"/>
      <c r="I80" s="30" t="s">
        <v>39</v>
      </c>
      <c r="J80" s="33" t="str">
        <f>E24</f>
        <v>Ing. Vítězslav Stejskal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120</v>
      </c>
      <c r="D82" s="150" t="s">
        <v>62</v>
      </c>
      <c r="E82" s="150" t="s">
        <v>58</v>
      </c>
      <c r="F82" s="150" t="s">
        <v>59</v>
      </c>
      <c r="G82" s="150" t="s">
        <v>121</v>
      </c>
      <c r="H82" s="150" t="s">
        <v>122</v>
      </c>
      <c r="I82" s="150" t="s">
        <v>123</v>
      </c>
      <c r="J82" s="150" t="s">
        <v>101</v>
      </c>
      <c r="K82" s="151" t="s">
        <v>124</v>
      </c>
      <c r="L82" s="152"/>
      <c r="M82" s="69" t="s">
        <v>76</v>
      </c>
      <c r="N82" s="70" t="s">
        <v>47</v>
      </c>
      <c r="O82" s="70" t="s">
        <v>125</v>
      </c>
      <c r="P82" s="70" t="s">
        <v>126</v>
      </c>
      <c r="Q82" s="70" t="s">
        <v>127</v>
      </c>
      <c r="R82" s="70" t="s">
        <v>128</v>
      </c>
      <c r="S82" s="70" t="s">
        <v>129</v>
      </c>
      <c r="T82" s="71" t="s">
        <v>130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131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P84+P119+P138+P143</f>
        <v>0</v>
      </c>
      <c r="Q83" s="73"/>
      <c r="R83" s="155">
        <f>R84+R119+R138+R143</f>
        <v>0</v>
      </c>
      <c r="S83" s="73"/>
      <c r="T83" s="156">
        <f>T84+T119+T138+T143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77</v>
      </c>
      <c r="AU83" s="18" t="s">
        <v>102</v>
      </c>
      <c r="BK83" s="157">
        <f>BK84+BK119+BK138+BK143</f>
        <v>0</v>
      </c>
    </row>
    <row r="84" spans="2:63" s="12" customFormat="1" ht="25.9" customHeight="1">
      <c r="B84" s="158"/>
      <c r="C84" s="159"/>
      <c r="D84" s="160" t="s">
        <v>77</v>
      </c>
      <c r="E84" s="161" t="s">
        <v>950</v>
      </c>
      <c r="F84" s="161" t="s">
        <v>951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SUM(P85:P118)</f>
        <v>0</v>
      </c>
      <c r="Q84" s="166"/>
      <c r="R84" s="167">
        <f>SUM(R85:R118)</f>
        <v>0</v>
      </c>
      <c r="S84" s="166"/>
      <c r="T84" s="168">
        <f>SUM(T85:T118)</f>
        <v>0</v>
      </c>
      <c r="AR84" s="169" t="s">
        <v>86</v>
      </c>
      <c r="AT84" s="170" t="s">
        <v>77</v>
      </c>
      <c r="AU84" s="170" t="s">
        <v>78</v>
      </c>
      <c r="AY84" s="169" t="s">
        <v>134</v>
      </c>
      <c r="BK84" s="171">
        <f>SUM(BK85:BK118)</f>
        <v>0</v>
      </c>
    </row>
    <row r="85" spans="1:65" s="2" customFormat="1" ht="14.45" customHeight="1">
      <c r="A85" s="35"/>
      <c r="B85" s="36"/>
      <c r="C85" s="174" t="s">
        <v>86</v>
      </c>
      <c r="D85" s="174" t="s">
        <v>137</v>
      </c>
      <c r="E85" s="175" t="s">
        <v>952</v>
      </c>
      <c r="F85" s="176" t="s">
        <v>953</v>
      </c>
      <c r="G85" s="177" t="s">
        <v>527</v>
      </c>
      <c r="H85" s="178">
        <v>1</v>
      </c>
      <c r="I85" s="179"/>
      <c r="J85" s="180">
        <f>ROUND(I85*H85,2)</f>
        <v>0</v>
      </c>
      <c r="K85" s="176" t="s">
        <v>76</v>
      </c>
      <c r="L85" s="40"/>
      <c r="M85" s="181" t="s">
        <v>76</v>
      </c>
      <c r="N85" s="182" t="s">
        <v>48</v>
      </c>
      <c r="O85" s="65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5" t="s">
        <v>142</v>
      </c>
      <c r="AT85" s="185" t="s">
        <v>137</v>
      </c>
      <c r="AU85" s="185" t="s">
        <v>86</v>
      </c>
      <c r="AY85" s="18" t="s">
        <v>134</v>
      </c>
      <c r="BE85" s="186">
        <f>IF(N85="základní",J85,0)</f>
        <v>0</v>
      </c>
      <c r="BF85" s="186">
        <f>IF(N85="snížená",J85,0)</f>
        <v>0</v>
      </c>
      <c r="BG85" s="186">
        <f>IF(N85="zákl. přenesená",J85,0)</f>
        <v>0</v>
      </c>
      <c r="BH85" s="186">
        <f>IF(N85="sníž. přenesená",J85,0)</f>
        <v>0</v>
      </c>
      <c r="BI85" s="186">
        <f>IF(N85="nulová",J85,0)</f>
        <v>0</v>
      </c>
      <c r="BJ85" s="18" t="s">
        <v>86</v>
      </c>
      <c r="BK85" s="186">
        <f>ROUND(I85*H85,2)</f>
        <v>0</v>
      </c>
      <c r="BL85" s="18" t="s">
        <v>142</v>
      </c>
      <c r="BM85" s="185" t="s">
        <v>88</v>
      </c>
    </row>
    <row r="86" spans="1:47" s="2" customFormat="1" ht="11.25">
      <c r="A86" s="35"/>
      <c r="B86" s="36"/>
      <c r="C86" s="37"/>
      <c r="D86" s="187" t="s">
        <v>144</v>
      </c>
      <c r="E86" s="37"/>
      <c r="F86" s="188" t="s">
        <v>953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144</v>
      </c>
      <c r="AU86" s="18" t="s">
        <v>86</v>
      </c>
    </row>
    <row r="87" spans="1:65" s="2" customFormat="1" ht="14.45" customHeight="1">
      <c r="A87" s="35"/>
      <c r="B87" s="36"/>
      <c r="C87" s="174" t="s">
        <v>88</v>
      </c>
      <c r="D87" s="174" t="s">
        <v>137</v>
      </c>
      <c r="E87" s="175" t="s">
        <v>954</v>
      </c>
      <c r="F87" s="176" t="s">
        <v>955</v>
      </c>
      <c r="G87" s="177" t="s">
        <v>527</v>
      </c>
      <c r="H87" s="178">
        <v>1</v>
      </c>
      <c r="I87" s="179"/>
      <c r="J87" s="180">
        <f>ROUND(I87*H87,2)</f>
        <v>0</v>
      </c>
      <c r="K87" s="176" t="s">
        <v>76</v>
      </c>
      <c r="L87" s="40"/>
      <c r="M87" s="181" t="s">
        <v>76</v>
      </c>
      <c r="N87" s="182" t="s">
        <v>48</v>
      </c>
      <c r="O87" s="65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142</v>
      </c>
      <c r="AT87" s="185" t="s">
        <v>137</v>
      </c>
      <c r="AU87" s="185" t="s">
        <v>86</v>
      </c>
      <c r="AY87" s="18" t="s">
        <v>134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8" t="s">
        <v>86</v>
      </c>
      <c r="BK87" s="186">
        <f>ROUND(I87*H87,2)</f>
        <v>0</v>
      </c>
      <c r="BL87" s="18" t="s">
        <v>142</v>
      </c>
      <c r="BM87" s="185" t="s">
        <v>142</v>
      </c>
    </row>
    <row r="88" spans="1:47" s="2" customFormat="1" ht="11.25">
      <c r="A88" s="35"/>
      <c r="B88" s="36"/>
      <c r="C88" s="37"/>
      <c r="D88" s="187" t="s">
        <v>144</v>
      </c>
      <c r="E88" s="37"/>
      <c r="F88" s="188" t="s">
        <v>955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144</v>
      </c>
      <c r="AU88" s="18" t="s">
        <v>86</v>
      </c>
    </row>
    <row r="89" spans="1:65" s="2" customFormat="1" ht="14.45" customHeight="1">
      <c r="A89" s="35"/>
      <c r="B89" s="36"/>
      <c r="C89" s="174" t="s">
        <v>163</v>
      </c>
      <c r="D89" s="174" t="s">
        <v>137</v>
      </c>
      <c r="E89" s="175" t="s">
        <v>956</v>
      </c>
      <c r="F89" s="176" t="s">
        <v>957</v>
      </c>
      <c r="G89" s="177" t="s">
        <v>527</v>
      </c>
      <c r="H89" s="178">
        <v>5</v>
      </c>
      <c r="I89" s="179"/>
      <c r="J89" s="180">
        <f>ROUND(I89*H89,2)</f>
        <v>0</v>
      </c>
      <c r="K89" s="176" t="s">
        <v>76</v>
      </c>
      <c r="L89" s="40"/>
      <c r="M89" s="181" t="s">
        <v>76</v>
      </c>
      <c r="N89" s="182" t="s">
        <v>48</v>
      </c>
      <c r="O89" s="65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5" t="s">
        <v>142</v>
      </c>
      <c r="AT89" s="185" t="s">
        <v>137</v>
      </c>
      <c r="AU89" s="185" t="s">
        <v>86</v>
      </c>
      <c r="AY89" s="18" t="s">
        <v>134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8" t="s">
        <v>86</v>
      </c>
      <c r="BK89" s="186">
        <f>ROUND(I89*H89,2)</f>
        <v>0</v>
      </c>
      <c r="BL89" s="18" t="s">
        <v>142</v>
      </c>
      <c r="BM89" s="185" t="s">
        <v>135</v>
      </c>
    </row>
    <row r="90" spans="1:47" s="2" customFormat="1" ht="11.25">
      <c r="A90" s="35"/>
      <c r="B90" s="36"/>
      <c r="C90" s="37"/>
      <c r="D90" s="187" t="s">
        <v>144</v>
      </c>
      <c r="E90" s="37"/>
      <c r="F90" s="188" t="s">
        <v>957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144</v>
      </c>
      <c r="AU90" s="18" t="s">
        <v>86</v>
      </c>
    </row>
    <row r="91" spans="1:65" s="2" customFormat="1" ht="14.45" customHeight="1">
      <c r="A91" s="35"/>
      <c r="B91" s="36"/>
      <c r="C91" s="174" t="s">
        <v>142</v>
      </c>
      <c r="D91" s="174" t="s">
        <v>137</v>
      </c>
      <c r="E91" s="175" t="s">
        <v>958</v>
      </c>
      <c r="F91" s="176" t="s">
        <v>959</v>
      </c>
      <c r="G91" s="177" t="s">
        <v>527</v>
      </c>
      <c r="H91" s="178">
        <v>4</v>
      </c>
      <c r="I91" s="179"/>
      <c r="J91" s="180">
        <f>ROUND(I91*H91,2)</f>
        <v>0</v>
      </c>
      <c r="K91" s="176" t="s">
        <v>76</v>
      </c>
      <c r="L91" s="40"/>
      <c r="M91" s="181" t="s">
        <v>76</v>
      </c>
      <c r="N91" s="182" t="s">
        <v>48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142</v>
      </c>
      <c r="AT91" s="185" t="s">
        <v>137</v>
      </c>
      <c r="AU91" s="185" t="s">
        <v>86</v>
      </c>
      <c r="AY91" s="18" t="s">
        <v>134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86</v>
      </c>
      <c r="BK91" s="186">
        <f>ROUND(I91*H91,2)</f>
        <v>0</v>
      </c>
      <c r="BL91" s="18" t="s">
        <v>142</v>
      </c>
      <c r="BM91" s="185" t="s">
        <v>188</v>
      </c>
    </row>
    <row r="92" spans="1:47" s="2" customFormat="1" ht="11.25">
      <c r="A92" s="35"/>
      <c r="B92" s="36"/>
      <c r="C92" s="37"/>
      <c r="D92" s="187" t="s">
        <v>144</v>
      </c>
      <c r="E92" s="37"/>
      <c r="F92" s="188" t="s">
        <v>959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144</v>
      </c>
      <c r="AU92" s="18" t="s">
        <v>86</v>
      </c>
    </row>
    <row r="93" spans="1:65" s="2" customFormat="1" ht="14.45" customHeight="1">
      <c r="A93" s="35"/>
      <c r="B93" s="36"/>
      <c r="C93" s="174" t="s">
        <v>173</v>
      </c>
      <c r="D93" s="174" t="s">
        <v>137</v>
      </c>
      <c r="E93" s="175" t="s">
        <v>960</v>
      </c>
      <c r="F93" s="176" t="s">
        <v>961</v>
      </c>
      <c r="G93" s="177" t="s">
        <v>527</v>
      </c>
      <c r="H93" s="178">
        <v>1</v>
      </c>
      <c r="I93" s="179"/>
      <c r="J93" s="180">
        <f>ROUND(I93*H93,2)</f>
        <v>0</v>
      </c>
      <c r="K93" s="176" t="s">
        <v>76</v>
      </c>
      <c r="L93" s="40"/>
      <c r="M93" s="181" t="s">
        <v>76</v>
      </c>
      <c r="N93" s="182" t="s">
        <v>48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142</v>
      </c>
      <c r="AT93" s="185" t="s">
        <v>137</v>
      </c>
      <c r="AU93" s="185" t="s">
        <v>86</v>
      </c>
      <c r="AY93" s="18" t="s">
        <v>134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86</v>
      </c>
      <c r="BK93" s="186">
        <f>ROUND(I93*H93,2)</f>
        <v>0</v>
      </c>
      <c r="BL93" s="18" t="s">
        <v>142</v>
      </c>
      <c r="BM93" s="185" t="s">
        <v>198</v>
      </c>
    </row>
    <row r="94" spans="1:47" s="2" customFormat="1" ht="11.25">
      <c r="A94" s="35"/>
      <c r="B94" s="36"/>
      <c r="C94" s="37"/>
      <c r="D94" s="187" t="s">
        <v>144</v>
      </c>
      <c r="E94" s="37"/>
      <c r="F94" s="188" t="s">
        <v>961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144</v>
      </c>
      <c r="AU94" s="18" t="s">
        <v>86</v>
      </c>
    </row>
    <row r="95" spans="1:65" s="2" customFormat="1" ht="14.45" customHeight="1">
      <c r="A95" s="35"/>
      <c r="B95" s="36"/>
      <c r="C95" s="174" t="s">
        <v>135</v>
      </c>
      <c r="D95" s="174" t="s">
        <v>137</v>
      </c>
      <c r="E95" s="175" t="s">
        <v>962</v>
      </c>
      <c r="F95" s="176" t="s">
        <v>963</v>
      </c>
      <c r="G95" s="177" t="s">
        <v>527</v>
      </c>
      <c r="H95" s="178">
        <v>1</v>
      </c>
      <c r="I95" s="179"/>
      <c r="J95" s="180">
        <f>ROUND(I95*H95,2)</f>
        <v>0</v>
      </c>
      <c r="K95" s="176" t="s">
        <v>76</v>
      </c>
      <c r="L95" s="40"/>
      <c r="M95" s="181" t="s">
        <v>76</v>
      </c>
      <c r="N95" s="182" t="s">
        <v>48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142</v>
      </c>
      <c r="AT95" s="185" t="s">
        <v>137</v>
      </c>
      <c r="AU95" s="185" t="s">
        <v>86</v>
      </c>
      <c r="AY95" s="18" t="s">
        <v>134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86</v>
      </c>
      <c r="BK95" s="186">
        <f>ROUND(I95*H95,2)</f>
        <v>0</v>
      </c>
      <c r="BL95" s="18" t="s">
        <v>142</v>
      </c>
      <c r="BM95" s="185" t="s">
        <v>217</v>
      </c>
    </row>
    <row r="96" spans="1:47" s="2" customFormat="1" ht="11.25">
      <c r="A96" s="35"/>
      <c r="B96" s="36"/>
      <c r="C96" s="37"/>
      <c r="D96" s="187" t="s">
        <v>144</v>
      </c>
      <c r="E96" s="37"/>
      <c r="F96" s="188" t="s">
        <v>963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144</v>
      </c>
      <c r="AU96" s="18" t="s">
        <v>86</v>
      </c>
    </row>
    <row r="97" spans="1:65" s="2" customFormat="1" ht="14.45" customHeight="1">
      <c r="A97" s="35"/>
      <c r="B97" s="36"/>
      <c r="C97" s="174" t="s">
        <v>181</v>
      </c>
      <c r="D97" s="174" t="s">
        <v>137</v>
      </c>
      <c r="E97" s="175" t="s">
        <v>964</v>
      </c>
      <c r="F97" s="176" t="s">
        <v>965</v>
      </c>
      <c r="G97" s="177" t="s">
        <v>527</v>
      </c>
      <c r="H97" s="178">
        <v>1</v>
      </c>
      <c r="I97" s="179"/>
      <c r="J97" s="180">
        <f>ROUND(I97*H97,2)</f>
        <v>0</v>
      </c>
      <c r="K97" s="176" t="s">
        <v>76</v>
      </c>
      <c r="L97" s="40"/>
      <c r="M97" s="181" t="s">
        <v>76</v>
      </c>
      <c r="N97" s="182" t="s">
        <v>48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142</v>
      </c>
      <c r="AT97" s="185" t="s">
        <v>137</v>
      </c>
      <c r="AU97" s="185" t="s">
        <v>86</v>
      </c>
      <c r="AY97" s="18" t="s">
        <v>134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86</v>
      </c>
      <c r="BK97" s="186">
        <f>ROUND(I97*H97,2)</f>
        <v>0</v>
      </c>
      <c r="BL97" s="18" t="s">
        <v>142</v>
      </c>
      <c r="BM97" s="185" t="s">
        <v>234</v>
      </c>
    </row>
    <row r="98" spans="1:47" s="2" customFormat="1" ht="11.25">
      <c r="A98" s="35"/>
      <c r="B98" s="36"/>
      <c r="C98" s="37"/>
      <c r="D98" s="187" t="s">
        <v>144</v>
      </c>
      <c r="E98" s="37"/>
      <c r="F98" s="188" t="s">
        <v>965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144</v>
      </c>
      <c r="AU98" s="18" t="s">
        <v>86</v>
      </c>
    </row>
    <row r="99" spans="1:65" s="2" customFormat="1" ht="14.45" customHeight="1">
      <c r="A99" s="35"/>
      <c r="B99" s="36"/>
      <c r="C99" s="174" t="s">
        <v>188</v>
      </c>
      <c r="D99" s="174" t="s">
        <v>137</v>
      </c>
      <c r="E99" s="175" t="s">
        <v>966</v>
      </c>
      <c r="F99" s="176" t="s">
        <v>967</v>
      </c>
      <c r="G99" s="177" t="s">
        <v>527</v>
      </c>
      <c r="H99" s="178">
        <v>1</v>
      </c>
      <c r="I99" s="179"/>
      <c r="J99" s="180">
        <f>ROUND(I99*H99,2)</f>
        <v>0</v>
      </c>
      <c r="K99" s="176" t="s">
        <v>76</v>
      </c>
      <c r="L99" s="40"/>
      <c r="M99" s="181" t="s">
        <v>76</v>
      </c>
      <c r="N99" s="182" t="s">
        <v>48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142</v>
      </c>
      <c r="AT99" s="185" t="s">
        <v>137</v>
      </c>
      <c r="AU99" s="185" t="s">
        <v>86</v>
      </c>
      <c r="AY99" s="18" t="s">
        <v>134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86</v>
      </c>
      <c r="BK99" s="186">
        <f>ROUND(I99*H99,2)</f>
        <v>0</v>
      </c>
      <c r="BL99" s="18" t="s">
        <v>142</v>
      </c>
      <c r="BM99" s="185" t="s">
        <v>247</v>
      </c>
    </row>
    <row r="100" spans="1:47" s="2" customFormat="1" ht="11.25">
      <c r="A100" s="35"/>
      <c r="B100" s="36"/>
      <c r="C100" s="37"/>
      <c r="D100" s="187" t="s">
        <v>144</v>
      </c>
      <c r="E100" s="37"/>
      <c r="F100" s="188" t="s">
        <v>967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144</v>
      </c>
      <c r="AU100" s="18" t="s">
        <v>86</v>
      </c>
    </row>
    <row r="101" spans="1:65" s="2" customFormat="1" ht="14.45" customHeight="1">
      <c r="A101" s="35"/>
      <c r="B101" s="36"/>
      <c r="C101" s="174" t="s">
        <v>151</v>
      </c>
      <c r="D101" s="174" t="s">
        <v>137</v>
      </c>
      <c r="E101" s="175" t="s">
        <v>968</v>
      </c>
      <c r="F101" s="176" t="s">
        <v>969</v>
      </c>
      <c r="G101" s="177" t="s">
        <v>527</v>
      </c>
      <c r="H101" s="178">
        <v>1</v>
      </c>
      <c r="I101" s="179"/>
      <c r="J101" s="180">
        <f>ROUND(I101*H101,2)</f>
        <v>0</v>
      </c>
      <c r="K101" s="176" t="s">
        <v>76</v>
      </c>
      <c r="L101" s="40"/>
      <c r="M101" s="181" t="s">
        <v>76</v>
      </c>
      <c r="N101" s="182" t="s">
        <v>48</v>
      </c>
      <c r="O101" s="65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142</v>
      </c>
      <c r="AT101" s="185" t="s">
        <v>137</v>
      </c>
      <c r="AU101" s="185" t="s">
        <v>86</v>
      </c>
      <c r="AY101" s="18" t="s">
        <v>134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86</v>
      </c>
      <c r="BK101" s="186">
        <f>ROUND(I101*H101,2)</f>
        <v>0</v>
      </c>
      <c r="BL101" s="18" t="s">
        <v>142</v>
      </c>
      <c r="BM101" s="185" t="s">
        <v>259</v>
      </c>
    </row>
    <row r="102" spans="1:47" s="2" customFormat="1" ht="11.25">
      <c r="A102" s="35"/>
      <c r="B102" s="36"/>
      <c r="C102" s="37"/>
      <c r="D102" s="187" t="s">
        <v>144</v>
      </c>
      <c r="E102" s="37"/>
      <c r="F102" s="188" t="s">
        <v>969</v>
      </c>
      <c r="G102" s="37"/>
      <c r="H102" s="37"/>
      <c r="I102" s="189"/>
      <c r="J102" s="37"/>
      <c r="K102" s="37"/>
      <c r="L102" s="40"/>
      <c r="M102" s="190"/>
      <c r="N102" s="19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144</v>
      </c>
      <c r="AU102" s="18" t="s">
        <v>86</v>
      </c>
    </row>
    <row r="103" spans="1:65" s="2" customFormat="1" ht="14.45" customHeight="1">
      <c r="A103" s="35"/>
      <c r="B103" s="36"/>
      <c r="C103" s="174" t="s">
        <v>198</v>
      </c>
      <c r="D103" s="174" t="s">
        <v>137</v>
      </c>
      <c r="E103" s="175" t="s">
        <v>970</v>
      </c>
      <c r="F103" s="176" t="s">
        <v>971</v>
      </c>
      <c r="G103" s="177" t="s">
        <v>527</v>
      </c>
      <c r="H103" s="178">
        <v>1</v>
      </c>
      <c r="I103" s="179"/>
      <c r="J103" s="180">
        <f>ROUND(I103*H103,2)</f>
        <v>0</v>
      </c>
      <c r="K103" s="176" t="s">
        <v>76</v>
      </c>
      <c r="L103" s="40"/>
      <c r="M103" s="181" t="s">
        <v>76</v>
      </c>
      <c r="N103" s="182" t="s">
        <v>48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142</v>
      </c>
      <c r="AT103" s="185" t="s">
        <v>137</v>
      </c>
      <c r="AU103" s="185" t="s">
        <v>86</v>
      </c>
      <c r="AY103" s="18" t="s">
        <v>134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86</v>
      </c>
      <c r="BK103" s="186">
        <f>ROUND(I103*H103,2)</f>
        <v>0</v>
      </c>
      <c r="BL103" s="18" t="s">
        <v>142</v>
      </c>
      <c r="BM103" s="185" t="s">
        <v>270</v>
      </c>
    </row>
    <row r="104" spans="1:47" s="2" customFormat="1" ht="11.25">
      <c r="A104" s="35"/>
      <c r="B104" s="36"/>
      <c r="C104" s="37"/>
      <c r="D104" s="187" t="s">
        <v>144</v>
      </c>
      <c r="E104" s="37"/>
      <c r="F104" s="188" t="s">
        <v>971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144</v>
      </c>
      <c r="AU104" s="18" t="s">
        <v>86</v>
      </c>
    </row>
    <row r="105" spans="1:65" s="2" customFormat="1" ht="14.45" customHeight="1">
      <c r="A105" s="35"/>
      <c r="B105" s="36"/>
      <c r="C105" s="174" t="s">
        <v>205</v>
      </c>
      <c r="D105" s="174" t="s">
        <v>137</v>
      </c>
      <c r="E105" s="175" t="s">
        <v>972</v>
      </c>
      <c r="F105" s="176" t="s">
        <v>973</v>
      </c>
      <c r="G105" s="177" t="s">
        <v>140</v>
      </c>
      <c r="H105" s="178">
        <v>250</v>
      </c>
      <c r="I105" s="179"/>
      <c r="J105" s="180">
        <f>ROUND(I105*H105,2)</f>
        <v>0</v>
      </c>
      <c r="K105" s="176" t="s">
        <v>76</v>
      </c>
      <c r="L105" s="40"/>
      <c r="M105" s="181" t="s">
        <v>76</v>
      </c>
      <c r="N105" s="182" t="s">
        <v>48</v>
      </c>
      <c r="O105" s="65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142</v>
      </c>
      <c r="AT105" s="185" t="s">
        <v>137</v>
      </c>
      <c r="AU105" s="185" t="s">
        <v>86</v>
      </c>
      <c r="AY105" s="18" t="s">
        <v>134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86</v>
      </c>
      <c r="BK105" s="186">
        <f>ROUND(I105*H105,2)</f>
        <v>0</v>
      </c>
      <c r="BL105" s="18" t="s">
        <v>142</v>
      </c>
      <c r="BM105" s="185" t="s">
        <v>282</v>
      </c>
    </row>
    <row r="106" spans="1:47" s="2" customFormat="1" ht="11.25">
      <c r="A106" s="35"/>
      <c r="B106" s="36"/>
      <c r="C106" s="37"/>
      <c r="D106" s="187" t="s">
        <v>144</v>
      </c>
      <c r="E106" s="37"/>
      <c r="F106" s="188" t="s">
        <v>973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144</v>
      </c>
      <c r="AU106" s="18" t="s">
        <v>86</v>
      </c>
    </row>
    <row r="107" spans="1:65" s="2" customFormat="1" ht="14.45" customHeight="1">
      <c r="A107" s="35"/>
      <c r="B107" s="36"/>
      <c r="C107" s="174" t="s">
        <v>217</v>
      </c>
      <c r="D107" s="174" t="s">
        <v>137</v>
      </c>
      <c r="E107" s="175" t="s">
        <v>974</v>
      </c>
      <c r="F107" s="176" t="s">
        <v>975</v>
      </c>
      <c r="G107" s="177" t="s">
        <v>140</v>
      </c>
      <c r="H107" s="178">
        <v>80</v>
      </c>
      <c r="I107" s="179"/>
      <c r="J107" s="180">
        <f>ROUND(I107*H107,2)</f>
        <v>0</v>
      </c>
      <c r="K107" s="176" t="s">
        <v>76</v>
      </c>
      <c r="L107" s="40"/>
      <c r="M107" s="181" t="s">
        <v>76</v>
      </c>
      <c r="N107" s="182" t="s">
        <v>48</v>
      </c>
      <c r="O107" s="65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142</v>
      </c>
      <c r="AT107" s="185" t="s">
        <v>137</v>
      </c>
      <c r="AU107" s="185" t="s">
        <v>86</v>
      </c>
      <c r="AY107" s="18" t="s">
        <v>134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86</v>
      </c>
      <c r="BK107" s="186">
        <f>ROUND(I107*H107,2)</f>
        <v>0</v>
      </c>
      <c r="BL107" s="18" t="s">
        <v>142</v>
      </c>
      <c r="BM107" s="185" t="s">
        <v>298</v>
      </c>
    </row>
    <row r="108" spans="1:47" s="2" customFormat="1" ht="11.25">
      <c r="A108" s="35"/>
      <c r="B108" s="36"/>
      <c r="C108" s="37"/>
      <c r="D108" s="187" t="s">
        <v>144</v>
      </c>
      <c r="E108" s="37"/>
      <c r="F108" s="188" t="s">
        <v>975</v>
      </c>
      <c r="G108" s="37"/>
      <c r="H108" s="37"/>
      <c r="I108" s="189"/>
      <c r="J108" s="37"/>
      <c r="K108" s="37"/>
      <c r="L108" s="40"/>
      <c r="M108" s="190"/>
      <c r="N108" s="19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144</v>
      </c>
      <c r="AU108" s="18" t="s">
        <v>86</v>
      </c>
    </row>
    <row r="109" spans="1:65" s="2" customFormat="1" ht="14.45" customHeight="1">
      <c r="A109" s="35"/>
      <c r="B109" s="36"/>
      <c r="C109" s="174" t="s">
        <v>226</v>
      </c>
      <c r="D109" s="174" t="s">
        <v>137</v>
      </c>
      <c r="E109" s="175" t="s">
        <v>976</v>
      </c>
      <c r="F109" s="176" t="s">
        <v>977</v>
      </c>
      <c r="G109" s="177" t="s">
        <v>140</v>
      </c>
      <c r="H109" s="178">
        <v>15</v>
      </c>
      <c r="I109" s="179"/>
      <c r="J109" s="180">
        <f>ROUND(I109*H109,2)</f>
        <v>0</v>
      </c>
      <c r="K109" s="176" t="s">
        <v>76</v>
      </c>
      <c r="L109" s="40"/>
      <c r="M109" s="181" t="s">
        <v>76</v>
      </c>
      <c r="N109" s="182" t="s">
        <v>48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142</v>
      </c>
      <c r="AT109" s="185" t="s">
        <v>137</v>
      </c>
      <c r="AU109" s="185" t="s">
        <v>86</v>
      </c>
      <c r="AY109" s="18" t="s">
        <v>134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86</v>
      </c>
      <c r="BK109" s="186">
        <f>ROUND(I109*H109,2)</f>
        <v>0</v>
      </c>
      <c r="BL109" s="18" t="s">
        <v>142</v>
      </c>
      <c r="BM109" s="185" t="s">
        <v>310</v>
      </c>
    </row>
    <row r="110" spans="1:47" s="2" customFormat="1" ht="11.25">
      <c r="A110" s="35"/>
      <c r="B110" s="36"/>
      <c r="C110" s="37"/>
      <c r="D110" s="187" t="s">
        <v>144</v>
      </c>
      <c r="E110" s="37"/>
      <c r="F110" s="188" t="s">
        <v>977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144</v>
      </c>
      <c r="AU110" s="18" t="s">
        <v>86</v>
      </c>
    </row>
    <row r="111" spans="1:65" s="2" customFormat="1" ht="14.45" customHeight="1">
      <c r="A111" s="35"/>
      <c r="B111" s="36"/>
      <c r="C111" s="174" t="s">
        <v>234</v>
      </c>
      <c r="D111" s="174" t="s">
        <v>137</v>
      </c>
      <c r="E111" s="175" t="s">
        <v>978</v>
      </c>
      <c r="F111" s="176" t="s">
        <v>979</v>
      </c>
      <c r="G111" s="177" t="s">
        <v>140</v>
      </c>
      <c r="H111" s="178">
        <v>40</v>
      </c>
      <c r="I111" s="179"/>
      <c r="J111" s="180">
        <f>ROUND(I111*H111,2)</f>
        <v>0</v>
      </c>
      <c r="K111" s="176" t="s">
        <v>76</v>
      </c>
      <c r="L111" s="40"/>
      <c r="M111" s="181" t="s">
        <v>76</v>
      </c>
      <c r="N111" s="182" t="s">
        <v>48</v>
      </c>
      <c r="O111" s="65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142</v>
      </c>
      <c r="AT111" s="185" t="s">
        <v>137</v>
      </c>
      <c r="AU111" s="185" t="s">
        <v>86</v>
      </c>
      <c r="AY111" s="18" t="s">
        <v>134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8" t="s">
        <v>86</v>
      </c>
      <c r="BK111" s="186">
        <f>ROUND(I111*H111,2)</f>
        <v>0</v>
      </c>
      <c r="BL111" s="18" t="s">
        <v>142</v>
      </c>
      <c r="BM111" s="185" t="s">
        <v>325</v>
      </c>
    </row>
    <row r="112" spans="1:47" s="2" customFormat="1" ht="11.25">
      <c r="A112" s="35"/>
      <c r="B112" s="36"/>
      <c r="C112" s="37"/>
      <c r="D112" s="187" t="s">
        <v>144</v>
      </c>
      <c r="E112" s="37"/>
      <c r="F112" s="188" t="s">
        <v>979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144</v>
      </c>
      <c r="AU112" s="18" t="s">
        <v>86</v>
      </c>
    </row>
    <row r="113" spans="1:65" s="2" customFormat="1" ht="14.45" customHeight="1">
      <c r="A113" s="35"/>
      <c r="B113" s="36"/>
      <c r="C113" s="174" t="s">
        <v>8</v>
      </c>
      <c r="D113" s="174" t="s">
        <v>137</v>
      </c>
      <c r="E113" s="175" t="s">
        <v>980</v>
      </c>
      <c r="F113" s="176" t="s">
        <v>981</v>
      </c>
      <c r="G113" s="177" t="s">
        <v>140</v>
      </c>
      <c r="H113" s="178">
        <v>60</v>
      </c>
      <c r="I113" s="179"/>
      <c r="J113" s="180">
        <f>ROUND(I113*H113,2)</f>
        <v>0</v>
      </c>
      <c r="K113" s="176" t="s">
        <v>76</v>
      </c>
      <c r="L113" s="40"/>
      <c r="M113" s="181" t="s">
        <v>76</v>
      </c>
      <c r="N113" s="182" t="s">
        <v>48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142</v>
      </c>
      <c r="AT113" s="185" t="s">
        <v>137</v>
      </c>
      <c r="AU113" s="185" t="s">
        <v>86</v>
      </c>
      <c r="AY113" s="18" t="s">
        <v>134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86</v>
      </c>
      <c r="BK113" s="186">
        <f>ROUND(I113*H113,2)</f>
        <v>0</v>
      </c>
      <c r="BL113" s="18" t="s">
        <v>142</v>
      </c>
      <c r="BM113" s="185" t="s">
        <v>343</v>
      </c>
    </row>
    <row r="114" spans="1:47" s="2" customFormat="1" ht="11.25">
      <c r="A114" s="35"/>
      <c r="B114" s="36"/>
      <c r="C114" s="37"/>
      <c r="D114" s="187" t="s">
        <v>144</v>
      </c>
      <c r="E114" s="37"/>
      <c r="F114" s="188" t="s">
        <v>981</v>
      </c>
      <c r="G114" s="37"/>
      <c r="H114" s="37"/>
      <c r="I114" s="189"/>
      <c r="J114" s="37"/>
      <c r="K114" s="37"/>
      <c r="L114" s="40"/>
      <c r="M114" s="190"/>
      <c r="N114" s="19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144</v>
      </c>
      <c r="AU114" s="18" t="s">
        <v>86</v>
      </c>
    </row>
    <row r="115" spans="1:65" s="2" customFormat="1" ht="14.45" customHeight="1">
      <c r="A115" s="35"/>
      <c r="B115" s="36"/>
      <c r="C115" s="174" t="s">
        <v>247</v>
      </c>
      <c r="D115" s="174" t="s">
        <v>137</v>
      </c>
      <c r="E115" s="175" t="s">
        <v>982</v>
      </c>
      <c r="F115" s="176" t="s">
        <v>983</v>
      </c>
      <c r="G115" s="177" t="s">
        <v>176</v>
      </c>
      <c r="H115" s="178">
        <v>1</v>
      </c>
      <c r="I115" s="179"/>
      <c r="J115" s="180">
        <f>ROUND(I115*H115,2)</f>
        <v>0</v>
      </c>
      <c r="K115" s="176" t="s">
        <v>76</v>
      </c>
      <c r="L115" s="40"/>
      <c r="M115" s="181" t="s">
        <v>76</v>
      </c>
      <c r="N115" s="182" t="s">
        <v>48</v>
      </c>
      <c r="O115" s="65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142</v>
      </c>
      <c r="AT115" s="185" t="s">
        <v>137</v>
      </c>
      <c r="AU115" s="185" t="s">
        <v>86</v>
      </c>
      <c r="AY115" s="18" t="s">
        <v>134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86</v>
      </c>
      <c r="BK115" s="186">
        <f>ROUND(I115*H115,2)</f>
        <v>0</v>
      </c>
      <c r="BL115" s="18" t="s">
        <v>142</v>
      </c>
      <c r="BM115" s="185" t="s">
        <v>302</v>
      </c>
    </row>
    <row r="116" spans="1:47" s="2" customFormat="1" ht="11.25">
      <c r="A116" s="35"/>
      <c r="B116" s="36"/>
      <c r="C116" s="37"/>
      <c r="D116" s="187" t="s">
        <v>144</v>
      </c>
      <c r="E116" s="37"/>
      <c r="F116" s="188" t="s">
        <v>983</v>
      </c>
      <c r="G116" s="37"/>
      <c r="H116" s="37"/>
      <c r="I116" s="189"/>
      <c r="J116" s="37"/>
      <c r="K116" s="37"/>
      <c r="L116" s="40"/>
      <c r="M116" s="190"/>
      <c r="N116" s="191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144</v>
      </c>
      <c r="AU116" s="18" t="s">
        <v>86</v>
      </c>
    </row>
    <row r="117" spans="1:65" s="2" customFormat="1" ht="14.45" customHeight="1">
      <c r="A117" s="35"/>
      <c r="B117" s="36"/>
      <c r="C117" s="174" t="s">
        <v>252</v>
      </c>
      <c r="D117" s="174" t="s">
        <v>137</v>
      </c>
      <c r="E117" s="175" t="s">
        <v>984</v>
      </c>
      <c r="F117" s="176" t="s">
        <v>985</v>
      </c>
      <c r="G117" s="177" t="s">
        <v>176</v>
      </c>
      <c r="H117" s="178">
        <v>1</v>
      </c>
      <c r="I117" s="179"/>
      <c r="J117" s="180">
        <f>ROUND(I117*H117,2)</f>
        <v>0</v>
      </c>
      <c r="K117" s="176" t="s">
        <v>76</v>
      </c>
      <c r="L117" s="40"/>
      <c r="M117" s="181" t="s">
        <v>76</v>
      </c>
      <c r="N117" s="182" t="s">
        <v>48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142</v>
      </c>
      <c r="AT117" s="185" t="s">
        <v>137</v>
      </c>
      <c r="AU117" s="185" t="s">
        <v>86</v>
      </c>
      <c r="AY117" s="18" t="s">
        <v>134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86</v>
      </c>
      <c r="BK117" s="186">
        <f>ROUND(I117*H117,2)</f>
        <v>0</v>
      </c>
      <c r="BL117" s="18" t="s">
        <v>142</v>
      </c>
      <c r="BM117" s="185" t="s">
        <v>421</v>
      </c>
    </row>
    <row r="118" spans="1:47" s="2" customFormat="1" ht="11.25">
      <c r="A118" s="35"/>
      <c r="B118" s="36"/>
      <c r="C118" s="37"/>
      <c r="D118" s="187" t="s">
        <v>144</v>
      </c>
      <c r="E118" s="37"/>
      <c r="F118" s="188" t="s">
        <v>985</v>
      </c>
      <c r="G118" s="37"/>
      <c r="H118" s="37"/>
      <c r="I118" s="189"/>
      <c r="J118" s="37"/>
      <c r="K118" s="37"/>
      <c r="L118" s="40"/>
      <c r="M118" s="190"/>
      <c r="N118" s="191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144</v>
      </c>
      <c r="AU118" s="18" t="s">
        <v>86</v>
      </c>
    </row>
    <row r="119" spans="2:63" s="12" customFormat="1" ht="25.9" customHeight="1">
      <c r="B119" s="158"/>
      <c r="C119" s="159"/>
      <c r="D119" s="160" t="s">
        <v>77</v>
      </c>
      <c r="E119" s="161" t="s">
        <v>986</v>
      </c>
      <c r="F119" s="161" t="s">
        <v>987</v>
      </c>
      <c r="G119" s="159"/>
      <c r="H119" s="159"/>
      <c r="I119" s="162"/>
      <c r="J119" s="163">
        <f>BK119</f>
        <v>0</v>
      </c>
      <c r="K119" s="159"/>
      <c r="L119" s="164"/>
      <c r="M119" s="165"/>
      <c r="N119" s="166"/>
      <c r="O119" s="166"/>
      <c r="P119" s="167">
        <f>SUM(P120:P137)</f>
        <v>0</v>
      </c>
      <c r="Q119" s="166"/>
      <c r="R119" s="167">
        <f>SUM(R120:R137)</f>
        <v>0</v>
      </c>
      <c r="S119" s="166"/>
      <c r="T119" s="168">
        <f>SUM(T120:T137)</f>
        <v>0</v>
      </c>
      <c r="AR119" s="169" t="s">
        <v>86</v>
      </c>
      <c r="AT119" s="170" t="s">
        <v>77</v>
      </c>
      <c r="AU119" s="170" t="s">
        <v>78</v>
      </c>
      <c r="AY119" s="169" t="s">
        <v>134</v>
      </c>
      <c r="BK119" s="171">
        <f>SUM(BK120:BK137)</f>
        <v>0</v>
      </c>
    </row>
    <row r="120" spans="1:65" s="2" customFormat="1" ht="49.15" customHeight="1">
      <c r="A120" s="35"/>
      <c r="B120" s="36"/>
      <c r="C120" s="174" t="s">
        <v>259</v>
      </c>
      <c r="D120" s="174" t="s">
        <v>137</v>
      </c>
      <c r="E120" s="175" t="s">
        <v>988</v>
      </c>
      <c r="F120" s="176" t="s">
        <v>989</v>
      </c>
      <c r="G120" s="177" t="s">
        <v>176</v>
      </c>
      <c r="H120" s="178">
        <v>1</v>
      </c>
      <c r="I120" s="179"/>
      <c r="J120" s="180">
        <f>ROUND(I120*H120,2)</f>
        <v>0</v>
      </c>
      <c r="K120" s="176" t="s">
        <v>76</v>
      </c>
      <c r="L120" s="40"/>
      <c r="M120" s="181" t="s">
        <v>76</v>
      </c>
      <c r="N120" s="182" t="s">
        <v>48</v>
      </c>
      <c r="O120" s="65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142</v>
      </c>
      <c r="AT120" s="185" t="s">
        <v>137</v>
      </c>
      <c r="AU120" s="185" t="s">
        <v>86</v>
      </c>
      <c r="AY120" s="18" t="s">
        <v>134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86</v>
      </c>
      <c r="BK120" s="186">
        <f>ROUND(I120*H120,2)</f>
        <v>0</v>
      </c>
      <c r="BL120" s="18" t="s">
        <v>142</v>
      </c>
      <c r="BM120" s="185" t="s">
        <v>431</v>
      </c>
    </row>
    <row r="121" spans="1:47" s="2" customFormat="1" ht="29.25">
      <c r="A121" s="35"/>
      <c r="B121" s="36"/>
      <c r="C121" s="37"/>
      <c r="D121" s="187" t="s">
        <v>144</v>
      </c>
      <c r="E121" s="37"/>
      <c r="F121" s="188" t="s">
        <v>990</v>
      </c>
      <c r="G121" s="37"/>
      <c r="H121" s="37"/>
      <c r="I121" s="189"/>
      <c r="J121" s="37"/>
      <c r="K121" s="37"/>
      <c r="L121" s="40"/>
      <c r="M121" s="190"/>
      <c r="N121" s="19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144</v>
      </c>
      <c r="AU121" s="18" t="s">
        <v>86</v>
      </c>
    </row>
    <row r="122" spans="1:65" s="2" customFormat="1" ht="49.15" customHeight="1">
      <c r="A122" s="35"/>
      <c r="B122" s="36"/>
      <c r="C122" s="174" t="s">
        <v>265</v>
      </c>
      <c r="D122" s="174" t="s">
        <v>137</v>
      </c>
      <c r="E122" s="175" t="s">
        <v>991</v>
      </c>
      <c r="F122" s="176" t="s">
        <v>992</v>
      </c>
      <c r="G122" s="177" t="s">
        <v>176</v>
      </c>
      <c r="H122" s="178">
        <v>1</v>
      </c>
      <c r="I122" s="179"/>
      <c r="J122" s="180">
        <f>ROUND(I122*H122,2)</f>
        <v>0</v>
      </c>
      <c r="K122" s="176" t="s">
        <v>76</v>
      </c>
      <c r="L122" s="40"/>
      <c r="M122" s="181" t="s">
        <v>76</v>
      </c>
      <c r="N122" s="182" t="s">
        <v>48</v>
      </c>
      <c r="O122" s="65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142</v>
      </c>
      <c r="AT122" s="185" t="s">
        <v>137</v>
      </c>
      <c r="AU122" s="185" t="s">
        <v>86</v>
      </c>
      <c r="AY122" s="18" t="s">
        <v>134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8" t="s">
        <v>86</v>
      </c>
      <c r="BK122" s="186">
        <f>ROUND(I122*H122,2)</f>
        <v>0</v>
      </c>
      <c r="BL122" s="18" t="s">
        <v>142</v>
      </c>
      <c r="BM122" s="185" t="s">
        <v>441</v>
      </c>
    </row>
    <row r="123" spans="1:47" s="2" customFormat="1" ht="29.25">
      <c r="A123" s="35"/>
      <c r="B123" s="36"/>
      <c r="C123" s="37"/>
      <c r="D123" s="187" t="s">
        <v>144</v>
      </c>
      <c r="E123" s="37"/>
      <c r="F123" s="188" t="s">
        <v>992</v>
      </c>
      <c r="G123" s="37"/>
      <c r="H123" s="37"/>
      <c r="I123" s="189"/>
      <c r="J123" s="37"/>
      <c r="K123" s="37"/>
      <c r="L123" s="40"/>
      <c r="M123" s="190"/>
      <c r="N123" s="191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144</v>
      </c>
      <c r="AU123" s="18" t="s">
        <v>86</v>
      </c>
    </row>
    <row r="124" spans="1:65" s="2" customFormat="1" ht="24.2" customHeight="1">
      <c r="A124" s="35"/>
      <c r="B124" s="36"/>
      <c r="C124" s="174" t="s">
        <v>270</v>
      </c>
      <c r="D124" s="174" t="s">
        <v>137</v>
      </c>
      <c r="E124" s="175" t="s">
        <v>993</v>
      </c>
      <c r="F124" s="176" t="s">
        <v>994</v>
      </c>
      <c r="G124" s="177" t="s">
        <v>176</v>
      </c>
      <c r="H124" s="178">
        <v>1</v>
      </c>
      <c r="I124" s="179"/>
      <c r="J124" s="180">
        <f>ROUND(I124*H124,2)</f>
        <v>0</v>
      </c>
      <c r="K124" s="176" t="s">
        <v>76</v>
      </c>
      <c r="L124" s="40"/>
      <c r="M124" s="181" t="s">
        <v>76</v>
      </c>
      <c r="N124" s="182" t="s">
        <v>48</v>
      </c>
      <c r="O124" s="65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142</v>
      </c>
      <c r="AT124" s="185" t="s">
        <v>137</v>
      </c>
      <c r="AU124" s="185" t="s">
        <v>86</v>
      </c>
      <c r="AY124" s="18" t="s">
        <v>134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86</v>
      </c>
      <c r="BK124" s="186">
        <f>ROUND(I124*H124,2)</f>
        <v>0</v>
      </c>
      <c r="BL124" s="18" t="s">
        <v>142</v>
      </c>
      <c r="BM124" s="185" t="s">
        <v>451</v>
      </c>
    </row>
    <row r="125" spans="1:47" s="2" customFormat="1" ht="19.5">
      <c r="A125" s="35"/>
      <c r="B125" s="36"/>
      <c r="C125" s="37"/>
      <c r="D125" s="187" t="s">
        <v>144</v>
      </c>
      <c r="E125" s="37"/>
      <c r="F125" s="188" t="s">
        <v>994</v>
      </c>
      <c r="G125" s="37"/>
      <c r="H125" s="37"/>
      <c r="I125" s="189"/>
      <c r="J125" s="37"/>
      <c r="K125" s="37"/>
      <c r="L125" s="40"/>
      <c r="M125" s="190"/>
      <c r="N125" s="191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144</v>
      </c>
      <c r="AU125" s="18" t="s">
        <v>86</v>
      </c>
    </row>
    <row r="126" spans="1:65" s="2" customFormat="1" ht="62.65" customHeight="1">
      <c r="A126" s="35"/>
      <c r="B126" s="36"/>
      <c r="C126" s="174" t="s">
        <v>7</v>
      </c>
      <c r="D126" s="174" t="s">
        <v>137</v>
      </c>
      <c r="E126" s="175" t="s">
        <v>995</v>
      </c>
      <c r="F126" s="176" t="s">
        <v>996</v>
      </c>
      <c r="G126" s="177" t="s">
        <v>176</v>
      </c>
      <c r="H126" s="178">
        <v>1</v>
      </c>
      <c r="I126" s="179"/>
      <c r="J126" s="180">
        <f>ROUND(I126*H126,2)</f>
        <v>0</v>
      </c>
      <c r="K126" s="176" t="s">
        <v>76</v>
      </c>
      <c r="L126" s="40"/>
      <c r="M126" s="181" t="s">
        <v>76</v>
      </c>
      <c r="N126" s="182" t="s">
        <v>48</v>
      </c>
      <c r="O126" s="65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142</v>
      </c>
      <c r="AT126" s="185" t="s">
        <v>137</v>
      </c>
      <c r="AU126" s="185" t="s">
        <v>86</v>
      </c>
      <c r="AY126" s="18" t="s">
        <v>134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86</v>
      </c>
      <c r="BK126" s="186">
        <f>ROUND(I126*H126,2)</f>
        <v>0</v>
      </c>
      <c r="BL126" s="18" t="s">
        <v>142</v>
      </c>
      <c r="BM126" s="185" t="s">
        <v>461</v>
      </c>
    </row>
    <row r="127" spans="1:47" s="2" customFormat="1" ht="39">
      <c r="A127" s="35"/>
      <c r="B127" s="36"/>
      <c r="C127" s="37"/>
      <c r="D127" s="187" t="s">
        <v>144</v>
      </c>
      <c r="E127" s="37"/>
      <c r="F127" s="188" t="s">
        <v>996</v>
      </c>
      <c r="G127" s="37"/>
      <c r="H127" s="37"/>
      <c r="I127" s="189"/>
      <c r="J127" s="37"/>
      <c r="K127" s="37"/>
      <c r="L127" s="40"/>
      <c r="M127" s="190"/>
      <c r="N127" s="191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144</v>
      </c>
      <c r="AU127" s="18" t="s">
        <v>86</v>
      </c>
    </row>
    <row r="128" spans="1:65" s="2" customFormat="1" ht="24.2" customHeight="1">
      <c r="A128" s="35"/>
      <c r="B128" s="36"/>
      <c r="C128" s="174" t="s">
        <v>282</v>
      </c>
      <c r="D128" s="174" t="s">
        <v>137</v>
      </c>
      <c r="E128" s="175" t="s">
        <v>997</v>
      </c>
      <c r="F128" s="176" t="s">
        <v>998</v>
      </c>
      <c r="G128" s="177" t="s">
        <v>176</v>
      </c>
      <c r="H128" s="178">
        <v>1</v>
      </c>
      <c r="I128" s="179"/>
      <c r="J128" s="180">
        <f>ROUND(I128*H128,2)</f>
        <v>0</v>
      </c>
      <c r="K128" s="176" t="s">
        <v>76</v>
      </c>
      <c r="L128" s="40"/>
      <c r="M128" s="181" t="s">
        <v>76</v>
      </c>
      <c r="N128" s="182" t="s">
        <v>48</v>
      </c>
      <c r="O128" s="65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142</v>
      </c>
      <c r="AT128" s="185" t="s">
        <v>137</v>
      </c>
      <c r="AU128" s="185" t="s">
        <v>86</v>
      </c>
      <c r="AY128" s="18" t="s">
        <v>134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86</v>
      </c>
      <c r="BK128" s="186">
        <f>ROUND(I128*H128,2)</f>
        <v>0</v>
      </c>
      <c r="BL128" s="18" t="s">
        <v>142</v>
      </c>
      <c r="BM128" s="185" t="s">
        <v>471</v>
      </c>
    </row>
    <row r="129" spans="1:47" s="2" customFormat="1" ht="19.5">
      <c r="A129" s="35"/>
      <c r="B129" s="36"/>
      <c r="C129" s="37"/>
      <c r="D129" s="187" t="s">
        <v>144</v>
      </c>
      <c r="E129" s="37"/>
      <c r="F129" s="188" t="s">
        <v>998</v>
      </c>
      <c r="G129" s="37"/>
      <c r="H129" s="37"/>
      <c r="I129" s="189"/>
      <c r="J129" s="37"/>
      <c r="K129" s="37"/>
      <c r="L129" s="40"/>
      <c r="M129" s="190"/>
      <c r="N129" s="191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144</v>
      </c>
      <c r="AU129" s="18" t="s">
        <v>86</v>
      </c>
    </row>
    <row r="130" spans="1:65" s="2" customFormat="1" ht="24.2" customHeight="1">
      <c r="A130" s="35"/>
      <c r="B130" s="36"/>
      <c r="C130" s="174" t="s">
        <v>291</v>
      </c>
      <c r="D130" s="174" t="s">
        <v>137</v>
      </c>
      <c r="E130" s="175" t="s">
        <v>999</v>
      </c>
      <c r="F130" s="176" t="s">
        <v>1000</v>
      </c>
      <c r="G130" s="177" t="s">
        <v>176</v>
      </c>
      <c r="H130" s="178">
        <v>1</v>
      </c>
      <c r="I130" s="179"/>
      <c r="J130" s="180">
        <f>ROUND(I130*H130,2)</f>
        <v>0</v>
      </c>
      <c r="K130" s="176" t="s">
        <v>76</v>
      </c>
      <c r="L130" s="40"/>
      <c r="M130" s="181" t="s">
        <v>76</v>
      </c>
      <c r="N130" s="182" t="s">
        <v>48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142</v>
      </c>
      <c r="AT130" s="185" t="s">
        <v>137</v>
      </c>
      <c r="AU130" s="185" t="s">
        <v>86</v>
      </c>
      <c r="AY130" s="18" t="s">
        <v>134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86</v>
      </c>
      <c r="BK130" s="186">
        <f>ROUND(I130*H130,2)</f>
        <v>0</v>
      </c>
      <c r="BL130" s="18" t="s">
        <v>142</v>
      </c>
      <c r="BM130" s="185" t="s">
        <v>480</v>
      </c>
    </row>
    <row r="131" spans="1:47" s="2" customFormat="1" ht="11.25">
      <c r="A131" s="35"/>
      <c r="B131" s="36"/>
      <c r="C131" s="37"/>
      <c r="D131" s="187" t="s">
        <v>144</v>
      </c>
      <c r="E131" s="37"/>
      <c r="F131" s="188" t="s">
        <v>1000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144</v>
      </c>
      <c r="AU131" s="18" t="s">
        <v>86</v>
      </c>
    </row>
    <row r="132" spans="1:65" s="2" customFormat="1" ht="24.2" customHeight="1">
      <c r="A132" s="35"/>
      <c r="B132" s="36"/>
      <c r="C132" s="174" t="s">
        <v>298</v>
      </c>
      <c r="D132" s="174" t="s">
        <v>137</v>
      </c>
      <c r="E132" s="175" t="s">
        <v>1001</v>
      </c>
      <c r="F132" s="176" t="s">
        <v>1002</v>
      </c>
      <c r="G132" s="177" t="s">
        <v>176</v>
      </c>
      <c r="H132" s="178">
        <v>1</v>
      </c>
      <c r="I132" s="179"/>
      <c r="J132" s="180">
        <f>ROUND(I132*H132,2)</f>
        <v>0</v>
      </c>
      <c r="K132" s="176" t="s">
        <v>76</v>
      </c>
      <c r="L132" s="40"/>
      <c r="M132" s="181" t="s">
        <v>76</v>
      </c>
      <c r="N132" s="182" t="s">
        <v>48</v>
      </c>
      <c r="O132" s="65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142</v>
      </c>
      <c r="AT132" s="185" t="s">
        <v>137</v>
      </c>
      <c r="AU132" s="185" t="s">
        <v>86</v>
      </c>
      <c r="AY132" s="18" t="s">
        <v>134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86</v>
      </c>
      <c r="BK132" s="186">
        <f>ROUND(I132*H132,2)</f>
        <v>0</v>
      </c>
      <c r="BL132" s="18" t="s">
        <v>142</v>
      </c>
      <c r="BM132" s="185" t="s">
        <v>494</v>
      </c>
    </row>
    <row r="133" spans="1:47" s="2" customFormat="1" ht="19.5">
      <c r="A133" s="35"/>
      <c r="B133" s="36"/>
      <c r="C133" s="37"/>
      <c r="D133" s="187" t="s">
        <v>144</v>
      </c>
      <c r="E133" s="37"/>
      <c r="F133" s="188" t="s">
        <v>1002</v>
      </c>
      <c r="G133" s="37"/>
      <c r="H133" s="37"/>
      <c r="I133" s="189"/>
      <c r="J133" s="37"/>
      <c r="K133" s="37"/>
      <c r="L133" s="40"/>
      <c r="M133" s="190"/>
      <c r="N133" s="191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144</v>
      </c>
      <c r="AU133" s="18" t="s">
        <v>86</v>
      </c>
    </row>
    <row r="134" spans="1:65" s="2" customFormat="1" ht="37.9" customHeight="1">
      <c r="A134" s="35"/>
      <c r="B134" s="36"/>
      <c r="C134" s="174" t="s">
        <v>305</v>
      </c>
      <c r="D134" s="174" t="s">
        <v>137</v>
      </c>
      <c r="E134" s="175" t="s">
        <v>1003</v>
      </c>
      <c r="F134" s="176" t="s">
        <v>1004</v>
      </c>
      <c r="G134" s="177" t="s">
        <v>140</v>
      </c>
      <c r="H134" s="178">
        <v>76</v>
      </c>
      <c r="I134" s="179"/>
      <c r="J134" s="180">
        <f>ROUND(I134*H134,2)</f>
        <v>0</v>
      </c>
      <c r="K134" s="176" t="s">
        <v>76</v>
      </c>
      <c r="L134" s="40"/>
      <c r="M134" s="181" t="s">
        <v>76</v>
      </c>
      <c r="N134" s="182" t="s">
        <v>48</v>
      </c>
      <c r="O134" s="65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142</v>
      </c>
      <c r="AT134" s="185" t="s">
        <v>137</v>
      </c>
      <c r="AU134" s="185" t="s">
        <v>86</v>
      </c>
      <c r="AY134" s="18" t="s">
        <v>134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86</v>
      </c>
      <c r="BK134" s="186">
        <f>ROUND(I134*H134,2)</f>
        <v>0</v>
      </c>
      <c r="BL134" s="18" t="s">
        <v>142</v>
      </c>
      <c r="BM134" s="185" t="s">
        <v>507</v>
      </c>
    </row>
    <row r="135" spans="1:47" s="2" customFormat="1" ht="19.5">
      <c r="A135" s="35"/>
      <c r="B135" s="36"/>
      <c r="C135" s="37"/>
      <c r="D135" s="187" t="s">
        <v>144</v>
      </c>
      <c r="E135" s="37"/>
      <c r="F135" s="188" t="s">
        <v>1004</v>
      </c>
      <c r="G135" s="37"/>
      <c r="H135" s="37"/>
      <c r="I135" s="189"/>
      <c r="J135" s="37"/>
      <c r="K135" s="37"/>
      <c r="L135" s="40"/>
      <c r="M135" s="190"/>
      <c r="N135" s="191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144</v>
      </c>
      <c r="AU135" s="18" t="s">
        <v>86</v>
      </c>
    </row>
    <row r="136" spans="1:65" s="2" customFormat="1" ht="24.2" customHeight="1">
      <c r="A136" s="35"/>
      <c r="B136" s="36"/>
      <c r="C136" s="174" t="s">
        <v>310</v>
      </c>
      <c r="D136" s="174" t="s">
        <v>137</v>
      </c>
      <c r="E136" s="175" t="s">
        <v>1005</v>
      </c>
      <c r="F136" s="176" t="s">
        <v>1006</v>
      </c>
      <c r="G136" s="177" t="s">
        <v>140</v>
      </c>
      <c r="H136" s="178">
        <v>100</v>
      </c>
      <c r="I136" s="179"/>
      <c r="J136" s="180">
        <f>ROUND(I136*H136,2)</f>
        <v>0</v>
      </c>
      <c r="K136" s="176" t="s">
        <v>76</v>
      </c>
      <c r="L136" s="40"/>
      <c r="M136" s="181" t="s">
        <v>76</v>
      </c>
      <c r="N136" s="182" t="s">
        <v>48</v>
      </c>
      <c r="O136" s="65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142</v>
      </c>
      <c r="AT136" s="185" t="s">
        <v>137</v>
      </c>
      <c r="AU136" s="185" t="s">
        <v>86</v>
      </c>
      <c r="AY136" s="18" t="s">
        <v>134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86</v>
      </c>
      <c r="BK136" s="186">
        <f>ROUND(I136*H136,2)</f>
        <v>0</v>
      </c>
      <c r="BL136" s="18" t="s">
        <v>142</v>
      </c>
      <c r="BM136" s="185" t="s">
        <v>1007</v>
      </c>
    </row>
    <row r="137" spans="1:47" s="2" customFormat="1" ht="19.5">
      <c r="A137" s="35"/>
      <c r="B137" s="36"/>
      <c r="C137" s="37"/>
      <c r="D137" s="187" t="s">
        <v>144</v>
      </c>
      <c r="E137" s="37"/>
      <c r="F137" s="188" t="s">
        <v>1006</v>
      </c>
      <c r="G137" s="37"/>
      <c r="H137" s="37"/>
      <c r="I137" s="189"/>
      <c r="J137" s="37"/>
      <c r="K137" s="37"/>
      <c r="L137" s="40"/>
      <c r="M137" s="190"/>
      <c r="N137" s="191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144</v>
      </c>
      <c r="AU137" s="18" t="s">
        <v>86</v>
      </c>
    </row>
    <row r="138" spans="2:63" s="12" customFormat="1" ht="25.9" customHeight="1">
      <c r="B138" s="158"/>
      <c r="C138" s="159"/>
      <c r="D138" s="160" t="s">
        <v>77</v>
      </c>
      <c r="E138" s="161" t="s">
        <v>1008</v>
      </c>
      <c r="F138" s="161" t="s">
        <v>1009</v>
      </c>
      <c r="G138" s="159"/>
      <c r="H138" s="159"/>
      <c r="I138" s="162"/>
      <c r="J138" s="163">
        <f>BK138</f>
        <v>0</v>
      </c>
      <c r="K138" s="159"/>
      <c r="L138" s="164"/>
      <c r="M138" s="165"/>
      <c r="N138" s="166"/>
      <c r="O138" s="166"/>
      <c r="P138" s="167">
        <f>SUM(P139:P142)</f>
        <v>0</v>
      </c>
      <c r="Q138" s="166"/>
      <c r="R138" s="167">
        <f>SUM(R139:R142)</f>
        <v>0</v>
      </c>
      <c r="S138" s="166"/>
      <c r="T138" s="168">
        <f>SUM(T139:T142)</f>
        <v>0</v>
      </c>
      <c r="AR138" s="169" t="s">
        <v>86</v>
      </c>
      <c r="AT138" s="170" t="s">
        <v>77</v>
      </c>
      <c r="AU138" s="170" t="s">
        <v>78</v>
      </c>
      <c r="AY138" s="169" t="s">
        <v>134</v>
      </c>
      <c r="BK138" s="171">
        <f>SUM(BK139:BK142)</f>
        <v>0</v>
      </c>
    </row>
    <row r="139" spans="1:65" s="2" customFormat="1" ht="14.45" customHeight="1">
      <c r="A139" s="35"/>
      <c r="B139" s="36"/>
      <c r="C139" s="174" t="s">
        <v>315</v>
      </c>
      <c r="D139" s="174" t="s">
        <v>137</v>
      </c>
      <c r="E139" s="175" t="s">
        <v>1010</v>
      </c>
      <c r="F139" s="176" t="s">
        <v>1011</v>
      </c>
      <c r="G139" s="177" t="s">
        <v>176</v>
      </c>
      <c r="H139" s="178">
        <v>1</v>
      </c>
      <c r="I139" s="179"/>
      <c r="J139" s="180">
        <f>ROUND(I139*H139,2)</f>
        <v>0</v>
      </c>
      <c r="K139" s="176" t="s">
        <v>76</v>
      </c>
      <c r="L139" s="40"/>
      <c r="M139" s="181" t="s">
        <v>76</v>
      </c>
      <c r="N139" s="182" t="s">
        <v>48</v>
      </c>
      <c r="O139" s="65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142</v>
      </c>
      <c r="AT139" s="185" t="s">
        <v>137</v>
      </c>
      <c r="AU139" s="185" t="s">
        <v>86</v>
      </c>
      <c r="AY139" s="18" t="s">
        <v>134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86</v>
      </c>
      <c r="BK139" s="186">
        <f>ROUND(I139*H139,2)</f>
        <v>0</v>
      </c>
      <c r="BL139" s="18" t="s">
        <v>142</v>
      </c>
      <c r="BM139" s="185" t="s">
        <v>520</v>
      </c>
    </row>
    <row r="140" spans="1:47" s="2" customFormat="1" ht="11.25">
      <c r="A140" s="35"/>
      <c r="B140" s="36"/>
      <c r="C140" s="37"/>
      <c r="D140" s="187" t="s">
        <v>144</v>
      </c>
      <c r="E140" s="37"/>
      <c r="F140" s="188" t="s">
        <v>1011</v>
      </c>
      <c r="G140" s="37"/>
      <c r="H140" s="37"/>
      <c r="I140" s="189"/>
      <c r="J140" s="37"/>
      <c r="K140" s="37"/>
      <c r="L140" s="40"/>
      <c r="M140" s="190"/>
      <c r="N140" s="191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144</v>
      </c>
      <c r="AU140" s="18" t="s">
        <v>86</v>
      </c>
    </row>
    <row r="141" spans="1:65" s="2" customFormat="1" ht="14.45" customHeight="1">
      <c r="A141" s="35"/>
      <c r="B141" s="36"/>
      <c r="C141" s="174" t="s">
        <v>325</v>
      </c>
      <c r="D141" s="174" t="s">
        <v>137</v>
      </c>
      <c r="E141" s="175" t="s">
        <v>1012</v>
      </c>
      <c r="F141" s="176" t="s">
        <v>1013</v>
      </c>
      <c r="G141" s="177" t="s">
        <v>176</v>
      </c>
      <c r="H141" s="178">
        <v>1</v>
      </c>
      <c r="I141" s="179"/>
      <c r="J141" s="180">
        <f>ROUND(I141*H141,2)</f>
        <v>0</v>
      </c>
      <c r="K141" s="176" t="s">
        <v>76</v>
      </c>
      <c r="L141" s="40"/>
      <c r="M141" s="181" t="s">
        <v>76</v>
      </c>
      <c r="N141" s="182" t="s">
        <v>48</v>
      </c>
      <c r="O141" s="65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142</v>
      </c>
      <c r="AT141" s="185" t="s">
        <v>137</v>
      </c>
      <c r="AU141" s="185" t="s">
        <v>86</v>
      </c>
      <c r="AY141" s="18" t="s">
        <v>134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86</v>
      </c>
      <c r="BK141" s="186">
        <f>ROUND(I141*H141,2)</f>
        <v>0</v>
      </c>
      <c r="BL141" s="18" t="s">
        <v>142</v>
      </c>
      <c r="BM141" s="185" t="s">
        <v>529</v>
      </c>
    </row>
    <row r="142" spans="1:47" s="2" customFormat="1" ht="11.25">
      <c r="A142" s="35"/>
      <c r="B142" s="36"/>
      <c r="C142" s="37"/>
      <c r="D142" s="187" t="s">
        <v>144</v>
      </c>
      <c r="E142" s="37"/>
      <c r="F142" s="188" t="s">
        <v>1013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144</v>
      </c>
      <c r="AU142" s="18" t="s">
        <v>86</v>
      </c>
    </row>
    <row r="143" spans="2:63" s="12" customFormat="1" ht="25.9" customHeight="1">
      <c r="B143" s="158"/>
      <c r="C143" s="159"/>
      <c r="D143" s="160" t="s">
        <v>77</v>
      </c>
      <c r="E143" s="161" t="s">
        <v>1014</v>
      </c>
      <c r="F143" s="161" t="s">
        <v>1015</v>
      </c>
      <c r="G143" s="159"/>
      <c r="H143" s="159"/>
      <c r="I143" s="162"/>
      <c r="J143" s="163">
        <f>BK143</f>
        <v>0</v>
      </c>
      <c r="K143" s="159"/>
      <c r="L143" s="164"/>
      <c r="M143" s="165"/>
      <c r="N143" s="166"/>
      <c r="O143" s="166"/>
      <c r="P143" s="167">
        <f>SUM(P144:P155)</f>
        <v>0</v>
      </c>
      <c r="Q143" s="166"/>
      <c r="R143" s="167">
        <f>SUM(R144:R155)</f>
        <v>0</v>
      </c>
      <c r="S143" s="166"/>
      <c r="T143" s="168">
        <f>SUM(T144:T155)</f>
        <v>0</v>
      </c>
      <c r="AR143" s="169" t="s">
        <v>86</v>
      </c>
      <c r="AT143" s="170" t="s">
        <v>77</v>
      </c>
      <c r="AU143" s="170" t="s">
        <v>78</v>
      </c>
      <c r="AY143" s="169" t="s">
        <v>134</v>
      </c>
      <c r="BK143" s="171">
        <f>SUM(BK144:BK155)</f>
        <v>0</v>
      </c>
    </row>
    <row r="144" spans="1:65" s="2" customFormat="1" ht="14.45" customHeight="1">
      <c r="A144" s="35"/>
      <c r="B144" s="36"/>
      <c r="C144" s="174" t="s">
        <v>331</v>
      </c>
      <c r="D144" s="174" t="s">
        <v>137</v>
      </c>
      <c r="E144" s="175" t="s">
        <v>1016</v>
      </c>
      <c r="F144" s="176" t="s">
        <v>1017</v>
      </c>
      <c r="G144" s="177" t="s">
        <v>176</v>
      </c>
      <c r="H144" s="178">
        <v>1</v>
      </c>
      <c r="I144" s="179"/>
      <c r="J144" s="180">
        <f>ROUND(I144*H144,2)</f>
        <v>0</v>
      </c>
      <c r="K144" s="176" t="s">
        <v>76</v>
      </c>
      <c r="L144" s="40"/>
      <c r="M144" s="181" t="s">
        <v>76</v>
      </c>
      <c r="N144" s="182" t="s">
        <v>48</v>
      </c>
      <c r="O144" s="65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142</v>
      </c>
      <c r="AT144" s="185" t="s">
        <v>137</v>
      </c>
      <c r="AU144" s="185" t="s">
        <v>86</v>
      </c>
      <c r="AY144" s="18" t="s">
        <v>134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8" t="s">
        <v>86</v>
      </c>
      <c r="BK144" s="186">
        <f>ROUND(I144*H144,2)</f>
        <v>0</v>
      </c>
      <c r="BL144" s="18" t="s">
        <v>142</v>
      </c>
      <c r="BM144" s="185" t="s">
        <v>537</v>
      </c>
    </row>
    <row r="145" spans="1:47" s="2" customFormat="1" ht="11.25">
      <c r="A145" s="35"/>
      <c r="B145" s="36"/>
      <c r="C145" s="37"/>
      <c r="D145" s="187" t="s">
        <v>144</v>
      </c>
      <c r="E145" s="37"/>
      <c r="F145" s="188" t="s">
        <v>1017</v>
      </c>
      <c r="G145" s="37"/>
      <c r="H145" s="37"/>
      <c r="I145" s="189"/>
      <c r="J145" s="37"/>
      <c r="K145" s="37"/>
      <c r="L145" s="40"/>
      <c r="M145" s="190"/>
      <c r="N145" s="191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144</v>
      </c>
      <c r="AU145" s="18" t="s">
        <v>86</v>
      </c>
    </row>
    <row r="146" spans="1:65" s="2" customFormat="1" ht="24.2" customHeight="1">
      <c r="A146" s="35"/>
      <c r="B146" s="36"/>
      <c r="C146" s="174" t="s">
        <v>343</v>
      </c>
      <c r="D146" s="174" t="s">
        <v>137</v>
      </c>
      <c r="E146" s="175" t="s">
        <v>1018</v>
      </c>
      <c r="F146" s="176" t="s">
        <v>1019</v>
      </c>
      <c r="G146" s="177" t="s">
        <v>176</v>
      </c>
      <c r="H146" s="178">
        <v>1</v>
      </c>
      <c r="I146" s="179"/>
      <c r="J146" s="180">
        <f>ROUND(I146*H146,2)</f>
        <v>0</v>
      </c>
      <c r="K146" s="176" t="s">
        <v>76</v>
      </c>
      <c r="L146" s="40"/>
      <c r="M146" s="181" t="s">
        <v>76</v>
      </c>
      <c r="N146" s="182" t="s">
        <v>48</v>
      </c>
      <c r="O146" s="65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142</v>
      </c>
      <c r="AT146" s="185" t="s">
        <v>137</v>
      </c>
      <c r="AU146" s="185" t="s">
        <v>86</v>
      </c>
      <c r="AY146" s="18" t="s">
        <v>134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86</v>
      </c>
      <c r="BK146" s="186">
        <f>ROUND(I146*H146,2)</f>
        <v>0</v>
      </c>
      <c r="BL146" s="18" t="s">
        <v>142</v>
      </c>
      <c r="BM146" s="185" t="s">
        <v>545</v>
      </c>
    </row>
    <row r="147" spans="1:47" s="2" customFormat="1" ht="19.5">
      <c r="A147" s="35"/>
      <c r="B147" s="36"/>
      <c r="C147" s="37"/>
      <c r="D147" s="187" t="s">
        <v>144</v>
      </c>
      <c r="E147" s="37"/>
      <c r="F147" s="188" t="s">
        <v>1019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144</v>
      </c>
      <c r="AU147" s="18" t="s">
        <v>86</v>
      </c>
    </row>
    <row r="148" spans="1:65" s="2" customFormat="1" ht="24.2" customHeight="1">
      <c r="A148" s="35"/>
      <c r="B148" s="36"/>
      <c r="C148" s="174" t="s">
        <v>348</v>
      </c>
      <c r="D148" s="174" t="s">
        <v>137</v>
      </c>
      <c r="E148" s="175" t="s">
        <v>1020</v>
      </c>
      <c r="F148" s="176" t="s">
        <v>1021</v>
      </c>
      <c r="G148" s="177" t="s">
        <v>176</v>
      </c>
      <c r="H148" s="178">
        <v>1</v>
      </c>
      <c r="I148" s="179"/>
      <c r="J148" s="180">
        <f>ROUND(I148*H148,2)</f>
        <v>0</v>
      </c>
      <c r="K148" s="176" t="s">
        <v>76</v>
      </c>
      <c r="L148" s="40"/>
      <c r="M148" s="181" t="s">
        <v>76</v>
      </c>
      <c r="N148" s="182" t="s">
        <v>48</v>
      </c>
      <c r="O148" s="65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142</v>
      </c>
      <c r="AT148" s="185" t="s">
        <v>137</v>
      </c>
      <c r="AU148" s="185" t="s">
        <v>86</v>
      </c>
      <c r="AY148" s="18" t="s">
        <v>134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8" t="s">
        <v>86</v>
      </c>
      <c r="BK148" s="186">
        <f>ROUND(I148*H148,2)</f>
        <v>0</v>
      </c>
      <c r="BL148" s="18" t="s">
        <v>142</v>
      </c>
      <c r="BM148" s="185" t="s">
        <v>553</v>
      </c>
    </row>
    <row r="149" spans="1:47" s="2" customFormat="1" ht="19.5">
      <c r="A149" s="35"/>
      <c r="B149" s="36"/>
      <c r="C149" s="37"/>
      <c r="D149" s="187" t="s">
        <v>144</v>
      </c>
      <c r="E149" s="37"/>
      <c r="F149" s="188" t="s">
        <v>1021</v>
      </c>
      <c r="G149" s="37"/>
      <c r="H149" s="37"/>
      <c r="I149" s="189"/>
      <c r="J149" s="37"/>
      <c r="K149" s="37"/>
      <c r="L149" s="40"/>
      <c r="M149" s="190"/>
      <c r="N149" s="19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144</v>
      </c>
      <c r="AU149" s="18" t="s">
        <v>86</v>
      </c>
    </row>
    <row r="150" spans="1:65" s="2" customFormat="1" ht="14.45" customHeight="1">
      <c r="A150" s="35"/>
      <c r="B150" s="36"/>
      <c r="C150" s="174" t="s">
        <v>302</v>
      </c>
      <c r="D150" s="174" t="s">
        <v>137</v>
      </c>
      <c r="E150" s="175" t="s">
        <v>1022</v>
      </c>
      <c r="F150" s="176" t="s">
        <v>1023</v>
      </c>
      <c r="G150" s="177" t="s">
        <v>176</v>
      </c>
      <c r="H150" s="178">
        <v>1</v>
      </c>
      <c r="I150" s="179"/>
      <c r="J150" s="180">
        <f>ROUND(I150*H150,2)</f>
        <v>0</v>
      </c>
      <c r="K150" s="176" t="s">
        <v>76</v>
      </c>
      <c r="L150" s="40"/>
      <c r="M150" s="181" t="s">
        <v>76</v>
      </c>
      <c r="N150" s="182" t="s">
        <v>48</v>
      </c>
      <c r="O150" s="65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142</v>
      </c>
      <c r="AT150" s="185" t="s">
        <v>137</v>
      </c>
      <c r="AU150" s="185" t="s">
        <v>86</v>
      </c>
      <c r="AY150" s="18" t="s">
        <v>134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86</v>
      </c>
      <c r="BK150" s="186">
        <f>ROUND(I150*H150,2)</f>
        <v>0</v>
      </c>
      <c r="BL150" s="18" t="s">
        <v>142</v>
      </c>
      <c r="BM150" s="185" t="s">
        <v>561</v>
      </c>
    </row>
    <row r="151" spans="1:47" s="2" customFormat="1" ht="11.25">
      <c r="A151" s="35"/>
      <c r="B151" s="36"/>
      <c r="C151" s="37"/>
      <c r="D151" s="187" t="s">
        <v>144</v>
      </c>
      <c r="E151" s="37"/>
      <c r="F151" s="188" t="s">
        <v>1023</v>
      </c>
      <c r="G151" s="37"/>
      <c r="H151" s="37"/>
      <c r="I151" s="189"/>
      <c r="J151" s="37"/>
      <c r="K151" s="37"/>
      <c r="L151" s="40"/>
      <c r="M151" s="190"/>
      <c r="N151" s="191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144</v>
      </c>
      <c r="AU151" s="18" t="s">
        <v>86</v>
      </c>
    </row>
    <row r="152" spans="1:65" s="2" customFormat="1" ht="14.45" customHeight="1">
      <c r="A152" s="35"/>
      <c r="B152" s="36"/>
      <c r="C152" s="174" t="s">
        <v>373</v>
      </c>
      <c r="D152" s="174" t="s">
        <v>137</v>
      </c>
      <c r="E152" s="175" t="s">
        <v>1024</v>
      </c>
      <c r="F152" s="176" t="s">
        <v>1025</v>
      </c>
      <c r="G152" s="177" t="s">
        <v>176</v>
      </c>
      <c r="H152" s="178">
        <v>1</v>
      </c>
      <c r="I152" s="179"/>
      <c r="J152" s="180">
        <f>ROUND(I152*H152,2)</f>
        <v>0</v>
      </c>
      <c r="K152" s="176" t="s">
        <v>76</v>
      </c>
      <c r="L152" s="40"/>
      <c r="M152" s="181" t="s">
        <v>76</v>
      </c>
      <c r="N152" s="182" t="s">
        <v>48</v>
      </c>
      <c r="O152" s="65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142</v>
      </c>
      <c r="AT152" s="185" t="s">
        <v>137</v>
      </c>
      <c r="AU152" s="185" t="s">
        <v>86</v>
      </c>
      <c r="AY152" s="18" t="s">
        <v>134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8" t="s">
        <v>86</v>
      </c>
      <c r="BK152" s="186">
        <f>ROUND(I152*H152,2)</f>
        <v>0</v>
      </c>
      <c r="BL152" s="18" t="s">
        <v>142</v>
      </c>
      <c r="BM152" s="185" t="s">
        <v>569</v>
      </c>
    </row>
    <row r="153" spans="1:47" s="2" customFormat="1" ht="11.25">
      <c r="A153" s="35"/>
      <c r="B153" s="36"/>
      <c r="C153" s="37"/>
      <c r="D153" s="187" t="s">
        <v>144</v>
      </c>
      <c r="E153" s="37"/>
      <c r="F153" s="188" t="s">
        <v>1025</v>
      </c>
      <c r="G153" s="37"/>
      <c r="H153" s="37"/>
      <c r="I153" s="189"/>
      <c r="J153" s="37"/>
      <c r="K153" s="37"/>
      <c r="L153" s="40"/>
      <c r="M153" s="190"/>
      <c r="N153" s="191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144</v>
      </c>
      <c r="AU153" s="18" t="s">
        <v>86</v>
      </c>
    </row>
    <row r="154" spans="1:65" s="2" customFormat="1" ht="37.9" customHeight="1">
      <c r="A154" s="35"/>
      <c r="B154" s="36"/>
      <c r="C154" s="174" t="s">
        <v>421</v>
      </c>
      <c r="D154" s="174" t="s">
        <v>137</v>
      </c>
      <c r="E154" s="175" t="s">
        <v>1026</v>
      </c>
      <c r="F154" s="176" t="s">
        <v>1027</v>
      </c>
      <c r="G154" s="177" t="s">
        <v>176</v>
      </c>
      <c r="H154" s="178">
        <v>1</v>
      </c>
      <c r="I154" s="179"/>
      <c r="J154" s="180">
        <f>ROUND(I154*H154,2)</f>
        <v>0</v>
      </c>
      <c r="K154" s="176" t="s">
        <v>76</v>
      </c>
      <c r="L154" s="40"/>
      <c r="M154" s="181" t="s">
        <v>76</v>
      </c>
      <c r="N154" s="182" t="s">
        <v>48</v>
      </c>
      <c r="O154" s="65"/>
      <c r="P154" s="183">
        <f>O154*H154</f>
        <v>0</v>
      </c>
      <c r="Q154" s="183">
        <v>0</v>
      </c>
      <c r="R154" s="183">
        <f>Q154*H154</f>
        <v>0</v>
      </c>
      <c r="S154" s="183">
        <v>0</v>
      </c>
      <c r="T154" s="18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142</v>
      </c>
      <c r="AT154" s="185" t="s">
        <v>137</v>
      </c>
      <c r="AU154" s="185" t="s">
        <v>86</v>
      </c>
      <c r="AY154" s="18" t="s">
        <v>134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8" t="s">
        <v>86</v>
      </c>
      <c r="BK154" s="186">
        <f>ROUND(I154*H154,2)</f>
        <v>0</v>
      </c>
      <c r="BL154" s="18" t="s">
        <v>142</v>
      </c>
      <c r="BM154" s="185" t="s">
        <v>577</v>
      </c>
    </row>
    <row r="155" spans="1:47" s="2" customFormat="1" ht="19.5">
      <c r="A155" s="35"/>
      <c r="B155" s="36"/>
      <c r="C155" s="37"/>
      <c r="D155" s="187" t="s">
        <v>144</v>
      </c>
      <c r="E155" s="37"/>
      <c r="F155" s="188" t="s">
        <v>1027</v>
      </c>
      <c r="G155" s="37"/>
      <c r="H155" s="37"/>
      <c r="I155" s="189"/>
      <c r="J155" s="37"/>
      <c r="K155" s="37"/>
      <c r="L155" s="40"/>
      <c r="M155" s="248"/>
      <c r="N155" s="249"/>
      <c r="O155" s="250"/>
      <c r="P155" s="250"/>
      <c r="Q155" s="250"/>
      <c r="R155" s="250"/>
      <c r="S155" s="250"/>
      <c r="T155" s="251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144</v>
      </c>
      <c r="AU155" s="18" t="s">
        <v>86</v>
      </c>
    </row>
    <row r="156" spans="1:31" s="2" customFormat="1" ht="6.95" customHeight="1">
      <c r="A156" s="35"/>
      <c r="B156" s="48"/>
      <c r="C156" s="49"/>
      <c r="D156" s="49"/>
      <c r="E156" s="49"/>
      <c r="F156" s="49"/>
      <c r="G156" s="49"/>
      <c r="H156" s="49"/>
      <c r="I156" s="49"/>
      <c r="J156" s="49"/>
      <c r="K156" s="49"/>
      <c r="L156" s="40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algorithmName="SHA-512" hashValue="YIAdqxvoGjLPxUywSmYuS2DrWgAeV5oYbmbFmzYFZ9OqH1x4F1bYNid+A2ez5Qm6rn7VdOfiNlDgZfWS/j3gWA==" saltValue="/9oWCWAMULQHg2RLIesDER7VOYCGBnv2DVG3EaEzo7A08EJyU5yDINGRhycxqR/ZFnefMtJc9va+EH0xlIJ3sQ==" spinCount="100000" sheet="1" objects="1" scenarios="1" formatColumns="0" formatRows="0" autoFilter="0"/>
  <autoFilter ref="C82:K15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8"/>
  <sheetViews>
    <sheetView showGridLines="0" workbookViewId="0" topLeftCell="A62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8" t="s">
        <v>94</v>
      </c>
    </row>
    <row r="3" spans="2:46" s="1" customFormat="1" ht="6.95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88</v>
      </c>
    </row>
    <row r="4" spans="2:46" s="1" customFormat="1" ht="24.95" customHeight="1" hidden="1">
      <c r="B4" s="21"/>
      <c r="D4" s="104" t="s">
        <v>95</v>
      </c>
      <c r="L4" s="21"/>
      <c r="M4" s="105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06" t="s">
        <v>16</v>
      </c>
      <c r="L6" s="21"/>
    </row>
    <row r="7" spans="2:12" s="1" customFormat="1" ht="16.5" customHeight="1" hidden="1">
      <c r="B7" s="21"/>
      <c r="E7" s="292" t="str">
        <f>'Rekapitulace stavby'!K6</f>
        <v>Oprava střechy a instalace FV panelů na budově pobočky ČNB v HK</v>
      </c>
      <c r="F7" s="293"/>
      <c r="G7" s="293"/>
      <c r="H7" s="293"/>
      <c r="L7" s="21"/>
    </row>
    <row r="8" spans="1:31" s="2" customFormat="1" ht="12" customHeight="1" hidden="1">
      <c r="A8" s="35"/>
      <c r="B8" s="40"/>
      <c r="C8" s="35"/>
      <c r="D8" s="106" t="s">
        <v>96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294" t="s">
        <v>1028</v>
      </c>
      <c r="F9" s="295"/>
      <c r="G9" s="295"/>
      <c r="H9" s="295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76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6" t="s">
        <v>22</v>
      </c>
      <c r="E12" s="35"/>
      <c r="F12" s="108" t="s">
        <v>23</v>
      </c>
      <c r="G12" s="35"/>
      <c r="H12" s="35"/>
      <c r="I12" s="106" t="s">
        <v>24</v>
      </c>
      <c r="J12" s="109" t="str">
        <f>'Rekapitulace stavby'!AN8</f>
        <v>7. 9. 2020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6" t="s">
        <v>26</v>
      </c>
      <c r="E14" s="35"/>
      <c r="F14" s="35"/>
      <c r="G14" s="35"/>
      <c r="H14" s="35"/>
      <c r="I14" s="106" t="s">
        <v>27</v>
      </c>
      <c r="J14" s="108" t="s">
        <v>28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08" t="s">
        <v>29</v>
      </c>
      <c r="F15" s="35"/>
      <c r="G15" s="35"/>
      <c r="H15" s="35"/>
      <c r="I15" s="106" t="s">
        <v>30</v>
      </c>
      <c r="J15" s="108" t="s">
        <v>31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6" t="s">
        <v>32</v>
      </c>
      <c r="E17" s="35"/>
      <c r="F17" s="35"/>
      <c r="G17" s="35"/>
      <c r="H17" s="35"/>
      <c r="I17" s="106" t="s">
        <v>27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296" t="str">
        <f>'Rekapitulace stavby'!E14</f>
        <v>Vyplň údaj</v>
      </c>
      <c r="F18" s="297"/>
      <c r="G18" s="297"/>
      <c r="H18" s="297"/>
      <c r="I18" s="106" t="s">
        <v>30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6" t="s">
        <v>34</v>
      </c>
      <c r="E20" s="35"/>
      <c r="F20" s="35"/>
      <c r="G20" s="35"/>
      <c r="H20" s="35"/>
      <c r="I20" s="106" t="s">
        <v>27</v>
      </c>
      <c r="J20" s="108" t="s">
        <v>35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08" t="s">
        <v>36</v>
      </c>
      <c r="F21" s="35"/>
      <c r="G21" s="35"/>
      <c r="H21" s="35"/>
      <c r="I21" s="106" t="s">
        <v>30</v>
      </c>
      <c r="J21" s="108" t="s">
        <v>37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6" t="s">
        <v>39</v>
      </c>
      <c r="E23" s="35"/>
      <c r="F23" s="35"/>
      <c r="G23" s="35"/>
      <c r="H23" s="35"/>
      <c r="I23" s="106" t="s">
        <v>27</v>
      </c>
      <c r="J23" s="108" t="s">
        <v>35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08" t="s">
        <v>40</v>
      </c>
      <c r="F24" s="35"/>
      <c r="G24" s="35"/>
      <c r="H24" s="35"/>
      <c r="I24" s="106" t="s">
        <v>30</v>
      </c>
      <c r="J24" s="108" t="s">
        <v>37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6" t="s">
        <v>41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0"/>
      <c r="B27" s="111"/>
      <c r="C27" s="110"/>
      <c r="D27" s="110"/>
      <c r="E27" s="298" t="s">
        <v>98</v>
      </c>
      <c r="F27" s="298"/>
      <c r="G27" s="298"/>
      <c r="H27" s="298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14" t="s">
        <v>43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hidden="1">
      <c r="A32" s="35"/>
      <c r="B32" s="40"/>
      <c r="C32" s="35"/>
      <c r="D32" s="35"/>
      <c r="E32" s="35"/>
      <c r="F32" s="116" t="s">
        <v>45</v>
      </c>
      <c r="G32" s="35"/>
      <c r="H32" s="35"/>
      <c r="I32" s="116" t="s">
        <v>44</v>
      </c>
      <c r="J32" s="116" t="s">
        <v>46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117" t="s">
        <v>47</v>
      </c>
      <c r="E33" s="106" t="s">
        <v>48</v>
      </c>
      <c r="F33" s="118">
        <f>ROUND((SUM(BE83:BE117)),2)</f>
        <v>0</v>
      </c>
      <c r="G33" s="35"/>
      <c r="H33" s="35"/>
      <c r="I33" s="119">
        <v>0.21</v>
      </c>
      <c r="J33" s="118">
        <f>ROUND(((SUM(BE83:BE117))*I33),2)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6" t="s">
        <v>49</v>
      </c>
      <c r="F34" s="118">
        <f>ROUND((SUM(BF83:BF117)),2)</f>
        <v>0</v>
      </c>
      <c r="G34" s="35"/>
      <c r="H34" s="35"/>
      <c r="I34" s="119">
        <v>0.15</v>
      </c>
      <c r="J34" s="118">
        <f>ROUND(((SUM(BF83:BF117))*I34),2)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50</v>
      </c>
      <c r="F35" s="118">
        <f>ROUND((SUM(BG83:BG117)),2)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51</v>
      </c>
      <c r="F36" s="118">
        <f>ROUND((SUM(BH83:BH117)),2)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52</v>
      </c>
      <c r="F37" s="118">
        <f>ROUND((SUM(BI83:BI117)),2)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0"/>
      <c r="D39" s="121" t="s">
        <v>53</v>
      </c>
      <c r="E39" s="122"/>
      <c r="F39" s="122"/>
      <c r="G39" s="123" t="s">
        <v>54</v>
      </c>
      <c r="H39" s="124" t="s">
        <v>55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1.25" hidden="1"/>
    <row r="42" ht="11.25" hidden="1"/>
    <row r="43" ht="11.25" hidden="1"/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299" t="str">
        <f>E7</f>
        <v>Oprava střechy a instalace FV panelů na budově pobočky ČNB v HK</v>
      </c>
      <c r="F48" s="300"/>
      <c r="G48" s="300"/>
      <c r="H48" s="300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71" t="str">
        <f>E9</f>
        <v>VRN - Vedlejší rozpočtové náklady</v>
      </c>
      <c r="F50" s="301"/>
      <c r="G50" s="301"/>
      <c r="H50" s="301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>Hořická ul. 1652, 502 00 HK</v>
      </c>
      <c r="G52" s="37"/>
      <c r="H52" s="37"/>
      <c r="I52" s="30" t="s">
        <v>24</v>
      </c>
      <c r="J52" s="60" t="str">
        <f>IF(J12="","",J12)</f>
        <v>7. 9. 2020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26</v>
      </c>
      <c r="D54" s="37"/>
      <c r="E54" s="37"/>
      <c r="F54" s="28" t="str">
        <f>E15</f>
        <v xml:space="preserve">ČNB </v>
      </c>
      <c r="G54" s="37"/>
      <c r="H54" s="37"/>
      <c r="I54" s="30" t="s">
        <v>34</v>
      </c>
      <c r="J54" s="33" t="str">
        <f>E21</f>
        <v>ATELIÉR ZÍDKA, arch. kancelář, spol. s 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32</v>
      </c>
      <c r="D55" s="37"/>
      <c r="E55" s="37"/>
      <c r="F55" s="28" t="str">
        <f>IF(E18="","",E18)</f>
        <v>Vyplň údaj</v>
      </c>
      <c r="G55" s="37"/>
      <c r="H55" s="37"/>
      <c r="I55" s="30" t="s">
        <v>39</v>
      </c>
      <c r="J55" s="33" t="str">
        <f>E24</f>
        <v>Ing. Jiří Milička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100</v>
      </c>
      <c r="D57" s="132"/>
      <c r="E57" s="132"/>
      <c r="F57" s="132"/>
      <c r="G57" s="132"/>
      <c r="H57" s="132"/>
      <c r="I57" s="132"/>
      <c r="J57" s="133" t="s">
        <v>101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75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102</v>
      </c>
    </row>
    <row r="60" spans="2:12" s="9" customFormat="1" ht="24.95" customHeight="1">
      <c r="B60" s="135"/>
      <c r="C60" s="136"/>
      <c r="D60" s="137" t="s">
        <v>1028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1029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10" customFormat="1" ht="19.9" customHeight="1">
      <c r="B62" s="141"/>
      <c r="C62" s="142"/>
      <c r="D62" s="143" t="s">
        <v>1030</v>
      </c>
      <c r="E62" s="144"/>
      <c r="F62" s="144"/>
      <c r="G62" s="144"/>
      <c r="H62" s="144"/>
      <c r="I62" s="144"/>
      <c r="J62" s="145">
        <f>J94</f>
        <v>0</v>
      </c>
      <c r="K62" s="142"/>
      <c r="L62" s="146"/>
    </row>
    <row r="63" spans="2:12" s="10" customFormat="1" ht="19.9" customHeight="1">
      <c r="B63" s="141"/>
      <c r="C63" s="142"/>
      <c r="D63" s="143" t="s">
        <v>1031</v>
      </c>
      <c r="E63" s="144"/>
      <c r="F63" s="144"/>
      <c r="G63" s="144"/>
      <c r="H63" s="144"/>
      <c r="I63" s="144"/>
      <c r="J63" s="145">
        <f>J113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119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299" t="str">
        <f>E7</f>
        <v>Oprava střechy a instalace FV panelů na budově pobočky ČNB v HK</v>
      </c>
      <c r="F73" s="300"/>
      <c r="G73" s="300"/>
      <c r="H73" s="300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96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271" t="str">
        <f>E9</f>
        <v>VRN - Vedlejší rozpočtové náklady</v>
      </c>
      <c r="F75" s="301"/>
      <c r="G75" s="301"/>
      <c r="H75" s="301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22</v>
      </c>
      <c r="D77" s="37"/>
      <c r="E77" s="37"/>
      <c r="F77" s="28" t="str">
        <f>F12</f>
        <v>Hořická ul. 1652, 502 00 HK</v>
      </c>
      <c r="G77" s="37"/>
      <c r="H77" s="37"/>
      <c r="I77" s="30" t="s">
        <v>24</v>
      </c>
      <c r="J77" s="60" t="str">
        <f>IF(J12="","",J12)</f>
        <v>7. 9. 2020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40.15" customHeight="1">
      <c r="A79" s="35"/>
      <c r="B79" s="36"/>
      <c r="C79" s="30" t="s">
        <v>26</v>
      </c>
      <c r="D79" s="37"/>
      <c r="E79" s="37"/>
      <c r="F79" s="28" t="str">
        <f>E15</f>
        <v xml:space="preserve">ČNB </v>
      </c>
      <c r="G79" s="37"/>
      <c r="H79" s="37"/>
      <c r="I79" s="30" t="s">
        <v>34</v>
      </c>
      <c r="J79" s="33" t="str">
        <f>E21</f>
        <v>ATELIÉR ZÍDKA, arch. kancelář, spol. s r.o.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32</v>
      </c>
      <c r="D80" s="37"/>
      <c r="E80" s="37"/>
      <c r="F80" s="28" t="str">
        <f>IF(E18="","",E18)</f>
        <v>Vyplň údaj</v>
      </c>
      <c r="G80" s="37"/>
      <c r="H80" s="37"/>
      <c r="I80" s="30" t="s">
        <v>39</v>
      </c>
      <c r="J80" s="33" t="str">
        <f>E24</f>
        <v>Ing. Jiří Milička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120</v>
      </c>
      <c r="D82" s="150" t="s">
        <v>62</v>
      </c>
      <c r="E82" s="150" t="s">
        <v>58</v>
      </c>
      <c r="F82" s="150" t="s">
        <v>59</v>
      </c>
      <c r="G82" s="150" t="s">
        <v>121</v>
      </c>
      <c r="H82" s="150" t="s">
        <v>122</v>
      </c>
      <c r="I82" s="150" t="s">
        <v>123</v>
      </c>
      <c r="J82" s="150" t="s">
        <v>101</v>
      </c>
      <c r="K82" s="151" t="s">
        <v>124</v>
      </c>
      <c r="L82" s="152"/>
      <c r="M82" s="69" t="s">
        <v>76</v>
      </c>
      <c r="N82" s="70" t="s">
        <v>47</v>
      </c>
      <c r="O82" s="70" t="s">
        <v>125</v>
      </c>
      <c r="P82" s="70" t="s">
        <v>126</v>
      </c>
      <c r="Q82" s="70" t="s">
        <v>127</v>
      </c>
      <c r="R82" s="70" t="s">
        <v>128</v>
      </c>
      <c r="S82" s="70" t="s">
        <v>129</v>
      </c>
      <c r="T82" s="71" t="s">
        <v>130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131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</f>
        <v>0</v>
      </c>
      <c r="Q83" s="73"/>
      <c r="R83" s="155">
        <f>R84</f>
        <v>0</v>
      </c>
      <c r="S83" s="73"/>
      <c r="T83" s="156">
        <f>T84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77</v>
      </c>
      <c r="AU83" s="18" t="s">
        <v>102</v>
      </c>
      <c r="BK83" s="157">
        <f>BK84</f>
        <v>0</v>
      </c>
    </row>
    <row r="84" spans="2:63" s="12" customFormat="1" ht="25.9" customHeight="1">
      <c r="B84" s="158"/>
      <c r="C84" s="159"/>
      <c r="D84" s="160" t="s">
        <v>77</v>
      </c>
      <c r="E84" s="161" t="s">
        <v>92</v>
      </c>
      <c r="F84" s="161" t="s">
        <v>93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P85+P94+P113</f>
        <v>0</v>
      </c>
      <c r="Q84" s="166"/>
      <c r="R84" s="167">
        <f>R85+R94+R113</f>
        <v>0</v>
      </c>
      <c r="S84" s="166"/>
      <c r="T84" s="168">
        <f>T85+T94+T113</f>
        <v>0</v>
      </c>
      <c r="AR84" s="169" t="s">
        <v>173</v>
      </c>
      <c r="AT84" s="170" t="s">
        <v>77</v>
      </c>
      <c r="AU84" s="170" t="s">
        <v>78</v>
      </c>
      <c r="AY84" s="169" t="s">
        <v>134</v>
      </c>
      <c r="BK84" s="171">
        <f>BK85+BK94+BK113</f>
        <v>0</v>
      </c>
    </row>
    <row r="85" spans="2:63" s="12" customFormat="1" ht="22.9" customHeight="1">
      <c r="B85" s="158"/>
      <c r="C85" s="159"/>
      <c r="D85" s="160" t="s">
        <v>77</v>
      </c>
      <c r="E85" s="172" t="s">
        <v>1032</v>
      </c>
      <c r="F85" s="172" t="s">
        <v>1033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SUM(P86:P93)</f>
        <v>0</v>
      </c>
      <c r="Q85" s="166"/>
      <c r="R85" s="167">
        <f>SUM(R86:R93)</f>
        <v>0</v>
      </c>
      <c r="S85" s="166"/>
      <c r="T85" s="168">
        <f>SUM(T86:T93)</f>
        <v>0</v>
      </c>
      <c r="AR85" s="169" t="s">
        <v>173</v>
      </c>
      <c r="AT85" s="170" t="s">
        <v>77</v>
      </c>
      <c r="AU85" s="170" t="s">
        <v>86</v>
      </c>
      <c r="AY85" s="169" t="s">
        <v>134</v>
      </c>
      <c r="BK85" s="171">
        <f>SUM(BK86:BK93)</f>
        <v>0</v>
      </c>
    </row>
    <row r="86" spans="1:65" s="2" customFormat="1" ht="37.9" customHeight="1">
      <c r="A86" s="35"/>
      <c r="B86" s="36"/>
      <c r="C86" s="174" t="s">
        <v>86</v>
      </c>
      <c r="D86" s="174" t="s">
        <v>137</v>
      </c>
      <c r="E86" s="175" t="s">
        <v>1034</v>
      </c>
      <c r="F86" s="176" t="s">
        <v>1035</v>
      </c>
      <c r="G86" s="177" t="s">
        <v>176</v>
      </c>
      <c r="H86" s="178">
        <v>1</v>
      </c>
      <c r="I86" s="179"/>
      <c r="J86" s="180">
        <f>ROUND(I86*H86,2)</f>
        <v>0</v>
      </c>
      <c r="K86" s="176" t="s">
        <v>76</v>
      </c>
      <c r="L86" s="40"/>
      <c r="M86" s="181" t="s">
        <v>76</v>
      </c>
      <c r="N86" s="182" t="s">
        <v>48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1036</v>
      </c>
      <c r="AT86" s="185" t="s">
        <v>137</v>
      </c>
      <c r="AU86" s="185" t="s">
        <v>88</v>
      </c>
      <c r="AY86" s="18" t="s">
        <v>134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86</v>
      </c>
      <c r="BK86" s="186">
        <f>ROUND(I86*H86,2)</f>
        <v>0</v>
      </c>
      <c r="BL86" s="18" t="s">
        <v>1036</v>
      </c>
      <c r="BM86" s="185" t="s">
        <v>1037</v>
      </c>
    </row>
    <row r="87" spans="1:47" s="2" customFormat="1" ht="19.5">
      <c r="A87" s="35"/>
      <c r="B87" s="36"/>
      <c r="C87" s="37"/>
      <c r="D87" s="187" t="s">
        <v>144</v>
      </c>
      <c r="E87" s="37"/>
      <c r="F87" s="188" t="s">
        <v>1035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144</v>
      </c>
      <c r="AU87" s="18" t="s">
        <v>88</v>
      </c>
    </row>
    <row r="88" spans="1:65" s="2" customFormat="1" ht="49.15" customHeight="1">
      <c r="A88" s="35"/>
      <c r="B88" s="36"/>
      <c r="C88" s="174" t="s">
        <v>88</v>
      </c>
      <c r="D88" s="174" t="s">
        <v>137</v>
      </c>
      <c r="E88" s="175" t="s">
        <v>1038</v>
      </c>
      <c r="F88" s="176" t="s">
        <v>1039</v>
      </c>
      <c r="G88" s="177" t="s">
        <v>176</v>
      </c>
      <c r="H88" s="178">
        <v>2</v>
      </c>
      <c r="I88" s="179"/>
      <c r="J88" s="180">
        <f>ROUND(I88*H88,2)</f>
        <v>0</v>
      </c>
      <c r="K88" s="176" t="s">
        <v>76</v>
      </c>
      <c r="L88" s="40"/>
      <c r="M88" s="181" t="s">
        <v>76</v>
      </c>
      <c r="N88" s="182" t="s">
        <v>48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1036</v>
      </c>
      <c r="AT88" s="185" t="s">
        <v>137</v>
      </c>
      <c r="AU88" s="185" t="s">
        <v>88</v>
      </c>
      <c r="AY88" s="18" t="s">
        <v>134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86</v>
      </c>
      <c r="BK88" s="186">
        <f>ROUND(I88*H88,2)</f>
        <v>0</v>
      </c>
      <c r="BL88" s="18" t="s">
        <v>1036</v>
      </c>
      <c r="BM88" s="185" t="s">
        <v>1040</v>
      </c>
    </row>
    <row r="89" spans="1:47" s="2" customFormat="1" ht="29.25">
      <c r="A89" s="35"/>
      <c r="B89" s="36"/>
      <c r="C89" s="37"/>
      <c r="D89" s="187" t="s">
        <v>144</v>
      </c>
      <c r="E89" s="37"/>
      <c r="F89" s="188" t="s">
        <v>1039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144</v>
      </c>
      <c r="AU89" s="18" t="s">
        <v>88</v>
      </c>
    </row>
    <row r="90" spans="1:65" s="2" customFormat="1" ht="24.2" customHeight="1">
      <c r="A90" s="35"/>
      <c r="B90" s="36"/>
      <c r="C90" s="174" t="s">
        <v>163</v>
      </c>
      <c r="D90" s="174" t="s">
        <v>137</v>
      </c>
      <c r="E90" s="175" t="s">
        <v>1041</v>
      </c>
      <c r="F90" s="176" t="s">
        <v>1042</v>
      </c>
      <c r="G90" s="177" t="s">
        <v>176</v>
      </c>
      <c r="H90" s="178">
        <v>1</v>
      </c>
      <c r="I90" s="179"/>
      <c r="J90" s="180">
        <f>ROUND(I90*H90,2)</f>
        <v>0</v>
      </c>
      <c r="K90" s="176" t="s">
        <v>76</v>
      </c>
      <c r="L90" s="40"/>
      <c r="M90" s="181" t="s">
        <v>76</v>
      </c>
      <c r="N90" s="182" t="s">
        <v>48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1036</v>
      </c>
      <c r="AT90" s="185" t="s">
        <v>137</v>
      </c>
      <c r="AU90" s="185" t="s">
        <v>88</v>
      </c>
      <c r="AY90" s="18" t="s">
        <v>134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86</v>
      </c>
      <c r="BK90" s="186">
        <f>ROUND(I90*H90,2)</f>
        <v>0</v>
      </c>
      <c r="BL90" s="18" t="s">
        <v>1036</v>
      </c>
      <c r="BM90" s="185" t="s">
        <v>1043</v>
      </c>
    </row>
    <row r="91" spans="1:47" s="2" customFormat="1" ht="19.5">
      <c r="A91" s="35"/>
      <c r="B91" s="36"/>
      <c r="C91" s="37"/>
      <c r="D91" s="187" t="s">
        <v>144</v>
      </c>
      <c r="E91" s="37"/>
      <c r="F91" s="188" t="s">
        <v>1042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144</v>
      </c>
      <c r="AU91" s="18" t="s">
        <v>88</v>
      </c>
    </row>
    <row r="92" spans="1:65" s="2" customFormat="1" ht="24.2" customHeight="1">
      <c r="A92" s="35"/>
      <c r="B92" s="36"/>
      <c r="C92" s="174" t="s">
        <v>142</v>
      </c>
      <c r="D92" s="174" t="s">
        <v>137</v>
      </c>
      <c r="E92" s="175" t="s">
        <v>1044</v>
      </c>
      <c r="F92" s="176" t="s">
        <v>1045</v>
      </c>
      <c r="G92" s="177" t="s">
        <v>176</v>
      </c>
      <c r="H92" s="178">
        <v>1</v>
      </c>
      <c r="I92" s="179"/>
      <c r="J92" s="180">
        <f>ROUND(I92*H92,2)</f>
        <v>0</v>
      </c>
      <c r="K92" s="176" t="s">
        <v>76</v>
      </c>
      <c r="L92" s="40"/>
      <c r="M92" s="181" t="s">
        <v>76</v>
      </c>
      <c r="N92" s="182" t="s">
        <v>48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1036</v>
      </c>
      <c r="AT92" s="185" t="s">
        <v>137</v>
      </c>
      <c r="AU92" s="185" t="s">
        <v>88</v>
      </c>
      <c r="AY92" s="18" t="s">
        <v>134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86</v>
      </c>
      <c r="BK92" s="186">
        <f>ROUND(I92*H92,2)</f>
        <v>0</v>
      </c>
      <c r="BL92" s="18" t="s">
        <v>1036</v>
      </c>
      <c r="BM92" s="185" t="s">
        <v>1046</v>
      </c>
    </row>
    <row r="93" spans="1:47" s="2" customFormat="1" ht="19.5">
      <c r="A93" s="35"/>
      <c r="B93" s="36"/>
      <c r="C93" s="37"/>
      <c r="D93" s="187" t="s">
        <v>144</v>
      </c>
      <c r="E93" s="37"/>
      <c r="F93" s="188" t="s">
        <v>1045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144</v>
      </c>
      <c r="AU93" s="18" t="s">
        <v>88</v>
      </c>
    </row>
    <row r="94" spans="2:63" s="12" customFormat="1" ht="22.9" customHeight="1">
      <c r="B94" s="158"/>
      <c r="C94" s="159"/>
      <c r="D94" s="160" t="s">
        <v>77</v>
      </c>
      <c r="E94" s="172" t="s">
        <v>1047</v>
      </c>
      <c r="F94" s="172" t="s">
        <v>1048</v>
      </c>
      <c r="G94" s="159"/>
      <c r="H94" s="159"/>
      <c r="I94" s="162"/>
      <c r="J94" s="173">
        <f>BK94</f>
        <v>0</v>
      </c>
      <c r="K94" s="159"/>
      <c r="L94" s="164"/>
      <c r="M94" s="165"/>
      <c r="N94" s="166"/>
      <c r="O94" s="166"/>
      <c r="P94" s="167">
        <f>SUM(P95:P112)</f>
        <v>0</v>
      </c>
      <c r="Q94" s="166"/>
      <c r="R94" s="167">
        <f>SUM(R95:R112)</f>
        <v>0</v>
      </c>
      <c r="S94" s="166"/>
      <c r="T94" s="168">
        <f>SUM(T95:T112)</f>
        <v>0</v>
      </c>
      <c r="AR94" s="169" t="s">
        <v>173</v>
      </c>
      <c r="AT94" s="170" t="s">
        <v>77</v>
      </c>
      <c r="AU94" s="170" t="s">
        <v>86</v>
      </c>
      <c r="AY94" s="169" t="s">
        <v>134</v>
      </c>
      <c r="BK94" s="171">
        <f>SUM(BK95:BK112)</f>
        <v>0</v>
      </c>
    </row>
    <row r="95" spans="1:65" s="2" customFormat="1" ht="24.2" customHeight="1">
      <c r="A95" s="35"/>
      <c r="B95" s="36"/>
      <c r="C95" s="174" t="s">
        <v>173</v>
      </c>
      <c r="D95" s="174" t="s">
        <v>137</v>
      </c>
      <c r="E95" s="175" t="s">
        <v>1049</v>
      </c>
      <c r="F95" s="176" t="s">
        <v>1050</v>
      </c>
      <c r="G95" s="177" t="s">
        <v>140</v>
      </c>
      <c r="H95" s="178">
        <v>60</v>
      </c>
      <c r="I95" s="179"/>
      <c r="J95" s="180">
        <f>ROUND(I95*H95,2)</f>
        <v>0</v>
      </c>
      <c r="K95" s="176" t="s">
        <v>76</v>
      </c>
      <c r="L95" s="40"/>
      <c r="M95" s="181" t="s">
        <v>76</v>
      </c>
      <c r="N95" s="182" t="s">
        <v>48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1036</v>
      </c>
      <c r="AT95" s="185" t="s">
        <v>137</v>
      </c>
      <c r="AU95" s="185" t="s">
        <v>88</v>
      </c>
      <c r="AY95" s="18" t="s">
        <v>134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86</v>
      </c>
      <c r="BK95" s="186">
        <f>ROUND(I95*H95,2)</f>
        <v>0</v>
      </c>
      <c r="BL95" s="18" t="s">
        <v>1036</v>
      </c>
      <c r="BM95" s="185" t="s">
        <v>1051</v>
      </c>
    </row>
    <row r="96" spans="1:47" s="2" customFormat="1" ht="19.5">
      <c r="A96" s="35"/>
      <c r="B96" s="36"/>
      <c r="C96" s="37"/>
      <c r="D96" s="187" t="s">
        <v>144</v>
      </c>
      <c r="E96" s="37"/>
      <c r="F96" s="188" t="s">
        <v>1050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144</v>
      </c>
      <c r="AU96" s="18" t="s">
        <v>88</v>
      </c>
    </row>
    <row r="97" spans="1:65" s="2" customFormat="1" ht="24.2" customHeight="1">
      <c r="A97" s="35"/>
      <c r="B97" s="36"/>
      <c r="C97" s="174" t="s">
        <v>135</v>
      </c>
      <c r="D97" s="174" t="s">
        <v>137</v>
      </c>
      <c r="E97" s="175" t="s">
        <v>1052</v>
      </c>
      <c r="F97" s="176" t="s">
        <v>1053</v>
      </c>
      <c r="G97" s="177" t="s">
        <v>176</v>
      </c>
      <c r="H97" s="178">
        <v>1</v>
      </c>
      <c r="I97" s="179"/>
      <c r="J97" s="180">
        <f>ROUND(I97*H97,2)</f>
        <v>0</v>
      </c>
      <c r="K97" s="176" t="s">
        <v>76</v>
      </c>
      <c r="L97" s="40"/>
      <c r="M97" s="181" t="s">
        <v>76</v>
      </c>
      <c r="N97" s="182" t="s">
        <v>48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1036</v>
      </c>
      <c r="AT97" s="185" t="s">
        <v>137</v>
      </c>
      <c r="AU97" s="185" t="s">
        <v>88</v>
      </c>
      <c r="AY97" s="18" t="s">
        <v>134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86</v>
      </c>
      <c r="BK97" s="186">
        <f>ROUND(I97*H97,2)</f>
        <v>0</v>
      </c>
      <c r="BL97" s="18" t="s">
        <v>1036</v>
      </c>
      <c r="BM97" s="185" t="s">
        <v>1054</v>
      </c>
    </row>
    <row r="98" spans="1:47" s="2" customFormat="1" ht="19.5">
      <c r="A98" s="35"/>
      <c r="B98" s="36"/>
      <c r="C98" s="37"/>
      <c r="D98" s="187" t="s">
        <v>144</v>
      </c>
      <c r="E98" s="37"/>
      <c r="F98" s="188" t="s">
        <v>1053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144</v>
      </c>
      <c r="AU98" s="18" t="s">
        <v>88</v>
      </c>
    </row>
    <row r="99" spans="1:65" s="2" customFormat="1" ht="24.2" customHeight="1">
      <c r="A99" s="35"/>
      <c r="B99" s="36"/>
      <c r="C99" s="174" t="s">
        <v>181</v>
      </c>
      <c r="D99" s="174" t="s">
        <v>137</v>
      </c>
      <c r="E99" s="175" t="s">
        <v>1055</v>
      </c>
      <c r="F99" s="176" t="s">
        <v>1056</v>
      </c>
      <c r="G99" s="177" t="s">
        <v>176</v>
      </c>
      <c r="H99" s="178">
        <v>1</v>
      </c>
      <c r="I99" s="179"/>
      <c r="J99" s="180">
        <f>ROUND(I99*H99,2)</f>
        <v>0</v>
      </c>
      <c r="K99" s="176" t="s">
        <v>76</v>
      </c>
      <c r="L99" s="40"/>
      <c r="M99" s="181" t="s">
        <v>76</v>
      </c>
      <c r="N99" s="182" t="s">
        <v>48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1036</v>
      </c>
      <c r="AT99" s="185" t="s">
        <v>137</v>
      </c>
      <c r="AU99" s="185" t="s">
        <v>88</v>
      </c>
      <c r="AY99" s="18" t="s">
        <v>134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86</v>
      </c>
      <c r="BK99" s="186">
        <f>ROUND(I99*H99,2)</f>
        <v>0</v>
      </c>
      <c r="BL99" s="18" t="s">
        <v>1036</v>
      </c>
      <c r="BM99" s="185" t="s">
        <v>1057</v>
      </c>
    </row>
    <row r="100" spans="1:47" s="2" customFormat="1" ht="11.25">
      <c r="A100" s="35"/>
      <c r="B100" s="36"/>
      <c r="C100" s="37"/>
      <c r="D100" s="187" t="s">
        <v>144</v>
      </c>
      <c r="E100" s="37"/>
      <c r="F100" s="188" t="s">
        <v>1056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144</v>
      </c>
      <c r="AU100" s="18" t="s">
        <v>88</v>
      </c>
    </row>
    <row r="101" spans="1:65" s="2" customFormat="1" ht="14.45" customHeight="1">
      <c r="A101" s="35"/>
      <c r="B101" s="36"/>
      <c r="C101" s="174" t="s">
        <v>188</v>
      </c>
      <c r="D101" s="174" t="s">
        <v>137</v>
      </c>
      <c r="E101" s="175" t="s">
        <v>1058</v>
      </c>
      <c r="F101" s="176" t="s">
        <v>1059</v>
      </c>
      <c r="G101" s="177" t="s">
        <v>176</v>
      </c>
      <c r="H101" s="178">
        <v>1</v>
      </c>
      <c r="I101" s="179"/>
      <c r="J101" s="180">
        <f>ROUND(I101*H101,2)</f>
        <v>0</v>
      </c>
      <c r="K101" s="176" t="s">
        <v>76</v>
      </c>
      <c r="L101" s="40"/>
      <c r="M101" s="181" t="s">
        <v>76</v>
      </c>
      <c r="N101" s="182" t="s">
        <v>48</v>
      </c>
      <c r="O101" s="65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1036</v>
      </c>
      <c r="AT101" s="185" t="s">
        <v>137</v>
      </c>
      <c r="AU101" s="185" t="s">
        <v>88</v>
      </c>
      <c r="AY101" s="18" t="s">
        <v>134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86</v>
      </c>
      <c r="BK101" s="186">
        <f>ROUND(I101*H101,2)</f>
        <v>0</v>
      </c>
      <c r="BL101" s="18" t="s">
        <v>1036</v>
      </c>
      <c r="BM101" s="185" t="s">
        <v>1060</v>
      </c>
    </row>
    <row r="102" spans="1:47" s="2" customFormat="1" ht="11.25">
      <c r="A102" s="35"/>
      <c r="B102" s="36"/>
      <c r="C102" s="37"/>
      <c r="D102" s="187" t="s">
        <v>144</v>
      </c>
      <c r="E102" s="37"/>
      <c r="F102" s="188" t="s">
        <v>1059</v>
      </c>
      <c r="G102" s="37"/>
      <c r="H102" s="37"/>
      <c r="I102" s="189"/>
      <c r="J102" s="37"/>
      <c r="K102" s="37"/>
      <c r="L102" s="40"/>
      <c r="M102" s="190"/>
      <c r="N102" s="19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144</v>
      </c>
      <c r="AU102" s="18" t="s">
        <v>88</v>
      </c>
    </row>
    <row r="103" spans="1:65" s="2" customFormat="1" ht="14.45" customHeight="1">
      <c r="A103" s="35"/>
      <c r="B103" s="36"/>
      <c r="C103" s="174" t="s">
        <v>151</v>
      </c>
      <c r="D103" s="174" t="s">
        <v>137</v>
      </c>
      <c r="E103" s="175" t="s">
        <v>1061</v>
      </c>
      <c r="F103" s="176" t="s">
        <v>1062</v>
      </c>
      <c r="G103" s="177" t="s">
        <v>176</v>
      </c>
      <c r="H103" s="178">
        <v>1</v>
      </c>
      <c r="I103" s="179"/>
      <c r="J103" s="180">
        <f>ROUND(I103*H103,2)</f>
        <v>0</v>
      </c>
      <c r="K103" s="176" t="s">
        <v>76</v>
      </c>
      <c r="L103" s="40"/>
      <c r="M103" s="181" t="s">
        <v>76</v>
      </c>
      <c r="N103" s="182" t="s">
        <v>48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1036</v>
      </c>
      <c r="AT103" s="185" t="s">
        <v>137</v>
      </c>
      <c r="AU103" s="185" t="s">
        <v>88</v>
      </c>
      <c r="AY103" s="18" t="s">
        <v>134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86</v>
      </c>
      <c r="BK103" s="186">
        <f>ROUND(I103*H103,2)</f>
        <v>0</v>
      </c>
      <c r="BL103" s="18" t="s">
        <v>1036</v>
      </c>
      <c r="BM103" s="185" t="s">
        <v>1063</v>
      </c>
    </row>
    <row r="104" spans="1:47" s="2" customFormat="1" ht="11.25">
      <c r="A104" s="35"/>
      <c r="B104" s="36"/>
      <c r="C104" s="37"/>
      <c r="D104" s="187" t="s">
        <v>144</v>
      </c>
      <c r="E104" s="37"/>
      <c r="F104" s="188" t="s">
        <v>1064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144</v>
      </c>
      <c r="AU104" s="18" t="s">
        <v>88</v>
      </c>
    </row>
    <row r="105" spans="1:65" s="2" customFormat="1" ht="14.45" customHeight="1">
      <c r="A105" s="35"/>
      <c r="B105" s="36"/>
      <c r="C105" s="174" t="s">
        <v>198</v>
      </c>
      <c r="D105" s="174" t="s">
        <v>137</v>
      </c>
      <c r="E105" s="175" t="s">
        <v>1065</v>
      </c>
      <c r="F105" s="176" t="s">
        <v>1066</v>
      </c>
      <c r="G105" s="177" t="s">
        <v>176</v>
      </c>
      <c r="H105" s="178">
        <v>1</v>
      </c>
      <c r="I105" s="179"/>
      <c r="J105" s="180">
        <f>ROUND(I105*H105,2)</f>
        <v>0</v>
      </c>
      <c r="K105" s="176" t="s">
        <v>76</v>
      </c>
      <c r="L105" s="40"/>
      <c r="M105" s="181" t="s">
        <v>76</v>
      </c>
      <c r="N105" s="182" t="s">
        <v>48</v>
      </c>
      <c r="O105" s="65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1036</v>
      </c>
      <c r="AT105" s="185" t="s">
        <v>137</v>
      </c>
      <c r="AU105" s="185" t="s">
        <v>88</v>
      </c>
      <c r="AY105" s="18" t="s">
        <v>134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86</v>
      </c>
      <c r="BK105" s="186">
        <f>ROUND(I105*H105,2)</f>
        <v>0</v>
      </c>
      <c r="BL105" s="18" t="s">
        <v>1036</v>
      </c>
      <c r="BM105" s="185" t="s">
        <v>1067</v>
      </c>
    </row>
    <row r="106" spans="1:47" s="2" customFormat="1" ht="11.25">
      <c r="A106" s="35"/>
      <c r="B106" s="36"/>
      <c r="C106" s="37"/>
      <c r="D106" s="187" t="s">
        <v>144</v>
      </c>
      <c r="E106" s="37"/>
      <c r="F106" s="188" t="s">
        <v>1066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144</v>
      </c>
      <c r="AU106" s="18" t="s">
        <v>88</v>
      </c>
    </row>
    <row r="107" spans="1:65" s="2" customFormat="1" ht="37.9" customHeight="1">
      <c r="A107" s="35"/>
      <c r="B107" s="36"/>
      <c r="C107" s="174" t="s">
        <v>205</v>
      </c>
      <c r="D107" s="174" t="s">
        <v>137</v>
      </c>
      <c r="E107" s="175" t="s">
        <v>1068</v>
      </c>
      <c r="F107" s="176" t="s">
        <v>1069</v>
      </c>
      <c r="G107" s="177" t="s">
        <v>176</v>
      </c>
      <c r="H107" s="178">
        <v>1</v>
      </c>
      <c r="I107" s="179"/>
      <c r="J107" s="180">
        <f>ROUND(I107*H107,2)</f>
        <v>0</v>
      </c>
      <c r="K107" s="176" t="s">
        <v>76</v>
      </c>
      <c r="L107" s="40"/>
      <c r="M107" s="181" t="s">
        <v>76</v>
      </c>
      <c r="N107" s="182" t="s">
        <v>48</v>
      </c>
      <c r="O107" s="65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1036</v>
      </c>
      <c r="AT107" s="185" t="s">
        <v>137</v>
      </c>
      <c r="AU107" s="185" t="s">
        <v>88</v>
      </c>
      <c r="AY107" s="18" t="s">
        <v>134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86</v>
      </c>
      <c r="BK107" s="186">
        <f>ROUND(I107*H107,2)</f>
        <v>0</v>
      </c>
      <c r="BL107" s="18" t="s">
        <v>1036</v>
      </c>
      <c r="BM107" s="185" t="s">
        <v>1070</v>
      </c>
    </row>
    <row r="108" spans="1:47" s="2" customFormat="1" ht="29.25">
      <c r="A108" s="35"/>
      <c r="B108" s="36"/>
      <c r="C108" s="37"/>
      <c r="D108" s="187" t="s">
        <v>144</v>
      </c>
      <c r="E108" s="37"/>
      <c r="F108" s="188" t="s">
        <v>1069</v>
      </c>
      <c r="G108" s="37"/>
      <c r="H108" s="37"/>
      <c r="I108" s="189"/>
      <c r="J108" s="37"/>
      <c r="K108" s="37"/>
      <c r="L108" s="40"/>
      <c r="M108" s="190"/>
      <c r="N108" s="19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144</v>
      </c>
      <c r="AU108" s="18" t="s">
        <v>88</v>
      </c>
    </row>
    <row r="109" spans="1:65" s="2" customFormat="1" ht="24.2" customHeight="1">
      <c r="A109" s="35"/>
      <c r="B109" s="36"/>
      <c r="C109" s="174" t="s">
        <v>217</v>
      </c>
      <c r="D109" s="174" t="s">
        <v>137</v>
      </c>
      <c r="E109" s="175" t="s">
        <v>1071</v>
      </c>
      <c r="F109" s="176" t="s">
        <v>1072</v>
      </c>
      <c r="G109" s="177" t="s">
        <v>176</v>
      </c>
      <c r="H109" s="178">
        <v>1</v>
      </c>
      <c r="I109" s="179"/>
      <c r="J109" s="180">
        <f>ROUND(I109*H109,2)</f>
        <v>0</v>
      </c>
      <c r="K109" s="176" t="s">
        <v>76</v>
      </c>
      <c r="L109" s="40"/>
      <c r="M109" s="181" t="s">
        <v>76</v>
      </c>
      <c r="N109" s="182" t="s">
        <v>48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1036</v>
      </c>
      <c r="AT109" s="185" t="s">
        <v>137</v>
      </c>
      <c r="AU109" s="185" t="s">
        <v>88</v>
      </c>
      <c r="AY109" s="18" t="s">
        <v>134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86</v>
      </c>
      <c r="BK109" s="186">
        <f>ROUND(I109*H109,2)</f>
        <v>0</v>
      </c>
      <c r="BL109" s="18" t="s">
        <v>1036</v>
      </c>
      <c r="BM109" s="185" t="s">
        <v>1073</v>
      </c>
    </row>
    <row r="110" spans="1:47" s="2" customFormat="1" ht="19.5">
      <c r="A110" s="35"/>
      <c r="B110" s="36"/>
      <c r="C110" s="37"/>
      <c r="D110" s="187" t="s">
        <v>144</v>
      </c>
      <c r="E110" s="37"/>
      <c r="F110" s="188" t="s">
        <v>1072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144</v>
      </c>
      <c r="AU110" s="18" t="s">
        <v>88</v>
      </c>
    </row>
    <row r="111" spans="1:65" s="2" customFormat="1" ht="24.2" customHeight="1">
      <c r="A111" s="35"/>
      <c r="B111" s="36"/>
      <c r="C111" s="174" t="s">
        <v>226</v>
      </c>
      <c r="D111" s="174" t="s">
        <v>137</v>
      </c>
      <c r="E111" s="175" t="s">
        <v>1074</v>
      </c>
      <c r="F111" s="176" t="s">
        <v>1075</v>
      </c>
      <c r="G111" s="177" t="s">
        <v>176</v>
      </c>
      <c r="H111" s="178">
        <v>1</v>
      </c>
      <c r="I111" s="179"/>
      <c r="J111" s="180">
        <f>ROUND(I111*H111,2)</f>
        <v>0</v>
      </c>
      <c r="K111" s="176" t="s">
        <v>76</v>
      </c>
      <c r="L111" s="40"/>
      <c r="M111" s="181" t="s">
        <v>76</v>
      </c>
      <c r="N111" s="182" t="s">
        <v>48</v>
      </c>
      <c r="O111" s="65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1036</v>
      </c>
      <c r="AT111" s="185" t="s">
        <v>137</v>
      </c>
      <c r="AU111" s="185" t="s">
        <v>88</v>
      </c>
      <c r="AY111" s="18" t="s">
        <v>134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8" t="s">
        <v>86</v>
      </c>
      <c r="BK111" s="186">
        <f>ROUND(I111*H111,2)</f>
        <v>0</v>
      </c>
      <c r="BL111" s="18" t="s">
        <v>1036</v>
      </c>
      <c r="BM111" s="185" t="s">
        <v>1076</v>
      </c>
    </row>
    <row r="112" spans="1:47" s="2" customFormat="1" ht="19.5">
      <c r="A112" s="35"/>
      <c r="B112" s="36"/>
      <c r="C112" s="37"/>
      <c r="D112" s="187" t="s">
        <v>144</v>
      </c>
      <c r="E112" s="37"/>
      <c r="F112" s="188" t="s">
        <v>1075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144</v>
      </c>
      <c r="AU112" s="18" t="s">
        <v>88</v>
      </c>
    </row>
    <row r="113" spans="2:63" s="12" customFormat="1" ht="22.9" customHeight="1">
      <c r="B113" s="158"/>
      <c r="C113" s="159"/>
      <c r="D113" s="160" t="s">
        <v>77</v>
      </c>
      <c r="E113" s="172" t="s">
        <v>1077</v>
      </c>
      <c r="F113" s="172" t="s">
        <v>1078</v>
      </c>
      <c r="G113" s="159"/>
      <c r="H113" s="159"/>
      <c r="I113" s="162"/>
      <c r="J113" s="173">
        <f>BK113</f>
        <v>0</v>
      </c>
      <c r="K113" s="159"/>
      <c r="L113" s="164"/>
      <c r="M113" s="165"/>
      <c r="N113" s="166"/>
      <c r="O113" s="166"/>
      <c r="P113" s="167">
        <f>SUM(P114:P117)</f>
        <v>0</v>
      </c>
      <c r="Q113" s="166"/>
      <c r="R113" s="167">
        <f>SUM(R114:R117)</f>
        <v>0</v>
      </c>
      <c r="S113" s="166"/>
      <c r="T113" s="168">
        <f>SUM(T114:T117)</f>
        <v>0</v>
      </c>
      <c r="AR113" s="169" t="s">
        <v>173</v>
      </c>
      <c r="AT113" s="170" t="s">
        <v>77</v>
      </c>
      <c r="AU113" s="170" t="s">
        <v>86</v>
      </c>
      <c r="AY113" s="169" t="s">
        <v>134</v>
      </c>
      <c r="BK113" s="171">
        <f>SUM(BK114:BK117)</f>
        <v>0</v>
      </c>
    </row>
    <row r="114" spans="1:65" s="2" customFormat="1" ht="37.9" customHeight="1">
      <c r="A114" s="35"/>
      <c r="B114" s="36"/>
      <c r="C114" s="174" t="s">
        <v>234</v>
      </c>
      <c r="D114" s="174" t="s">
        <v>137</v>
      </c>
      <c r="E114" s="175" t="s">
        <v>1079</v>
      </c>
      <c r="F114" s="176" t="s">
        <v>1080</v>
      </c>
      <c r="G114" s="177" t="s">
        <v>176</v>
      </c>
      <c r="H114" s="178">
        <v>7</v>
      </c>
      <c r="I114" s="179"/>
      <c r="J114" s="180">
        <f>ROUND(I114*H114,2)</f>
        <v>0</v>
      </c>
      <c r="K114" s="176" t="s">
        <v>76</v>
      </c>
      <c r="L114" s="40"/>
      <c r="M114" s="181" t="s">
        <v>76</v>
      </c>
      <c r="N114" s="182" t="s">
        <v>48</v>
      </c>
      <c r="O114" s="65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1036</v>
      </c>
      <c r="AT114" s="185" t="s">
        <v>137</v>
      </c>
      <c r="AU114" s="185" t="s">
        <v>88</v>
      </c>
      <c r="AY114" s="18" t="s">
        <v>134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86</v>
      </c>
      <c r="BK114" s="186">
        <f>ROUND(I114*H114,2)</f>
        <v>0</v>
      </c>
      <c r="BL114" s="18" t="s">
        <v>1036</v>
      </c>
      <c r="BM114" s="185" t="s">
        <v>1081</v>
      </c>
    </row>
    <row r="115" spans="1:47" s="2" customFormat="1" ht="19.5">
      <c r="A115" s="35"/>
      <c r="B115" s="36"/>
      <c r="C115" s="37"/>
      <c r="D115" s="187" t="s">
        <v>144</v>
      </c>
      <c r="E115" s="37"/>
      <c r="F115" s="188" t="s">
        <v>1080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144</v>
      </c>
      <c r="AU115" s="18" t="s">
        <v>88</v>
      </c>
    </row>
    <row r="116" spans="1:65" s="2" customFormat="1" ht="14.45" customHeight="1">
      <c r="A116" s="35"/>
      <c r="B116" s="36"/>
      <c r="C116" s="174" t="s">
        <v>8</v>
      </c>
      <c r="D116" s="174" t="s">
        <v>137</v>
      </c>
      <c r="E116" s="175" t="s">
        <v>1082</v>
      </c>
      <c r="F116" s="176" t="s">
        <v>1083</v>
      </c>
      <c r="G116" s="177" t="s">
        <v>176</v>
      </c>
      <c r="H116" s="178">
        <v>1</v>
      </c>
      <c r="I116" s="179"/>
      <c r="J116" s="180">
        <f>ROUND(I116*H116,2)</f>
        <v>0</v>
      </c>
      <c r="K116" s="176" t="s">
        <v>76</v>
      </c>
      <c r="L116" s="40"/>
      <c r="M116" s="181" t="s">
        <v>76</v>
      </c>
      <c r="N116" s="182" t="s">
        <v>48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1036</v>
      </c>
      <c r="AT116" s="185" t="s">
        <v>137</v>
      </c>
      <c r="AU116" s="185" t="s">
        <v>88</v>
      </c>
      <c r="AY116" s="18" t="s">
        <v>134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86</v>
      </c>
      <c r="BK116" s="186">
        <f>ROUND(I116*H116,2)</f>
        <v>0</v>
      </c>
      <c r="BL116" s="18" t="s">
        <v>1036</v>
      </c>
      <c r="BM116" s="185" t="s">
        <v>1084</v>
      </c>
    </row>
    <row r="117" spans="1:47" s="2" customFormat="1" ht="11.25">
      <c r="A117" s="35"/>
      <c r="B117" s="36"/>
      <c r="C117" s="37"/>
      <c r="D117" s="187" t="s">
        <v>144</v>
      </c>
      <c r="E117" s="37"/>
      <c r="F117" s="188" t="s">
        <v>1083</v>
      </c>
      <c r="G117" s="37"/>
      <c r="H117" s="37"/>
      <c r="I117" s="189"/>
      <c r="J117" s="37"/>
      <c r="K117" s="37"/>
      <c r="L117" s="40"/>
      <c r="M117" s="248"/>
      <c r="N117" s="249"/>
      <c r="O117" s="250"/>
      <c r="P117" s="250"/>
      <c r="Q117" s="250"/>
      <c r="R117" s="250"/>
      <c r="S117" s="250"/>
      <c r="T117" s="251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144</v>
      </c>
      <c r="AU117" s="18" t="s">
        <v>88</v>
      </c>
    </row>
    <row r="118" spans="1:31" s="2" customFormat="1" ht="6.95" customHeight="1">
      <c r="A118" s="35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0"/>
      <c r="M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</sheetData>
  <sheetProtection algorithmName="SHA-512" hashValue="fa0DPiVA3T9gjVKqb96X6izlPVbaEhiJaUwBXTxv0SKwf0DE5csynZ9JHv6cqQPFiDqeJH2qqYZfO3+HpYFcuw==" saltValue="45SRbv1DBbbt0GeE4gzY01wbtXBudWxFwAu9xC2JrFDmhGS8fxYp8f84nlSLcVI9d1GueDo42KJzXlzyvmZFog==" spinCount="100000" sheet="1" objects="1" scenarios="1" formatColumns="0" formatRows="0" autoFilter="0"/>
  <autoFilter ref="C82:K11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MILICKA2\AtelierZidka</dc:creator>
  <cp:keywords/>
  <dc:description/>
  <cp:lastModifiedBy>Pavelka Ondřej</cp:lastModifiedBy>
  <dcterms:created xsi:type="dcterms:W3CDTF">2020-11-09T09:47:06Z</dcterms:created>
  <dcterms:modified xsi:type="dcterms:W3CDTF">2020-11-25T08:19:11Z</dcterms:modified>
  <cp:category/>
  <cp:version/>
  <cp:contentType/>
  <cp:contentStatus/>
</cp:coreProperties>
</file>