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3425" yWindow="-75" windowWidth="15150" windowHeight="11760" tabRatio="813" activeTab="4"/>
  </bookViews>
  <sheets>
    <sheet name="Celková nabídková cena" sheetId="34" r:id="rId1"/>
    <sheet name="Tab.1a" sheetId="17" r:id="rId2"/>
    <sheet name="Tab.1b" sheetId="18" r:id="rId3"/>
    <sheet name="Tab.1c" sheetId="19" r:id="rId4"/>
    <sheet name="Tab.2" sheetId="20" r:id="rId5"/>
  </sheets>
  <definedNames>
    <definedName name="_xlnm.Print_Area" localSheetId="1">Tab.1a!$A$1:$G$81</definedName>
    <definedName name="_xlnm.Print_Area" localSheetId="2">Tab.1b!$A$1:$G$71</definedName>
    <definedName name="_xlnm.Print_Area" localSheetId="3">Tab.1c!$A$1:$G$36</definedName>
    <definedName name="_xlnm.Print_Area" localSheetId="4">Tab.2!$A$1:$H$20</definedName>
  </definedNames>
  <calcPr calcId="145621" iterateDelta="1E-4"/>
</workbook>
</file>

<file path=xl/calcChain.xml><?xml version="1.0" encoding="utf-8"?>
<calcChain xmlns="http://schemas.openxmlformats.org/spreadsheetml/2006/main">
  <c r="G11" i="20" l="1"/>
  <c r="G10" i="20"/>
  <c r="G9" i="20"/>
  <c r="G8" i="20"/>
  <c r="G12" i="20" s="1"/>
  <c r="B19" i="20" s="1"/>
  <c r="G7" i="20"/>
  <c r="G6" i="20"/>
  <c r="G20" i="19"/>
  <c r="G19" i="19"/>
  <c r="G18" i="19"/>
  <c r="G17" i="19"/>
  <c r="G16" i="19"/>
  <c r="G15" i="19"/>
  <c r="G14" i="19"/>
  <c r="G13" i="19"/>
  <c r="G12" i="19"/>
  <c r="G11" i="19"/>
  <c r="G10" i="19"/>
  <c r="G9" i="19"/>
  <c r="G8" i="19"/>
  <c r="G7" i="19"/>
  <c r="G45" i="18"/>
  <c r="G44" i="18"/>
  <c r="G43" i="18"/>
  <c r="G42" i="18"/>
  <c r="G41" i="18"/>
  <c r="G40" i="18"/>
  <c r="G39" i="18"/>
  <c r="G38" i="18"/>
  <c r="G37" i="18"/>
  <c r="G36" i="18"/>
  <c r="G34" i="18"/>
  <c r="G33" i="18"/>
  <c r="G32" i="18"/>
  <c r="G31" i="18"/>
  <c r="G30" i="18"/>
  <c r="G29" i="18"/>
  <c r="G28" i="18"/>
  <c r="G27" i="18"/>
  <c r="G26" i="18"/>
  <c r="G25" i="18"/>
  <c r="G24" i="18"/>
  <c r="G22" i="18"/>
  <c r="G21" i="18"/>
  <c r="G19" i="18"/>
  <c r="G18" i="18"/>
  <c r="G17" i="18"/>
  <c r="G15" i="18"/>
  <c r="G14" i="18"/>
  <c r="G13" i="18"/>
  <c r="G11" i="18"/>
  <c r="G66" i="17"/>
  <c r="G65" i="17"/>
  <c r="G63" i="17"/>
  <c r="G61" i="17"/>
  <c r="G59" i="17"/>
  <c r="G58" i="17"/>
  <c r="G56" i="17"/>
  <c r="G55" i="17"/>
  <c r="G54" i="17"/>
  <c r="G53" i="17"/>
  <c r="G51" i="17"/>
  <c r="G50" i="17"/>
  <c r="G48" i="17"/>
  <c r="G47" i="17"/>
  <c r="G45" i="17"/>
  <c r="G43" i="17"/>
  <c r="G42" i="17"/>
  <c r="G41" i="17"/>
  <c r="G39" i="17"/>
  <c r="G38" i="17"/>
  <c r="G36" i="17"/>
  <c r="G34" i="17"/>
  <c r="G33" i="17"/>
  <c r="G31" i="17"/>
  <c r="G29" i="17"/>
  <c r="G27" i="17"/>
  <c r="G25" i="17"/>
  <c r="G24" i="17"/>
  <c r="G22" i="17"/>
  <c r="G21" i="17"/>
  <c r="G19" i="17"/>
  <c r="G18" i="17"/>
  <c r="G17" i="17"/>
  <c r="G16" i="17"/>
  <c r="G14" i="17"/>
  <c r="G12" i="17"/>
  <c r="G11" i="17"/>
  <c r="G49" i="18" l="1"/>
  <c r="A70" i="18" s="1"/>
  <c r="G23" i="19"/>
  <c r="A35" i="19" s="1"/>
  <c r="G71" i="17"/>
  <c r="A80" i="17" s="1"/>
  <c r="F31" i="18" l="1"/>
  <c r="F32" i="18"/>
  <c r="F30" i="18"/>
  <c r="F55" i="17" l="1"/>
  <c r="F8" i="20" l="1"/>
  <c r="F7" i="20" l="1"/>
  <c r="F9" i="20"/>
  <c r="F10" i="20"/>
  <c r="F11" i="20"/>
  <c r="F6" i="20"/>
  <c r="E20" i="19"/>
  <c r="F20" i="19" s="1"/>
  <c r="E19" i="19"/>
  <c r="F19" i="19" s="1"/>
  <c r="E18" i="19"/>
  <c r="F18" i="19" s="1"/>
  <c r="E17" i="19"/>
  <c r="F17" i="19" s="1"/>
  <c r="E16" i="19"/>
  <c r="F16" i="19" s="1"/>
  <c r="E15" i="19"/>
  <c r="F15" i="19" s="1"/>
  <c r="E14" i="19"/>
  <c r="F14" i="19" s="1"/>
  <c r="E13" i="19"/>
  <c r="F13" i="19" s="1"/>
  <c r="E12" i="19"/>
  <c r="F12" i="19" s="1"/>
  <c r="E11" i="19"/>
  <c r="F11" i="19" s="1"/>
  <c r="E10" i="19"/>
  <c r="E9" i="19"/>
  <c r="F9" i="19" s="1"/>
  <c r="E8" i="19"/>
  <c r="F8" i="19" s="1"/>
  <c r="E7" i="19"/>
  <c r="F7" i="19" s="1"/>
  <c r="F45" i="18"/>
  <c r="F44" i="18"/>
  <c r="F43" i="18"/>
  <c r="F42" i="18"/>
  <c r="F41" i="18"/>
  <c r="F40" i="18"/>
  <c r="F39" i="18"/>
  <c r="F38" i="18"/>
  <c r="F37" i="18"/>
  <c r="F36" i="18"/>
  <c r="F34" i="18"/>
  <c r="F33" i="18"/>
  <c r="F29" i="18"/>
  <c r="F28" i="18"/>
  <c r="F27" i="18"/>
  <c r="F26" i="18"/>
  <c r="F25" i="18"/>
  <c r="F24" i="18"/>
  <c r="F22" i="18"/>
  <c r="F21" i="18"/>
  <c r="F19" i="18"/>
  <c r="F18" i="18"/>
  <c r="F17" i="18"/>
  <c r="F15" i="18"/>
  <c r="F14" i="18"/>
  <c r="F13" i="18"/>
  <c r="F11" i="18"/>
  <c r="F66" i="17"/>
  <c r="F65" i="17"/>
  <c r="F63" i="17"/>
  <c r="F61" i="17"/>
  <c r="F59" i="17"/>
  <c r="F58" i="17"/>
  <c r="F56" i="17"/>
  <c r="F54" i="17"/>
  <c r="F53" i="17"/>
  <c r="F51" i="17"/>
  <c r="F50" i="17"/>
  <c r="F48" i="17"/>
  <c r="F47" i="17"/>
  <c r="F45" i="17"/>
  <c r="F43" i="17"/>
  <c r="F42" i="17"/>
  <c r="F41" i="17"/>
  <c r="F39" i="17"/>
  <c r="F38" i="17"/>
  <c r="F36" i="17"/>
  <c r="F34" i="17"/>
  <c r="F33" i="17"/>
  <c r="F31" i="17"/>
  <c r="F29" i="17"/>
  <c r="F27" i="17"/>
  <c r="F25" i="17"/>
  <c r="F24" i="17"/>
  <c r="F22" i="17"/>
  <c r="F21" i="17"/>
  <c r="F19" i="17"/>
  <c r="F18" i="17"/>
  <c r="F17" i="17"/>
  <c r="F16" i="17"/>
  <c r="F14" i="17"/>
  <c r="F12" i="17"/>
  <c r="F11" i="17"/>
  <c r="F48" i="18" l="1"/>
  <c r="F49" i="18" s="1"/>
  <c r="C5" i="34" s="1"/>
  <c r="E21" i="19"/>
  <c r="F10" i="19"/>
  <c r="F22" i="19" s="1"/>
  <c r="F23" i="19" s="1"/>
  <c r="C6" i="34" s="1"/>
  <c r="F67" i="17"/>
  <c r="F68" i="17"/>
  <c r="F12" i="20"/>
  <c r="C7" i="34" s="1"/>
  <c r="F70" i="17" l="1"/>
  <c r="F71" i="17" s="1"/>
  <c r="C4" i="34" s="1"/>
  <c r="C9" i="34" s="1"/>
</calcChain>
</file>

<file path=xl/sharedStrings.xml><?xml version="1.0" encoding="utf-8"?>
<sst xmlns="http://schemas.openxmlformats.org/spreadsheetml/2006/main" count="286" uniqueCount="160">
  <si>
    <t>Cenová tabulka</t>
  </si>
  <si>
    <t>Položka</t>
  </si>
  <si>
    <t>Jednotky</t>
  </si>
  <si>
    <t>Modelový počet jednotek za rok</t>
  </si>
  <si>
    <t>Jednotková cena v Kč bez DPH</t>
  </si>
  <si>
    <t>Cena za modelový počet jednotek za 4 roky v Kč bez DPH</t>
  </si>
  <si>
    <t>Činnosti</t>
  </si>
  <si>
    <t>hod.</t>
  </si>
  <si>
    <t>ks</t>
  </si>
  <si>
    <t>Členění ploch pravidelného úklidu včetně jednotkových cen a četnosti úklidu</t>
  </si>
  <si>
    <t>Specifikace prostor a povrchů</t>
  </si>
  <si>
    <t>Množství,  výměra [jedn.]</t>
  </si>
  <si>
    <t>Četnost [dnů/měs.]</t>
  </si>
  <si>
    <t>Jednotková cena [Kč bez DPH/jedn.]</t>
  </si>
  <si>
    <t>Měsíční náklad [Kč bez DPH]</t>
  </si>
  <si>
    <t>m2</t>
  </si>
  <si>
    <t>Rozpis prací prováděných nad rámec pravidelného úklidu včetně jednotkových cen</t>
  </si>
  <si>
    <t>Roční náklad [Kč bez DPH]</t>
  </si>
  <si>
    <t>1) Čištění koberců</t>
  </si>
  <si>
    <t>2) Mytí oken vč. rámů a parapetů - celková výměra umývaných okenních ploch</t>
  </si>
  <si>
    <t>Spotřební materiál celkem - měsíční náklady</t>
  </si>
  <si>
    <t>vývoz</t>
  </si>
  <si>
    <t>kg</t>
  </si>
  <si>
    <t>Specifikace prostor                               a povrchů</t>
  </si>
  <si>
    <t xml:space="preserve"> - koberec </t>
  </si>
  <si>
    <t xml:space="preserve"> - linoleum</t>
  </si>
  <si>
    <t>5) Výtahy</t>
  </si>
  <si>
    <t xml:space="preserve"> - keramická dlažba</t>
  </si>
  <si>
    <t>7) Šatny</t>
  </si>
  <si>
    <t>Četnost [úkon/rok]</t>
  </si>
  <si>
    <t>Modelově stanovené množství [jedn.]</t>
  </si>
  <si>
    <t>Ostrava</t>
  </si>
  <si>
    <t>Provozní budova ČNB Ostrava</t>
  </si>
  <si>
    <t>1) Kanceláře</t>
  </si>
  <si>
    <t>2) Čajové kuchyňky</t>
  </si>
  <si>
    <t>3) Chodby</t>
  </si>
  <si>
    <t xml:space="preserve"> - umělý kámen</t>
  </si>
  <si>
    <t>4) Schodiště</t>
  </si>
  <si>
    <t>6) Sociální zařízení</t>
  </si>
  <si>
    <t>8) Zasedací místnosti</t>
  </si>
  <si>
    <t>9) Bankovní hala</t>
  </si>
  <si>
    <t>10) Archívy, spisovny</t>
  </si>
  <si>
    <t xml:space="preserve"> - syntetická stěrka</t>
  </si>
  <si>
    <t>11) Trezory</t>
  </si>
  <si>
    <t>12) Peněžní provoz</t>
  </si>
  <si>
    <t>13) Dotační boxy</t>
  </si>
  <si>
    <t>14) Sklady</t>
  </si>
  <si>
    <t>15) Technické místnosti</t>
  </si>
  <si>
    <t>16) Provozní místnosti</t>
  </si>
  <si>
    <t>17) Inspekční pokoje</t>
  </si>
  <si>
    <t>18) Garáž</t>
  </si>
  <si>
    <t>19) Terasy</t>
  </si>
  <si>
    <t xml:space="preserve"> - betonová dlažba</t>
  </si>
  <si>
    <t>20) Venkovní plochy</t>
  </si>
  <si>
    <t>Provozní budova - měsíční náklady LÉTO (duben-říjen)</t>
  </si>
  <si>
    <t>Provozní budova - měsíční náklady ZIMA  (listopad-březen)</t>
  </si>
  <si>
    <t>Budova pobočky je vybavena centrálním vysavačem (kromě prostor 1.PP a 1.NP přístavby)</t>
  </si>
  <si>
    <t>Budova ČNB Ostrava</t>
  </si>
  <si>
    <t xml:space="preserve"> - extrakční čištění (na zdvojených podlahách)</t>
  </si>
  <si>
    <t xml:space="preserve"> - okna zdvojená (vakuová), eurookna, plastová a kovová</t>
  </si>
  <si>
    <t xml:space="preserve"> - okenní mříže</t>
  </si>
  <si>
    <t xml:space="preserve"> - světlík</t>
  </si>
  <si>
    <t>3) Mytí a ošetření vrat a dveří vč.rámů - celková výměra umývaných ploch</t>
  </si>
  <si>
    <t xml:space="preserve"> - vrata a dveře nerezová</t>
  </si>
  <si>
    <t>4) Čištění čalounění</t>
  </si>
  <si>
    <t>5) Mytí světel</t>
  </si>
  <si>
    <t>6) Čistění žaluzií</t>
  </si>
  <si>
    <t xml:space="preserve"> - vertikální (šíře 12,7 cm)</t>
  </si>
  <si>
    <t xml:space="preserve"> - horizontální</t>
  </si>
  <si>
    <t>7) Chemické čištění a pastování podlah</t>
  </si>
  <si>
    <t xml:space="preserve">  - zdvojené podlahy Marazzi, Wappex</t>
  </si>
  <si>
    <t xml:space="preserve">  - zátěžové DLW linoleum (přírodní)</t>
  </si>
  <si>
    <t>8) Úklid po malířích</t>
  </si>
  <si>
    <t>10) Práce výškové (horolezecká technika)</t>
  </si>
  <si>
    <t>11) Práce neměřitelné</t>
  </si>
  <si>
    <t>4) Praní prádla</t>
  </si>
  <si>
    <t xml:space="preserve"> - prostěradlo froté</t>
  </si>
  <si>
    <t xml:space="preserve"> - prostěradlo obyč.</t>
  </si>
  <si>
    <t xml:space="preserve"> - cícha</t>
  </si>
  <si>
    <t xml:space="preserve"> - polštář</t>
  </si>
  <si>
    <t xml:space="preserve"> - ručník froté</t>
  </si>
  <si>
    <t xml:space="preserve"> - osuška froté</t>
  </si>
  <si>
    <t xml:space="preserve"> - ubrus malý</t>
  </si>
  <si>
    <t xml:space="preserve"> - ubrousek</t>
  </si>
  <si>
    <t xml:space="preserve"> - utěrka</t>
  </si>
  <si>
    <t xml:space="preserve"> - vlajky</t>
  </si>
  <si>
    <t>Poznámky :</t>
  </si>
  <si>
    <t>Položky uvedené v této příloze jsou stanoveny modelově, fakturace probíhá dle skutečnosti.</t>
  </si>
  <si>
    <t>Pro čištění a pastování zdvojených podlah a zátěžového přírodního lina nutno dodržet technologický
předpis a doporučené přípravky od výrobce. (Upozornění na zatečení do spár zdvojené podlahy!!)</t>
  </si>
  <si>
    <t>U položek "chemické čištění a pastování" jednotková cena zahrnuje odmytí starého a položení nového.</t>
  </si>
  <si>
    <t>Položky uvedené v této příloze jsou fakturovány dle rozsahu skutečně provedených prací.</t>
  </si>
  <si>
    <t>Zde uvedené položky jsou fakturovány dle skutečně vypraných kusů. Cena za praní prádla  je konečná,</t>
  </si>
  <si>
    <t xml:space="preserve"> v jednotkových cenách jsou tedy zahrnuty všechny doplňkové činnosti - tzn. praní, žehlení/mandlování, aviváž,</t>
  </si>
  <si>
    <t>bělení, zesilovací přípravek, škrobení, desinfekce, detáš (ruční chemické dočišťování skvrn - zejména u</t>
  </si>
  <si>
    <t xml:space="preserve">inspekčních pokojů). Dále je započteno balení prádla do fólie a zohledněna doprava. Měsíčně se jedná </t>
  </si>
  <si>
    <t xml:space="preserve">cca o 4 svozy. </t>
  </si>
  <si>
    <t>Budova pobočky ČNB Ostrava</t>
  </si>
  <si>
    <t>karton</t>
  </si>
  <si>
    <t>bal.</t>
  </si>
  <si>
    <t>houbičky na nádobí</t>
  </si>
  <si>
    <t>pytle na tříděný odpad do počítáren, rozm. 50 x 110 - modré - ks (60 mikronů)</t>
  </si>
  <si>
    <t>Uvedené počty kusů jsou stanoveny modelově, fakturace probíhá dle skutečné spotřeby.</t>
  </si>
  <si>
    <t>Pravidelný odvoz  komunálního odpadu - popis dle specifikace  (nádoba 1100 l)</t>
  </si>
  <si>
    <t>Pravidelný odvoz  tříděného separovaného odpadu - popis dle specifikace  (nádoba 1100 l)</t>
  </si>
  <si>
    <t>Mimořádný odvoz a likvidace odpadu skartací (příp.spalovna) -  popis dle specifikace odst.2)a</t>
  </si>
  <si>
    <t>Mimořádný odvoz a likvidace vyřazeného majetku -  popis dle specifikace odst.2)b</t>
  </si>
  <si>
    <t>Mimořádný odvoz a likvidace nebezpečného odpadu -  popis dle specifikace odst.2)c</t>
  </si>
  <si>
    <t>Odvoz a likvidace bankovkové drti - popis dle specifikace odst 1)c</t>
  </si>
  <si>
    <r>
      <t>Pozn.:</t>
    </r>
    <r>
      <rPr>
        <b/>
        <sz val="10"/>
        <rFont val="Times New Roman"/>
        <family val="1"/>
        <charset val="238"/>
      </rPr>
      <t xml:space="preserve"> </t>
    </r>
    <r>
      <rPr>
        <sz val="10"/>
        <rFont val="Times New Roman"/>
        <family val="1"/>
        <charset val="238"/>
      </rPr>
      <t>Provozní budovou</t>
    </r>
    <r>
      <rPr>
        <b/>
        <sz val="10"/>
        <rFont val="Times New Roman"/>
        <family val="1"/>
        <charset val="238"/>
      </rPr>
      <t xml:space="preserve"> </t>
    </r>
    <r>
      <rPr>
        <sz val="10"/>
        <rFont val="Times New Roman"/>
        <family val="1"/>
        <charset val="238"/>
      </rPr>
      <t>je myšlen souhrn objektu stará budova pobočky a přístavba, včetně inspekčních pokojů.</t>
    </r>
  </si>
  <si>
    <r>
      <t>Pozn</t>
    </r>
    <r>
      <rPr>
        <u/>
        <sz val="10"/>
        <rFont val="Times New Roman"/>
        <family val="1"/>
        <charset val="238"/>
      </rPr>
      <t>.:</t>
    </r>
  </si>
  <si>
    <t>Cena celkem za 4 roky</t>
  </si>
  <si>
    <t>Cena celkem za 4 roky v Kč bez DPH</t>
  </si>
  <si>
    <t>Práce nad rámec prav. úklidu cena celkem za 4 roky</t>
  </si>
  <si>
    <t>Spotřební materiál cena celkem za 1 rok</t>
  </si>
  <si>
    <t>Spotřební materiál cena celkem za 4 roky</t>
  </si>
  <si>
    <t>Práce nad rámec prav. úklidu cena celkem za 1 rok</t>
  </si>
  <si>
    <t>Pravidelný úklid cena celkem za 1 rok</t>
  </si>
  <si>
    <t>Celkem v Kč bez DPH</t>
  </si>
  <si>
    <t>PRÁCE NAD RÁMEC PRAVIDELNÉHO ÚKLIDU (model)*</t>
  </si>
  <si>
    <t>Odvoz, třídění a likvidace odpadu vč. nebezpečného odpadu*</t>
  </si>
  <si>
    <t>* cena všech činností včetně dopravy</t>
  </si>
  <si>
    <t>* všechny činnosti včetně dopravy</t>
  </si>
  <si>
    <t>SPOTŘEBNÍ MATERIÁL*</t>
  </si>
  <si>
    <t>* dodávka včetně dopravy</t>
  </si>
  <si>
    <t>toaletní papír, role prům. 23 cm (245m, bílý dvouvrstvý, celulóza) - ks</t>
  </si>
  <si>
    <t>tekuté mýdlo MERIDA (á 5 lt.)</t>
  </si>
  <si>
    <t>saponát na nádobí (0,5 lt.) JAR citron</t>
  </si>
  <si>
    <t>pisoárové kameny MERIDA (á 35ks)</t>
  </si>
  <si>
    <t>papírové ručníky TORK skládané Z-Z (dvouvrstvé bílé, celulóza 23x23cm - karton po 3000 ks)</t>
  </si>
  <si>
    <t>WC závěsný gel  - ks</t>
  </si>
  <si>
    <t>WC spray osvěžovač vzduchu</t>
  </si>
  <si>
    <t>desinfekční přípravek na ruce Spirigel, vč. dávkovače  (500 ml)</t>
  </si>
  <si>
    <t xml:space="preserve">V objektu pobočky  ČNB jsou instalovány zásobníky zn. MERIDA a HAGLEITNER </t>
  </si>
  <si>
    <t>hygienické sáčky HAGLEITNER (á 25 ks)</t>
  </si>
  <si>
    <t>!účastník tento list nevyplňuje; ceny se přenášejí automaticky z ostatních listů tabulky!</t>
  </si>
  <si>
    <t>Tabulka č. 1a</t>
  </si>
  <si>
    <t xml:space="preserve">Tabulka č. 1b </t>
  </si>
  <si>
    <t>Tabulka č. 1c</t>
  </si>
  <si>
    <t>Tabulka č. 2</t>
  </si>
  <si>
    <t>V případě uvedených odkazů na obchodní názvy zadavatel výslovně připouští rovnocenné řešení.</t>
  </si>
  <si>
    <t xml:space="preserve">Pro čištění kobercových čtverců DESSO a AVANTI nutno dodržet technologický předpis a doporučené přípravky od výrobce. </t>
  </si>
  <si>
    <t>Tab. 1a</t>
  </si>
  <si>
    <t xml:space="preserve">Tab. 1b </t>
  </si>
  <si>
    <t xml:space="preserve">Tab. 1c </t>
  </si>
  <si>
    <t>Tab. 2</t>
  </si>
  <si>
    <t>PRAVIDELNÝ ÚKLID - ČNB Ostrava, Nádražní 4*</t>
  </si>
  <si>
    <t>Celková nabídková cena za místo plnění ČNB Ostrava, Nádražní 4</t>
  </si>
  <si>
    <t>12) Havarijní úklid na výzvu (vč. výjezdu)</t>
  </si>
  <si>
    <t>13) Mytí kamenné fasády, přilbice přístavba</t>
  </si>
  <si>
    <t>14) Mytí kamenné fasády leštěná černá žula z ul. Nádražní a nám. E. Beneše</t>
  </si>
  <si>
    <t>15) Úklid pokoje po odjezdu hosta</t>
  </si>
  <si>
    <t>16) Převlečení postele</t>
  </si>
  <si>
    <t>toaletní mýdlo tuhé (na výzvu)</t>
  </si>
  <si>
    <t>krém na ruce Indulona s měsíčkem (na výzvu)</t>
  </si>
  <si>
    <t>solvina tekutá MIO (na výzvu)</t>
  </si>
  <si>
    <t xml:space="preserve"> - dvůr LÉTO (duben-říjen)</t>
  </si>
  <si>
    <t xml:space="preserve"> - dvůr ZIMA, vč.odvozu sněhu (listopad-březen)</t>
  </si>
  <si>
    <t>Příloha č. 3 ZD</t>
  </si>
  <si>
    <t>9) Ostatní práce účtované podle počtu skutečně odpracovaných hodin (např. čištění technolog.zařízení, odklízení objemného odpadu, čištění vnitřků lednic, kuch.linek, mytí nádobí, umělá zeleň, přesuny nábytku a interiérového vybavení v souvislosti s plněním dle této smlouvy apod.)</t>
  </si>
  <si>
    <t>Ceny musí být uvedeny v Kč bez DPH a vždy zaokrouhleny na dvě desetinná místa!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</si>
</sst>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-* #,##0.00\ &quot;Kč&quot;_-;\-* #,##0.00\ &quot;Kč&quot;_-;_-* &quot;-&quot;??\ &quot;Kč&quot;_-;_-@_-"/>
    <numFmt numFmtId="164" formatCode="_-* #,##0.00\ [$Kč-405]_-;\-* #,##0.00\ [$Kč-405]_-;_-* &quot;-&quot;??\ [$Kč-405]_-;_-@_-"/>
    <numFmt numFmtId="165" formatCode="#,##0.0"/>
    <numFmt numFmtId="166" formatCode="0.00000"/>
    <numFmt numFmtId="167" formatCode="#,##0.00000"/>
  </numFmts>
  <fonts count="31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sz val="10"/>
      <name val="Arial"/>
      <family val="2"/>
      <charset val="238"/>
    </font>
    <font>
      <sz val="10"/>
      <name val="MS Sans Serif"/>
      <family val="2"/>
      <charset val="238"/>
    </font>
    <font>
      <sz val="11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b/>
      <sz val="16"/>
      <name val="Times New Roman"/>
      <family val="1"/>
      <charset val="238"/>
    </font>
    <font>
      <b/>
      <sz val="12"/>
      <name val="Times New Roman"/>
      <family val="1"/>
      <charset val="238"/>
    </font>
    <font>
      <b/>
      <sz val="9"/>
      <name val="Times New Roman"/>
      <family val="1"/>
      <charset val="238"/>
    </font>
    <font>
      <b/>
      <sz val="8"/>
      <name val="Times New Roman"/>
      <family val="1"/>
      <charset val="238"/>
    </font>
    <font>
      <b/>
      <u/>
      <sz val="10"/>
      <name val="Times New Roman"/>
      <family val="1"/>
      <charset val="238"/>
    </font>
    <font>
      <sz val="9"/>
      <name val="Times New Roman"/>
      <family val="1"/>
      <charset val="238"/>
    </font>
    <font>
      <sz val="10"/>
      <name val="Times New Roman"/>
      <family val="1"/>
      <charset val="238"/>
    </font>
    <font>
      <b/>
      <sz val="10"/>
      <name val="Times New Roman"/>
      <family val="1"/>
      <charset val="238"/>
    </font>
    <font>
      <sz val="10"/>
      <name val="Arial CE"/>
      <charset val="238"/>
    </font>
    <font>
      <b/>
      <sz val="14"/>
      <name val="Times New Roman"/>
      <family val="1"/>
      <charset val="238"/>
    </font>
    <font>
      <i/>
      <sz val="9"/>
      <name val="Times New Roman"/>
      <family val="1"/>
      <charset val="238"/>
    </font>
    <font>
      <b/>
      <i/>
      <u/>
      <sz val="10"/>
      <name val="Times New Roman"/>
      <family val="1"/>
      <charset val="238"/>
    </font>
    <font>
      <u/>
      <sz val="10"/>
      <name val="Times New Roman"/>
      <family val="1"/>
      <charset val="238"/>
    </font>
    <font>
      <sz val="12"/>
      <color theme="1"/>
      <name val="Times New Roman"/>
      <family val="1"/>
      <charset val="238"/>
    </font>
    <font>
      <b/>
      <sz val="11"/>
      <color theme="1"/>
      <name val="Calibri"/>
      <family val="2"/>
      <charset val="238"/>
      <scheme val="minor"/>
    </font>
    <font>
      <b/>
      <u/>
      <sz val="11"/>
      <color theme="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sz val="1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10"/>
      <color theme="0"/>
      <name val="Arial"/>
      <family val="2"/>
      <charset val="238"/>
    </font>
    <font>
      <sz val="12"/>
      <color rgb="FFFF0000"/>
      <name val="Calibri"/>
      <family val="2"/>
      <charset val="238"/>
    </font>
    <font>
      <sz val="11"/>
      <color theme="0"/>
      <name val="Times New Roman"/>
      <family val="1"/>
      <charset val="238"/>
    </font>
    <font>
      <sz val="12"/>
      <color theme="0"/>
      <name val="Times New Roman"/>
      <family val="1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3">
    <xf numFmtId="0" fontId="0" fillId="0" borderId="0"/>
    <xf numFmtId="0" fontId="2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164" fontId="4" fillId="0" borderId="0"/>
    <xf numFmtId="0" fontId="4" fillId="0" borderId="0"/>
    <xf numFmtId="164" fontId="4" fillId="0" borderId="0"/>
    <xf numFmtId="0" fontId="4" fillId="0" borderId="0"/>
    <xf numFmtId="0" fontId="4" fillId="0" borderId="0"/>
    <xf numFmtId="164" fontId="4" fillId="0" borderId="0"/>
    <xf numFmtId="164" fontId="4" fillId="0" borderId="0"/>
    <xf numFmtId="0" fontId="4" fillId="0" borderId="0"/>
    <xf numFmtId="0" fontId="1" fillId="0" borderId="0"/>
    <xf numFmtId="164" fontId="1" fillId="0" borderId="0"/>
    <xf numFmtId="0" fontId="3" fillId="0" borderId="0"/>
    <xf numFmtId="0" fontId="2" fillId="0" borderId="0"/>
    <xf numFmtId="164" fontId="4" fillId="0" borderId="0"/>
    <xf numFmtId="0" fontId="4" fillId="0" borderId="0"/>
    <xf numFmtId="0" fontId="4" fillId="0" borderId="0"/>
    <xf numFmtId="0" fontId="5" fillId="0" borderId="0"/>
    <xf numFmtId="0" fontId="2" fillId="0" borderId="0"/>
    <xf numFmtId="0" fontId="2" fillId="0" borderId="0"/>
    <xf numFmtId="0" fontId="4" fillId="0" borderId="0"/>
    <xf numFmtId="0" fontId="4" fillId="0" borderId="0"/>
    <xf numFmtId="44" fontId="1" fillId="0" borderId="0" applyFont="0" applyFill="0" applyBorder="0" applyAlignment="0" applyProtection="0"/>
    <xf numFmtId="0" fontId="16" fillId="0" borderId="0"/>
    <xf numFmtId="0" fontId="16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/>
    <xf numFmtId="0" fontId="2" fillId="0" borderId="0"/>
    <xf numFmtId="164" fontId="2" fillId="0" borderId="0"/>
    <xf numFmtId="0" fontId="2" fillId="0" borderId="0"/>
    <xf numFmtId="0" fontId="2" fillId="0" borderId="0"/>
    <xf numFmtId="164" fontId="2" fillId="0" borderId="0"/>
    <xf numFmtId="164" fontId="2" fillId="0" borderId="0"/>
    <xf numFmtId="164" fontId="2" fillId="0" borderId="0"/>
    <xf numFmtId="0" fontId="2" fillId="0" borderId="0"/>
    <xf numFmtId="0" fontId="2" fillId="0" borderId="0"/>
    <xf numFmtId="0" fontId="2" fillId="0" borderId="0"/>
    <xf numFmtId="0" fontId="3" fillId="0" borderId="0"/>
  </cellStyleXfs>
  <cellXfs count="208">
    <xf numFmtId="0" fontId="0" fillId="0" borderId="0" xfId="0"/>
    <xf numFmtId="0" fontId="0" fillId="0" borderId="0" xfId="0"/>
    <xf numFmtId="0" fontId="23" fillId="0" borderId="0" xfId="0" applyFont="1"/>
    <xf numFmtId="0" fontId="0" fillId="0" borderId="1" xfId="0" applyBorder="1"/>
    <xf numFmtId="4" fontId="0" fillId="0" borderId="1" xfId="0" applyNumberFormat="1" applyBorder="1" applyAlignment="1">
      <alignment horizontal="center"/>
    </xf>
    <xf numFmtId="0" fontId="24" fillId="0" borderId="0" xfId="0" applyFont="1"/>
    <xf numFmtId="2" fontId="0" fillId="0" borderId="1" xfId="0" applyNumberFormat="1" applyBorder="1" applyAlignment="1">
      <alignment horizontal="center"/>
    </xf>
    <xf numFmtId="0" fontId="22" fillId="0" borderId="1" xfId="0" applyFont="1" applyBorder="1"/>
    <xf numFmtId="4" fontId="22" fillId="0" borderId="1" xfId="0" applyNumberFormat="1" applyFont="1" applyBorder="1" applyAlignment="1">
      <alignment horizontal="center"/>
    </xf>
    <xf numFmtId="0" fontId="15" fillId="0" borderId="0" xfId="0" applyFont="1" applyProtection="1"/>
    <xf numFmtId="0" fontId="6" fillId="0" borderId="0" xfId="0" applyFont="1" applyAlignment="1" applyProtection="1">
      <alignment horizontal="center"/>
    </xf>
    <xf numFmtId="0" fontId="6" fillId="0" borderId="0" xfId="0" applyFont="1" applyProtection="1"/>
    <xf numFmtId="0" fontId="9" fillId="0" borderId="0" xfId="0" applyFont="1" applyAlignment="1" applyProtection="1">
      <alignment horizontal="right"/>
    </xf>
    <xf numFmtId="0" fontId="15" fillId="0" borderId="0" xfId="0" applyFont="1" applyFill="1" applyBorder="1" applyAlignment="1" applyProtection="1">
      <alignment horizontal="center"/>
    </xf>
    <xf numFmtId="44" fontId="15" fillId="0" borderId="0" xfId="25" applyFont="1" applyFill="1" applyBorder="1" applyAlignment="1" applyProtection="1">
      <alignment horizontal="center"/>
    </xf>
    <xf numFmtId="0" fontId="15" fillId="0" borderId="23" xfId="0" applyFont="1" applyFill="1" applyBorder="1" applyAlignment="1" applyProtection="1"/>
    <xf numFmtId="0" fontId="12" fillId="0" borderId="24" xfId="0" applyFont="1" applyFill="1" applyBorder="1" applyAlignment="1" applyProtection="1">
      <alignment horizontal="center"/>
    </xf>
    <xf numFmtId="0" fontId="12" fillId="0" borderId="24" xfId="0" applyFont="1" applyFill="1" applyBorder="1" applyAlignment="1" applyProtection="1"/>
    <xf numFmtId="44" fontId="12" fillId="0" borderId="25" xfId="25" applyFont="1" applyFill="1" applyBorder="1" applyAlignment="1" applyProtection="1"/>
    <xf numFmtId="0" fontId="13" fillId="0" borderId="9" xfId="0" applyFont="1" applyBorder="1" applyAlignment="1" applyProtection="1"/>
    <xf numFmtId="0" fontId="13" fillId="0" borderId="1" xfId="0" applyFont="1" applyBorder="1" applyAlignment="1" applyProtection="1">
      <alignment horizontal="center"/>
    </xf>
    <xf numFmtId="0" fontId="13" fillId="0" borderId="1" xfId="0" applyFont="1" applyBorder="1" applyProtection="1"/>
    <xf numFmtId="44" fontId="13" fillId="0" borderId="2" xfId="25" applyFont="1" applyBorder="1" applyAlignment="1" applyProtection="1">
      <alignment horizontal="center"/>
    </xf>
    <xf numFmtId="4" fontId="13" fillId="0" borderId="1" xfId="0" applyNumberFormat="1" applyFont="1" applyBorder="1" applyAlignment="1" applyProtection="1">
      <alignment horizontal="center"/>
    </xf>
    <xf numFmtId="3" fontId="13" fillId="0" borderId="1" xfId="0" applyNumberFormat="1" applyFont="1" applyBorder="1" applyAlignment="1" applyProtection="1">
      <alignment horizontal="center"/>
    </xf>
    <xf numFmtId="4" fontId="13" fillId="0" borderId="2" xfId="25" applyNumberFormat="1" applyFont="1" applyBorder="1" applyAlignment="1" applyProtection="1">
      <alignment horizontal="center"/>
    </xf>
    <xf numFmtId="0" fontId="13" fillId="0" borderId="9" xfId="0" applyFont="1" applyFill="1" applyBorder="1" applyAlignment="1" applyProtection="1"/>
    <xf numFmtId="3" fontId="13" fillId="4" borderId="1" xfId="0" applyNumberFormat="1" applyFont="1" applyFill="1" applyBorder="1" applyAlignment="1" applyProtection="1">
      <alignment horizontal="center"/>
    </xf>
    <xf numFmtId="165" fontId="13" fillId="4" borderId="1" xfId="0" applyNumberFormat="1" applyFont="1" applyFill="1" applyBorder="1" applyAlignment="1" applyProtection="1">
      <alignment horizontal="center"/>
    </xf>
    <xf numFmtId="0" fontId="13" fillId="0" borderId="9" xfId="0" applyFont="1" applyBorder="1" applyProtection="1"/>
    <xf numFmtId="0" fontId="13" fillId="0" borderId="1" xfId="0" applyFont="1" applyBorder="1" applyAlignment="1" applyProtection="1">
      <alignment horizontal="center" vertical="center"/>
    </xf>
    <xf numFmtId="0" fontId="13" fillId="0" borderId="1" xfId="0" applyFont="1" applyBorder="1" applyAlignment="1" applyProtection="1">
      <alignment vertical="center"/>
    </xf>
    <xf numFmtId="0" fontId="13" fillId="0" borderId="1" xfId="0" applyFont="1" applyBorder="1" applyAlignment="1" applyProtection="1">
      <alignment vertical="center" wrapText="1"/>
    </xf>
    <xf numFmtId="4" fontId="13" fillId="0" borderId="1" xfId="0" applyNumberFormat="1" applyFont="1" applyFill="1" applyBorder="1" applyAlignment="1" applyProtection="1">
      <alignment horizontal="center"/>
    </xf>
    <xf numFmtId="0" fontId="15" fillId="0" borderId="24" xfId="0" applyFont="1" applyFill="1" applyBorder="1" applyAlignment="1" applyProtection="1">
      <alignment horizontal="center"/>
    </xf>
    <xf numFmtId="0" fontId="15" fillId="0" borderId="24" xfId="0" applyFont="1" applyFill="1" applyBorder="1" applyAlignment="1" applyProtection="1"/>
    <xf numFmtId="0" fontId="15" fillId="0" borderId="39" xfId="0" applyFont="1" applyFill="1" applyBorder="1" applyAlignment="1" applyProtection="1"/>
    <xf numFmtId="4" fontId="15" fillId="0" borderId="11" xfId="25" applyNumberFormat="1" applyFont="1" applyFill="1" applyBorder="1" applyAlignment="1" applyProtection="1">
      <alignment horizontal="center"/>
    </xf>
    <xf numFmtId="0" fontId="15" fillId="0" borderId="26" xfId="0" applyFont="1" applyFill="1" applyBorder="1" applyAlignment="1" applyProtection="1"/>
    <xf numFmtId="0" fontId="15" fillId="0" borderId="27" xfId="0" applyFont="1" applyFill="1" applyBorder="1" applyAlignment="1" applyProtection="1">
      <alignment horizontal="center"/>
    </xf>
    <xf numFmtId="0" fontId="15" fillId="0" borderId="27" xfId="0" applyFont="1" applyFill="1" applyBorder="1" applyAlignment="1" applyProtection="1"/>
    <xf numFmtId="0" fontId="15" fillId="0" borderId="28" xfId="0" applyFont="1" applyFill="1" applyBorder="1" applyAlignment="1" applyProtection="1"/>
    <xf numFmtId="4" fontId="15" fillId="0" borderId="5" xfId="25" applyNumberFormat="1" applyFont="1" applyFill="1" applyBorder="1" applyAlignment="1" applyProtection="1">
      <alignment horizontal="center"/>
    </xf>
    <xf numFmtId="0" fontId="9" fillId="0" borderId="0" xfId="0" applyFont="1" applyFill="1" applyBorder="1" applyAlignment="1" applyProtection="1"/>
    <xf numFmtId="0" fontId="9" fillId="0" borderId="0" xfId="0" applyFont="1" applyFill="1" applyBorder="1" applyAlignment="1" applyProtection="1">
      <alignment horizontal="center"/>
    </xf>
    <xf numFmtId="4" fontId="15" fillId="0" borderId="0" xfId="25" applyNumberFormat="1" applyFont="1" applyFill="1" applyBorder="1" applyAlignment="1" applyProtection="1">
      <alignment horizontal="center"/>
    </xf>
    <xf numFmtId="4" fontId="15" fillId="0" borderId="41" xfId="25" applyNumberFormat="1" applyFont="1" applyFill="1" applyBorder="1" applyAlignment="1" applyProtection="1">
      <alignment horizontal="center"/>
    </xf>
    <xf numFmtId="0" fontId="14" fillId="0" borderId="0" xfId="0" applyFont="1" applyFill="1" applyBorder="1" applyAlignment="1" applyProtection="1"/>
    <xf numFmtId="0" fontId="15" fillId="0" borderId="0" xfId="0" applyFont="1" applyBorder="1" applyAlignment="1" applyProtection="1">
      <alignment horizontal="center"/>
    </xf>
    <xf numFmtId="0" fontId="15" fillId="0" borderId="0" xfId="0" applyFont="1" applyBorder="1" applyAlignment="1" applyProtection="1"/>
    <xf numFmtId="44" fontId="15" fillId="0" borderId="0" xfId="25" applyFont="1" applyBorder="1" applyAlignment="1" applyProtection="1">
      <alignment horizontal="center"/>
    </xf>
    <xf numFmtId="0" fontId="9" fillId="0" borderId="0" xfId="0" applyFont="1" applyProtection="1"/>
    <xf numFmtId="0" fontId="6" fillId="0" borderId="0" xfId="0" applyFont="1" applyBorder="1" applyProtection="1"/>
    <xf numFmtId="0" fontId="6" fillId="0" borderId="0" xfId="0" applyFont="1" applyBorder="1" applyAlignment="1" applyProtection="1">
      <alignment horizontal="center"/>
    </xf>
    <xf numFmtId="0" fontId="15" fillId="3" borderId="23" xfId="0" applyFont="1" applyFill="1" applyBorder="1" applyProtection="1"/>
    <xf numFmtId="0" fontId="13" fillId="3" borderId="24" xfId="0" applyFont="1" applyFill="1" applyBorder="1" applyAlignment="1" applyProtection="1">
      <alignment horizontal="center" vertical="center"/>
    </xf>
    <xf numFmtId="0" fontId="13" fillId="3" borderId="24" xfId="0" applyFont="1" applyFill="1" applyBorder="1" applyAlignment="1" applyProtection="1">
      <alignment vertical="center"/>
    </xf>
    <xf numFmtId="0" fontId="13" fillId="3" borderId="24" xfId="0" applyFont="1" applyFill="1" applyBorder="1" applyAlignment="1" applyProtection="1">
      <alignment vertical="center" wrapText="1"/>
    </xf>
    <xf numFmtId="0" fontId="13" fillId="3" borderId="24" xfId="0" applyFont="1" applyFill="1" applyBorder="1" applyAlignment="1" applyProtection="1">
      <alignment horizontal="center" vertical="center" wrapText="1"/>
    </xf>
    <xf numFmtId="0" fontId="13" fillId="3" borderId="25" xfId="0" applyFont="1" applyFill="1" applyBorder="1" applyAlignment="1" applyProtection="1">
      <alignment horizontal="center" vertical="center" wrapText="1"/>
    </xf>
    <xf numFmtId="0" fontId="10" fillId="0" borderId="9" xfId="0" applyFont="1" applyBorder="1" applyAlignment="1" applyProtection="1"/>
    <xf numFmtId="0" fontId="18" fillId="0" borderId="1" xfId="0" applyFont="1" applyBorder="1" applyAlignment="1" applyProtection="1">
      <alignment horizontal="center"/>
    </xf>
    <xf numFmtId="0" fontId="18" fillId="0" borderId="1" xfId="0" applyFont="1" applyBorder="1" applyAlignment="1" applyProtection="1"/>
    <xf numFmtId="0" fontId="18" fillId="0" borderId="2" xfId="0" applyFont="1" applyBorder="1" applyAlignment="1" applyProtection="1">
      <alignment horizontal="center"/>
    </xf>
    <xf numFmtId="4" fontId="13" fillId="0" borderId="2" xfId="0" applyNumberFormat="1" applyFont="1" applyBorder="1" applyAlignment="1" applyProtection="1">
      <alignment horizontal="center"/>
    </xf>
    <xf numFmtId="0" fontId="6" fillId="0" borderId="2" xfId="0" applyFont="1" applyBorder="1" applyAlignment="1" applyProtection="1"/>
    <xf numFmtId="4" fontId="13" fillId="0" borderId="1" xfId="8" applyNumberFormat="1" applyFont="1" applyFill="1" applyBorder="1" applyAlignment="1" applyProtection="1">
      <alignment horizontal="center"/>
    </xf>
    <xf numFmtId="0" fontId="13" fillId="0" borderId="30" xfId="0" applyFont="1" applyFill="1" applyBorder="1" applyAlignment="1" applyProtection="1">
      <alignment wrapText="1"/>
    </xf>
    <xf numFmtId="3" fontId="13" fillId="0" borderId="38" xfId="0" applyNumberFormat="1" applyFont="1" applyBorder="1" applyAlignment="1" applyProtection="1">
      <alignment horizontal="center"/>
    </xf>
    <xf numFmtId="4" fontId="13" fillId="0" borderId="40" xfId="0" applyNumberFormat="1" applyFont="1" applyBorder="1" applyAlignment="1" applyProtection="1">
      <alignment horizontal="center"/>
    </xf>
    <xf numFmtId="0" fontId="10" fillId="0" borderId="31" xfId="0" applyFont="1" applyFill="1" applyBorder="1" applyAlignment="1" applyProtection="1"/>
    <xf numFmtId="4" fontId="13" fillId="0" borderId="17" xfId="0" applyNumberFormat="1" applyFont="1" applyBorder="1" applyAlignment="1" applyProtection="1">
      <alignment horizontal="center"/>
    </xf>
    <xf numFmtId="3" fontId="13" fillId="0" borderId="17" xfId="0" applyNumberFormat="1" applyFont="1" applyBorder="1" applyAlignment="1" applyProtection="1">
      <alignment horizontal="center"/>
    </xf>
    <xf numFmtId="4" fontId="13" fillId="0" borderId="17" xfId="8" applyNumberFormat="1" applyFont="1" applyFill="1" applyBorder="1" applyAlignment="1" applyProtection="1">
      <alignment horizontal="center"/>
    </xf>
    <xf numFmtId="4" fontId="13" fillId="0" borderId="32" xfId="0" applyNumberFormat="1" applyFont="1" applyBorder="1" applyAlignment="1" applyProtection="1">
      <alignment horizontal="center"/>
    </xf>
    <xf numFmtId="0" fontId="13" fillId="0" borderId="9" xfId="26" applyFont="1" applyFill="1" applyBorder="1" applyAlignment="1" applyProtection="1"/>
    <xf numFmtId="0" fontId="13" fillId="0" borderId="9" xfId="26" applyFont="1" applyBorder="1" applyAlignment="1" applyProtection="1">
      <alignment horizontal="left"/>
    </xf>
    <xf numFmtId="0" fontId="13" fillId="0" borderId="9" xfId="27" applyFont="1" applyBorder="1" applyAlignment="1" applyProtection="1">
      <alignment horizontal="left"/>
    </xf>
    <xf numFmtId="0" fontId="13" fillId="0" borderId="14" xfId="26" applyFont="1" applyBorder="1" applyAlignment="1" applyProtection="1">
      <alignment horizontal="left"/>
    </xf>
    <xf numFmtId="4" fontId="13" fillId="0" borderId="15" xfId="0" applyNumberFormat="1" applyFont="1" applyBorder="1" applyAlignment="1" applyProtection="1">
      <alignment horizontal="center"/>
    </xf>
    <xf numFmtId="3" fontId="13" fillId="0" borderId="15" xfId="0" applyNumberFormat="1" applyFont="1" applyBorder="1" applyAlignment="1" applyProtection="1">
      <alignment horizontal="center"/>
    </xf>
    <xf numFmtId="4" fontId="13" fillId="0" borderId="5" xfId="0" applyNumberFormat="1" applyFont="1" applyBorder="1" applyAlignment="1" applyProtection="1">
      <alignment horizontal="center"/>
    </xf>
    <xf numFmtId="4" fontId="9" fillId="0" borderId="12" xfId="0" applyNumberFormat="1" applyFont="1" applyFill="1" applyBorder="1" applyAlignment="1" applyProtection="1"/>
    <xf numFmtId="4" fontId="21" fillId="0" borderId="13" xfId="0" applyNumberFormat="1" applyFont="1" applyFill="1" applyBorder="1" applyAlignment="1" applyProtection="1"/>
    <xf numFmtId="4" fontId="21" fillId="0" borderId="13" xfId="0" applyNumberFormat="1" applyFont="1" applyFill="1" applyBorder="1" applyAlignment="1" applyProtection="1">
      <alignment horizontal="center"/>
    </xf>
    <xf numFmtId="4" fontId="9" fillId="0" borderId="16" xfId="0" applyNumberFormat="1" applyFont="1" applyFill="1" applyBorder="1" applyAlignment="1" applyProtection="1">
      <alignment horizontal="center"/>
    </xf>
    <xf numFmtId="4" fontId="21" fillId="0" borderId="41" xfId="0" applyNumberFormat="1" applyFont="1" applyFill="1" applyBorder="1" applyAlignment="1" applyProtection="1">
      <alignment horizontal="center"/>
    </xf>
    <xf numFmtId="0" fontId="21" fillId="0" borderId="0" xfId="0" applyFont="1" applyProtection="1"/>
    <xf numFmtId="4" fontId="9" fillId="0" borderId="13" xfId="0" applyNumberFormat="1" applyFont="1" applyFill="1" applyBorder="1" applyAlignment="1" applyProtection="1">
      <alignment horizontal="center"/>
    </xf>
    <xf numFmtId="0" fontId="19" fillId="0" borderId="0" xfId="0" applyFont="1" applyProtection="1"/>
    <xf numFmtId="0" fontId="14" fillId="0" borderId="0" xfId="0" applyFont="1" applyProtection="1"/>
    <xf numFmtId="0" fontId="10" fillId="0" borderId="33" xfId="0" applyFont="1" applyBorder="1" applyAlignment="1" applyProtection="1">
      <alignment horizontal="left" vertical="center" wrapText="1"/>
    </xf>
    <xf numFmtId="0" fontId="10" fillId="0" borderId="34" xfId="0" applyFont="1" applyBorder="1" applyAlignment="1" applyProtection="1">
      <alignment horizontal="center" vertical="center" wrapText="1"/>
    </xf>
    <xf numFmtId="0" fontId="10" fillId="0" borderId="35" xfId="0" applyFont="1" applyBorder="1" applyAlignment="1" applyProtection="1">
      <alignment horizontal="center" vertical="center" wrapText="1"/>
    </xf>
    <xf numFmtId="0" fontId="15" fillId="3" borderId="23" xfId="0" applyFont="1" applyFill="1" applyBorder="1" applyAlignment="1" applyProtection="1">
      <alignment horizontal="left" vertical="center"/>
    </xf>
    <xf numFmtId="0" fontId="15" fillId="3" borderId="24" xfId="0" applyFont="1" applyFill="1" applyBorder="1" applyAlignment="1" applyProtection="1">
      <alignment horizontal="center" vertical="top" wrapText="1"/>
    </xf>
    <xf numFmtId="0" fontId="15" fillId="3" borderId="25" xfId="0" applyFont="1" applyFill="1" applyBorder="1" applyAlignment="1" applyProtection="1">
      <alignment horizontal="center" vertical="top" wrapText="1"/>
    </xf>
    <xf numFmtId="0" fontId="6" fillId="0" borderId="29" xfId="0" applyFont="1" applyBorder="1" applyAlignment="1" applyProtection="1">
      <alignment wrapText="1"/>
    </xf>
    <xf numFmtId="4" fontId="13" fillId="0" borderId="17" xfId="0" applyNumberFormat="1" applyFont="1" applyFill="1" applyBorder="1" applyAlignment="1" applyProtection="1">
      <alignment horizontal="center"/>
    </xf>
    <xf numFmtId="0" fontId="6" fillId="0" borderId="9" xfId="0" applyFont="1" applyBorder="1" applyAlignment="1" applyProtection="1">
      <alignment wrapText="1"/>
    </xf>
    <xf numFmtId="0" fontId="6" fillId="0" borderId="9" xfId="0" applyFont="1" applyBorder="1" applyAlignment="1" applyProtection="1">
      <alignment shrinkToFit="1"/>
    </xf>
    <xf numFmtId="0" fontId="6" fillId="0" borderId="31" xfId="0" applyFont="1" applyBorder="1" applyProtection="1"/>
    <xf numFmtId="0" fontId="6" fillId="0" borderId="9" xfId="0" applyFont="1" applyBorder="1" applyProtection="1"/>
    <xf numFmtId="0" fontId="25" fillId="0" borderId="31" xfId="0" applyNumberFormat="1" applyFont="1" applyFill="1" applyBorder="1" applyAlignment="1" applyProtection="1"/>
    <xf numFmtId="0" fontId="13" fillId="0" borderId="31" xfId="0" applyNumberFormat="1" applyFont="1" applyFill="1" applyBorder="1" applyAlignment="1" applyProtection="1"/>
    <xf numFmtId="0" fontId="13" fillId="0" borderId="31" xfId="0" applyNumberFormat="1" applyFont="1" applyFill="1" applyBorder="1" applyAlignment="1" applyProtection="1">
      <alignment wrapText="1"/>
    </xf>
    <xf numFmtId="0" fontId="9" fillId="3" borderId="23" xfId="0" applyFont="1" applyFill="1" applyBorder="1" applyProtection="1"/>
    <xf numFmtId="0" fontId="6" fillId="3" borderId="24" xfId="0" applyFont="1" applyFill="1" applyBorder="1" applyAlignment="1" applyProtection="1">
      <alignment horizontal="center"/>
    </xf>
    <xf numFmtId="2" fontId="6" fillId="3" borderId="39" xfId="0" applyNumberFormat="1" applyFont="1" applyFill="1" applyBorder="1" applyAlignment="1" applyProtection="1">
      <alignment horizontal="center"/>
    </xf>
    <xf numFmtId="2" fontId="15" fillId="3" borderId="11" xfId="0" applyNumberFormat="1" applyFont="1" applyFill="1" applyBorder="1" applyAlignment="1" applyProtection="1">
      <alignment horizontal="center"/>
    </xf>
    <xf numFmtId="2" fontId="6" fillId="3" borderId="41" xfId="0" applyNumberFormat="1" applyFont="1" applyFill="1" applyBorder="1" applyAlignment="1" applyProtection="1">
      <alignment horizontal="center"/>
    </xf>
    <xf numFmtId="0" fontId="17" fillId="3" borderId="26" xfId="0" applyFont="1" applyFill="1" applyBorder="1" applyProtection="1"/>
    <xf numFmtId="0" fontId="6" fillId="3" borderId="27" xfId="0" applyFont="1" applyFill="1" applyBorder="1" applyAlignment="1" applyProtection="1">
      <alignment horizontal="center"/>
    </xf>
    <xf numFmtId="2" fontId="6" fillId="3" borderId="27" xfId="0" applyNumberFormat="1" applyFont="1" applyFill="1" applyBorder="1" applyAlignment="1" applyProtection="1">
      <alignment horizontal="center"/>
    </xf>
    <xf numFmtId="2" fontId="14" fillId="3" borderId="27" xfId="0" applyNumberFormat="1" applyFont="1" applyFill="1" applyBorder="1" applyAlignment="1" applyProtection="1">
      <alignment horizontal="center"/>
    </xf>
    <xf numFmtId="2" fontId="15" fillId="3" borderId="41" xfId="0" applyNumberFormat="1" applyFont="1" applyFill="1" applyBorder="1" applyAlignment="1" applyProtection="1">
      <alignment horizontal="center"/>
    </xf>
    <xf numFmtId="0" fontId="6" fillId="3" borderId="13" xfId="0" applyFont="1" applyFill="1" applyBorder="1" applyAlignment="1" applyProtection="1">
      <alignment horizontal="center"/>
    </xf>
    <xf numFmtId="2" fontId="6" fillId="3" borderId="13" xfId="0" applyNumberFormat="1" applyFont="1" applyFill="1" applyBorder="1" applyAlignment="1" applyProtection="1">
      <alignment horizontal="center"/>
    </xf>
    <xf numFmtId="2" fontId="14" fillId="3" borderId="13" xfId="0" applyNumberFormat="1" applyFont="1" applyFill="1" applyBorder="1" applyAlignment="1" applyProtection="1">
      <alignment horizontal="center"/>
    </xf>
    <xf numFmtId="2" fontId="6" fillId="0" borderId="0" xfId="0" applyNumberFormat="1" applyFont="1" applyProtection="1"/>
    <xf numFmtId="0" fontId="12" fillId="0" borderId="0" xfId="0" applyFont="1" applyProtection="1"/>
    <xf numFmtId="0" fontId="25" fillId="0" borderId="0" xfId="0" applyFont="1" applyProtection="1"/>
    <xf numFmtId="0" fontId="6" fillId="0" borderId="0" xfId="0" applyFont="1" applyAlignment="1" applyProtection="1">
      <alignment horizontal="left" vertical="center" wrapText="1"/>
    </xf>
    <xf numFmtId="0" fontId="6" fillId="0" borderId="0" xfId="0" applyFont="1" applyAlignment="1" applyProtection="1">
      <alignment horizontal="center" vertical="center" wrapText="1"/>
    </xf>
    <xf numFmtId="0" fontId="10" fillId="0" borderId="10" xfId="0" applyFont="1" applyBorder="1" applyAlignment="1" applyProtection="1">
      <alignment horizontal="center" vertical="center" wrapText="1"/>
    </xf>
    <xf numFmtId="0" fontId="11" fillId="0" borderId="3" xfId="0" applyFont="1" applyBorder="1" applyAlignment="1" applyProtection="1">
      <alignment horizontal="center" vertical="center" wrapText="1"/>
    </xf>
    <xf numFmtId="0" fontId="11" fillId="0" borderId="4" xfId="0" applyFont="1" applyBorder="1" applyAlignment="1" applyProtection="1">
      <alignment horizontal="center" vertical="center" wrapText="1"/>
    </xf>
    <xf numFmtId="0" fontId="9" fillId="0" borderId="23" xfId="0" applyFont="1" applyFill="1" applyBorder="1" applyAlignment="1" applyProtection="1">
      <alignment horizontal="left" vertical="center" wrapText="1"/>
    </xf>
    <xf numFmtId="0" fontId="12" fillId="0" borderId="24" xfId="0" applyFont="1" applyFill="1" applyBorder="1" applyAlignment="1" applyProtection="1">
      <alignment horizontal="center" vertical="center" wrapText="1"/>
    </xf>
    <xf numFmtId="4" fontId="12" fillId="0" borderId="24" xfId="0" applyNumberFormat="1" applyFont="1" applyFill="1" applyBorder="1" applyAlignment="1" applyProtection="1">
      <alignment horizontal="center" vertical="center" wrapText="1"/>
    </xf>
    <xf numFmtId="4" fontId="12" fillId="0" borderId="25" xfId="0" applyNumberFormat="1" applyFont="1" applyFill="1" applyBorder="1" applyAlignment="1" applyProtection="1">
      <alignment horizontal="center" vertical="center" wrapText="1"/>
    </xf>
    <xf numFmtId="0" fontId="13" fillId="0" borderId="9" xfId="0" applyFont="1" applyFill="1" applyBorder="1" applyAlignment="1" applyProtection="1">
      <alignment vertical="center" wrapText="1"/>
    </xf>
    <xf numFmtId="4" fontId="13" fillId="0" borderId="1" xfId="0" applyNumberFormat="1" applyFont="1" applyBorder="1" applyAlignment="1" applyProtection="1">
      <alignment horizontal="center" vertical="center" wrapText="1"/>
    </xf>
    <xf numFmtId="3" fontId="13" fillId="0" borderId="1" xfId="0" applyNumberFormat="1" applyFont="1" applyBorder="1" applyAlignment="1" applyProtection="1">
      <alignment horizontal="center" vertical="center" wrapText="1"/>
    </xf>
    <xf numFmtId="4" fontId="13" fillId="0" borderId="2" xfId="0" applyNumberFormat="1" applyFont="1" applyBorder="1" applyAlignment="1" applyProtection="1">
      <alignment horizontal="center" vertical="center" wrapText="1"/>
    </xf>
    <xf numFmtId="4" fontId="10" fillId="0" borderId="5" xfId="0" applyNumberFormat="1" applyFont="1" applyBorder="1" applyAlignment="1" applyProtection="1">
      <alignment horizontal="center" vertical="center" wrapText="1"/>
    </xf>
    <xf numFmtId="0" fontId="0" fillId="0" borderId="0" xfId="0" applyAlignment="1">
      <alignment horizontal="center"/>
    </xf>
    <xf numFmtId="0" fontId="26" fillId="0" borderId="0" xfId="0" applyFont="1" applyAlignment="1" applyProtection="1">
      <alignment horizontal="left"/>
    </xf>
    <xf numFmtId="0" fontId="17" fillId="0" borderId="12" xfId="0" applyFont="1" applyFill="1" applyBorder="1" applyAlignment="1" applyProtection="1">
      <alignment horizontal="left"/>
    </xf>
    <xf numFmtId="0" fontId="17" fillId="0" borderId="13" xfId="0" applyFont="1" applyFill="1" applyBorder="1" applyAlignment="1" applyProtection="1">
      <alignment horizontal="left"/>
    </xf>
    <xf numFmtId="0" fontId="12" fillId="0" borderId="0" xfId="0" applyFont="1" applyFill="1" applyBorder="1" applyAlignment="1" applyProtection="1">
      <alignment horizontal="left" vertical="top" wrapText="1"/>
    </xf>
    <xf numFmtId="0" fontId="15" fillId="0" borderId="0" xfId="0" applyFont="1" applyFill="1" applyBorder="1" applyAlignment="1" applyProtection="1">
      <alignment horizontal="left" vertical="top" wrapText="1"/>
    </xf>
    <xf numFmtId="0" fontId="17" fillId="3" borderId="10" xfId="0" applyFont="1" applyFill="1" applyBorder="1" applyAlignment="1" applyProtection="1">
      <alignment horizontal="center"/>
    </xf>
    <xf numFmtId="0" fontId="9" fillId="3" borderId="3" xfId="0" applyFont="1" applyFill="1" applyBorder="1" applyAlignment="1" applyProtection="1">
      <alignment horizontal="center"/>
    </xf>
    <xf numFmtId="0" fontId="9" fillId="3" borderId="4" xfId="0" applyFont="1" applyFill="1" applyBorder="1" applyAlignment="1" applyProtection="1">
      <alignment horizontal="center"/>
    </xf>
    <xf numFmtId="0" fontId="15" fillId="3" borderId="20" xfId="0" applyFont="1" applyFill="1" applyBorder="1" applyAlignment="1" applyProtection="1">
      <alignment horizontal="center"/>
    </xf>
    <xf numFmtId="0" fontId="15" fillId="3" borderId="21" xfId="0" applyFont="1" applyFill="1" applyBorder="1" applyAlignment="1" applyProtection="1">
      <alignment horizontal="center"/>
    </xf>
    <xf numFmtId="0" fontId="15" fillId="3" borderId="22" xfId="0" applyFont="1" applyFill="1" applyBorder="1" applyAlignment="1" applyProtection="1">
      <alignment horizontal="center"/>
    </xf>
    <xf numFmtId="0" fontId="10" fillId="0" borderId="18" xfId="0" applyFont="1" applyBorder="1" applyAlignment="1" applyProtection="1">
      <alignment horizontal="center" vertical="center" wrapText="1"/>
    </xf>
    <xf numFmtId="0" fontId="13" fillId="0" borderId="9" xfId="0" applyFont="1" applyBorder="1" applyProtection="1"/>
    <xf numFmtId="0" fontId="13" fillId="0" borderId="14" xfId="0" applyFont="1" applyBorder="1" applyProtection="1"/>
    <xf numFmtId="0" fontId="10" fillId="0" borderId="19" xfId="0" applyFont="1" applyBorder="1" applyAlignment="1" applyProtection="1">
      <alignment horizontal="center" vertical="center" wrapText="1"/>
    </xf>
    <xf numFmtId="0" fontId="13" fillId="0" borderId="1" xfId="0" applyFont="1" applyBorder="1" applyAlignment="1" applyProtection="1">
      <alignment horizontal="center" vertical="center"/>
    </xf>
    <xf numFmtId="0" fontId="13" fillId="0" borderId="15" xfId="0" applyFont="1" applyBorder="1" applyAlignment="1" applyProtection="1">
      <alignment horizontal="center" vertical="center"/>
    </xf>
    <xf numFmtId="0" fontId="10" fillId="0" borderId="19" xfId="0" applyFont="1" applyBorder="1" applyAlignment="1" applyProtection="1">
      <alignment horizontal="center" vertical="center"/>
    </xf>
    <xf numFmtId="0" fontId="13" fillId="0" borderId="1" xfId="0" applyFont="1" applyBorder="1" applyAlignment="1" applyProtection="1">
      <alignment vertical="center"/>
    </xf>
    <xf numFmtId="0" fontId="13" fillId="0" borderId="15" xfId="0" applyFont="1" applyBorder="1" applyAlignment="1" applyProtection="1">
      <alignment vertical="center"/>
    </xf>
    <xf numFmtId="0" fontId="13" fillId="0" borderId="1" xfId="0" applyFont="1" applyBorder="1" applyAlignment="1" applyProtection="1">
      <alignment vertical="center" wrapText="1"/>
    </xf>
    <xf numFmtId="0" fontId="13" fillId="0" borderId="15" xfId="0" applyFont="1" applyBorder="1" applyAlignment="1" applyProtection="1">
      <alignment vertical="center" wrapText="1"/>
    </xf>
    <xf numFmtId="44" fontId="10" fillId="0" borderId="11" xfId="25" applyFont="1" applyBorder="1" applyAlignment="1" applyProtection="1">
      <alignment horizontal="center" vertical="center" wrapText="1"/>
    </xf>
    <xf numFmtId="44" fontId="13" fillId="0" borderId="2" xfId="25" applyFont="1" applyBorder="1" applyAlignment="1" applyProtection="1">
      <alignment horizontal="center" vertical="center" wrapText="1"/>
    </xf>
    <xf numFmtId="44" fontId="13" fillId="0" borderId="5" xfId="25" applyFont="1" applyBorder="1" applyAlignment="1" applyProtection="1">
      <alignment horizontal="center" vertical="center" wrapText="1"/>
    </xf>
    <xf numFmtId="0" fontId="9" fillId="0" borderId="0" xfId="0" applyFont="1" applyAlignment="1" applyProtection="1">
      <alignment horizontal="right"/>
    </xf>
    <xf numFmtId="0" fontId="14" fillId="0" borderId="0" xfId="0" applyFont="1" applyFill="1" applyBorder="1" applyAlignment="1" applyProtection="1">
      <alignment horizontal="left" vertical="top" wrapText="1"/>
    </xf>
    <xf numFmtId="0" fontId="12" fillId="0" borderId="0" xfId="0" applyFont="1" applyFill="1" applyBorder="1" applyAlignment="1" applyProtection="1">
      <alignment wrapText="1"/>
    </xf>
    <xf numFmtId="0" fontId="12" fillId="0" borderId="0" xfId="0" applyFont="1" applyFill="1" applyBorder="1" applyAlignment="1" applyProtection="1"/>
    <xf numFmtId="0" fontId="12" fillId="0" borderId="0" xfId="0" applyFont="1" applyBorder="1" applyAlignment="1" applyProtection="1"/>
    <xf numFmtId="0" fontId="14" fillId="0" borderId="0" xfId="0" applyFont="1" applyFill="1" applyBorder="1" applyAlignment="1" applyProtection="1"/>
    <xf numFmtId="0" fontId="14" fillId="0" borderId="0" xfId="0" applyFont="1" applyBorder="1" applyAlignment="1" applyProtection="1"/>
    <xf numFmtId="4" fontId="13" fillId="0" borderId="38" xfId="0" applyNumberFormat="1" applyFont="1" applyBorder="1" applyAlignment="1" applyProtection="1">
      <alignment horizontal="center"/>
    </xf>
    <xf numFmtId="4" fontId="13" fillId="0" borderId="37" xfId="0" applyNumberFormat="1" applyFont="1" applyBorder="1" applyAlignment="1" applyProtection="1">
      <alignment horizontal="center"/>
    </xf>
    <xf numFmtId="4" fontId="13" fillId="0" borderId="40" xfId="0" applyNumberFormat="1" applyFont="1" applyBorder="1" applyAlignment="1" applyProtection="1">
      <alignment horizontal="center"/>
    </xf>
    <xf numFmtId="0" fontId="17" fillId="0" borderId="6" xfId="0" applyFont="1" applyFill="1" applyBorder="1" applyAlignment="1" applyProtection="1">
      <alignment horizontal="center"/>
    </xf>
    <xf numFmtId="0" fontId="17" fillId="0" borderId="7" xfId="0" applyFont="1" applyFill="1" applyBorder="1" applyAlignment="1" applyProtection="1">
      <alignment horizontal="center"/>
    </xf>
    <xf numFmtId="0" fontId="17" fillId="0" borderId="8" xfId="0" applyFont="1" applyFill="1" applyBorder="1" applyAlignment="1" applyProtection="1">
      <alignment horizontal="center"/>
    </xf>
    <xf numFmtId="0" fontId="7" fillId="0" borderId="20" xfId="0" applyFont="1" applyFill="1" applyBorder="1" applyAlignment="1" applyProtection="1">
      <alignment horizontal="center" vertical="center" wrapText="1"/>
    </xf>
    <xf numFmtId="0" fontId="7" fillId="0" borderId="21" xfId="0" applyFont="1" applyFill="1" applyBorder="1" applyAlignment="1" applyProtection="1">
      <alignment horizontal="center" vertical="center" wrapText="1"/>
    </xf>
    <xf numFmtId="0" fontId="7" fillId="0" borderId="22" xfId="0" applyFont="1" applyFill="1" applyBorder="1" applyAlignment="1" applyProtection="1">
      <alignment horizontal="center" vertical="center" wrapText="1"/>
    </xf>
    <xf numFmtId="0" fontId="6" fillId="0" borderId="1" xfId="0" applyFont="1" applyBorder="1" applyAlignment="1" applyProtection="1"/>
    <xf numFmtId="0" fontId="13" fillId="0" borderId="1" xfId="0" applyFont="1" applyBorder="1" applyAlignment="1" applyProtection="1">
      <alignment horizontal="center" vertical="center" wrapText="1"/>
    </xf>
    <xf numFmtId="0" fontId="13" fillId="0" borderId="15" xfId="0" applyFont="1" applyBorder="1" applyAlignment="1" applyProtection="1">
      <alignment horizontal="center" vertical="center" wrapText="1"/>
    </xf>
    <xf numFmtId="0" fontId="10" fillId="0" borderId="11" xfId="0" applyFont="1" applyBorder="1" applyAlignment="1" applyProtection="1">
      <alignment horizontal="center" vertical="center" wrapText="1"/>
    </xf>
    <xf numFmtId="0" fontId="13" fillId="0" borderId="2" xfId="0" applyFont="1" applyBorder="1" applyAlignment="1" applyProtection="1">
      <alignment horizontal="center" vertical="center" wrapText="1"/>
    </xf>
    <xf numFmtId="0" fontId="13" fillId="0" borderId="5" xfId="0" applyFont="1" applyBorder="1" applyAlignment="1" applyProtection="1">
      <alignment horizontal="center" vertical="center" wrapText="1"/>
    </xf>
    <xf numFmtId="0" fontId="17" fillId="3" borderId="12" xfId="0" applyFont="1" applyFill="1" applyBorder="1" applyAlignment="1" applyProtection="1">
      <alignment horizontal="center" vertical="center"/>
    </xf>
    <xf numFmtId="0" fontId="17" fillId="3" borderId="13" xfId="0" applyFont="1" applyFill="1" applyBorder="1" applyAlignment="1" applyProtection="1">
      <alignment horizontal="center" vertical="center"/>
    </xf>
    <xf numFmtId="0" fontId="17" fillId="3" borderId="16" xfId="0" applyFont="1" applyFill="1" applyBorder="1" applyAlignment="1" applyProtection="1">
      <alignment horizontal="center" vertical="center"/>
    </xf>
    <xf numFmtId="0" fontId="9" fillId="0" borderId="21" xfId="0" applyFont="1" applyBorder="1" applyAlignment="1" applyProtection="1">
      <alignment horizontal="right" vertical="center" wrapText="1"/>
    </xf>
    <xf numFmtId="0" fontId="8" fillId="0" borderId="6" xfId="0" applyFont="1" applyFill="1" applyBorder="1" applyAlignment="1" applyProtection="1">
      <alignment horizontal="center" vertical="center" wrapText="1"/>
    </xf>
    <xf numFmtId="0" fontId="8" fillId="0" borderId="7" xfId="0" applyFont="1" applyFill="1" applyBorder="1" applyAlignment="1" applyProtection="1">
      <alignment horizontal="center" vertical="center" wrapText="1"/>
    </xf>
    <xf numFmtId="0" fontId="8" fillId="0" borderId="8" xfId="0" applyFont="1" applyFill="1" applyBorder="1" applyAlignment="1" applyProtection="1">
      <alignment horizontal="center" vertical="center" wrapText="1"/>
    </xf>
    <xf numFmtId="0" fontId="8" fillId="0" borderId="20" xfId="0" applyFont="1" applyBorder="1" applyAlignment="1" applyProtection="1">
      <alignment horizontal="center" vertical="center" wrapText="1"/>
    </xf>
    <xf numFmtId="0" fontId="8" fillId="0" borderId="21" xfId="0" applyFont="1" applyBorder="1" applyAlignment="1" applyProtection="1">
      <alignment horizontal="center" vertical="center" wrapText="1"/>
    </xf>
    <xf numFmtId="0" fontId="8" fillId="0" borderId="22" xfId="0" applyFont="1" applyBorder="1" applyAlignment="1" applyProtection="1">
      <alignment horizontal="center" vertical="center" wrapText="1"/>
    </xf>
    <xf numFmtId="0" fontId="9" fillId="0" borderId="12" xfId="0" applyFont="1" applyFill="1" applyBorder="1" applyAlignment="1" applyProtection="1">
      <alignment horizontal="left" vertical="center" wrapText="1"/>
    </xf>
    <xf numFmtId="0" fontId="9" fillId="0" borderId="13" xfId="0" applyFont="1" applyFill="1" applyBorder="1" applyAlignment="1" applyProtection="1">
      <alignment horizontal="left" vertical="center" wrapText="1"/>
    </xf>
    <xf numFmtId="0" fontId="9" fillId="0" borderId="36" xfId="0" applyFont="1" applyFill="1" applyBorder="1" applyAlignment="1" applyProtection="1">
      <alignment horizontal="left" vertical="center" wrapText="1"/>
    </xf>
    <xf numFmtId="1" fontId="27" fillId="0" borderId="0" xfId="0" applyNumberFormat="1" applyFont="1" applyBorder="1" applyProtection="1"/>
    <xf numFmtId="0" fontId="28" fillId="0" borderId="0" xfId="0" applyFont="1" applyAlignment="1" applyProtection="1">
      <alignment horizontal="center"/>
    </xf>
    <xf numFmtId="166" fontId="13" fillId="2" borderId="1" xfId="8" applyNumberFormat="1" applyFont="1" applyFill="1" applyBorder="1" applyAlignment="1" applyProtection="1">
      <alignment horizontal="center"/>
      <protection locked="0"/>
    </xf>
    <xf numFmtId="166" fontId="13" fillId="0" borderId="1" xfId="8" applyNumberFormat="1" applyFont="1" applyBorder="1" applyAlignment="1" applyProtection="1">
      <alignment horizontal="center"/>
    </xf>
    <xf numFmtId="166" fontId="13" fillId="0" borderId="1" xfId="8" applyNumberFormat="1" applyFont="1" applyFill="1" applyBorder="1" applyAlignment="1" applyProtection="1">
      <alignment horizontal="center"/>
    </xf>
    <xf numFmtId="166" fontId="13" fillId="0" borderId="1" xfId="8" applyNumberFormat="1" applyFont="1" applyBorder="1" applyAlignment="1" applyProtection="1">
      <alignment horizontal="center" vertical="center" wrapText="1"/>
    </xf>
    <xf numFmtId="167" fontId="13" fillId="2" borderId="1" xfId="0" applyNumberFormat="1" applyFont="1" applyFill="1" applyBorder="1" applyAlignment="1" applyProtection="1">
      <alignment horizontal="center"/>
      <protection locked="0"/>
    </xf>
    <xf numFmtId="167" fontId="13" fillId="2" borderId="17" xfId="8" applyNumberFormat="1" applyFont="1" applyFill="1" applyBorder="1" applyAlignment="1" applyProtection="1">
      <alignment horizontal="center"/>
      <protection locked="0"/>
    </xf>
    <xf numFmtId="167" fontId="13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29" fillId="0" borderId="0" xfId="0" applyFont="1" applyProtection="1"/>
    <xf numFmtId="0" fontId="30" fillId="0" borderId="0" xfId="0" applyFont="1" applyProtection="1"/>
  </cellXfs>
  <cellStyles count="43">
    <cellStyle name="Excel Built-in Normal" xfId="42"/>
    <cellStyle name="Měna" xfId="25" builtinId="4"/>
    <cellStyle name="Měna 2" xfId="2"/>
    <cellStyle name="Měna 2 2" xfId="28"/>
    <cellStyle name="měny 2" xfId="3"/>
    <cellStyle name="měny 2 2" xfId="29"/>
    <cellStyle name="měny 3" xfId="4"/>
    <cellStyle name="měny 3 2" xfId="30"/>
    <cellStyle name="Normálna 2" xfId="5"/>
    <cellStyle name="Normálna 2 2" xfId="31"/>
    <cellStyle name="Normální" xfId="0" builtinId="0"/>
    <cellStyle name="Normální 10" xfId="23"/>
    <cellStyle name="Normální 10 2" xfId="40"/>
    <cellStyle name="normální 2" xfId="6"/>
    <cellStyle name="normální 2 2" xfId="7"/>
    <cellStyle name="normální 2 2 2" xfId="33"/>
    <cellStyle name="normální 2 3" xfId="32"/>
    <cellStyle name="normální 3" xfId="8"/>
    <cellStyle name="normální 3 2" xfId="9"/>
    <cellStyle name="normální 3 2 2" xfId="10"/>
    <cellStyle name="normální 3 2 2 2" xfId="36"/>
    <cellStyle name="normální 3 2 3" xfId="35"/>
    <cellStyle name="normální 3 3" xfId="11"/>
    <cellStyle name="normální 3 3 2" xfId="37"/>
    <cellStyle name="normální 3 4" xfId="34"/>
    <cellStyle name="normální 3_1" xfId="12"/>
    <cellStyle name="normální 4" xfId="13"/>
    <cellStyle name="normální 4 2" xfId="14"/>
    <cellStyle name="normální 4_1" xfId="15"/>
    <cellStyle name="normální 5" xfId="16"/>
    <cellStyle name="normální 5 2" xfId="17"/>
    <cellStyle name="normální 5 2 2" xfId="38"/>
    <cellStyle name="normální 5 3" xfId="24"/>
    <cellStyle name="normální 5 3 2" xfId="41"/>
    <cellStyle name="normální 5_Briklis Brno" xfId="18"/>
    <cellStyle name="Normální 6" xfId="19"/>
    <cellStyle name="Normální 6 2" xfId="39"/>
    <cellStyle name="Normální 7" xfId="1"/>
    <cellStyle name="Normální 8" xfId="21"/>
    <cellStyle name="Normální 9" xfId="22"/>
    <cellStyle name="normální_List2" xfId="26"/>
    <cellStyle name="normální_List6" xfId="27"/>
    <cellStyle name="Standard_Preis" xfId="2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1"/>
  <sheetViews>
    <sheetView workbookViewId="0">
      <selection activeCell="I4" sqref="I3:I4"/>
    </sheetView>
  </sheetViews>
  <sheetFormatPr defaultRowHeight="15" x14ac:dyDescent="0.25"/>
  <cols>
    <col min="1" max="1" width="9.140625" style="1"/>
    <col min="2" max="2" width="37.42578125" customWidth="1"/>
    <col min="3" max="3" width="22.85546875" customWidth="1"/>
  </cols>
  <sheetData>
    <row r="1" spans="2:5" s="1" customFormat="1" x14ac:dyDescent="0.25">
      <c r="C1" s="136" t="s">
        <v>157</v>
      </c>
      <c r="D1" s="136"/>
    </row>
    <row r="3" spans="2:5" x14ac:dyDescent="0.25">
      <c r="B3" s="2" t="s">
        <v>146</v>
      </c>
      <c r="C3" s="1"/>
      <c r="D3" s="1"/>
      <c r="E3" s="1"/>
    </row>
    <row r="4" spans="2:5" x14ac:dyDescent="0.25">
      <c r="B4" s="3" t="s">
        <v>141</v>
      </c>
      <c r="C4" s="6">
        <f>Tab.1a!$F$71</f>
        <v>0</v>
      </c>
      <c r="D4" s="1"/>
      <c r="E4" s="1"/>
    </row>
    <row r="5" spans="2:5" x14ac:dyDescent="0.25">
      <c r="B5" s="3" t="s">
        <v>142</v>
      </c>
      <c r="C5" s="4">
        <f>Tab.1b!$F$49</f>
        <v>0</v>
      </c>
      <c r="D5" s="1"/>
      <c r="E5" s="1"/>
    </row>
    <row r="6" spans="2:5" x14ac:dyDescent="0.25">
      <c r="B6" s="3" t="s">
        <v>143</v>
      </c>
      <c r="C6" s="6">
        <f>Tab.1c!$F$23</f>
        <v>0</v>
      </c>
      <c r="D6" s="1"/>
      <c r="E6" s="1"/>
    </row>
    <row r="7" spans="2:5" x14ac:dyDescent="0.25">
      <c r="B7" s="3" t="s">
        <v>144</v>
      </c>
      <c r="C7" s="4">
        <f>Tab.2!$F$12</f>
        <v>0</v>
      </c>
      <c r="D7" s="1"/>
      <c r="E7" s="1"/>
    </row>
    <row r="8" spans="2:5" x14ac:dyDescent="0.25">
      <c r="B8" s="1"/>
      <c r="C8" s="1"/>
      <c r="D8" s="1"/>
      <c r="E8" s="1"/>
    </row>
    <row r="9" spans="2:5" x14ac:dyDescent="0.25">
      <c r="B9" s="7" t="s">
        <v>117</v>
      </c>
      <c r="C9" s="8">
        <f>SUM(C4:C7)</f>
        <v>0</v>
      </c>
      <c r="D9" s="1"/>
      <c r="E9" s="1"/>
    </row>
    <row r="11" spans="2:5" x14ac:dyDescent="0.25">
      <c r="B11" s="5" t="s">
        <v>134</v>
      </c>
    </row>
  </sheetData>
  <mergeCells count="1">
    <mergeCell ref="C1:D1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82"/>
  <sheetViews>
    <sheetView topLeftCell="A16" zoomScaleNormal="100" workbookViewId="0">
      <selection activeCell="I18" sqref="I18"/>
    </sheetView>
  </sheetViews>
  <sheetFormatPr defaultColWidth="9.140625" defaultRowHeight="15" x14ac:dyDescent="0.25"/>
  <cols>
    <col min="1" max="1" width="60.28515625" style="11" customWidth="1"/>
    <col min="2" max="2" width="11.28515625" style="11" customWidth="1"/>
    <col min="3" max="4" width="9.140625" style="11"/>
    <col min="5" max="5" width="15.5703125" style="11" customWidth="1"/>
    <col min="6" max="6" width="18" style="11" customWidth="1"/>
    <col min="7" max="16384" width="9.140625" style="11"/>
  </cols>
  <sheetData>
    <row r="1" spans="1:7" ht="15.75" x14ac:dyDescent="0.25">
      <c r="A1" s="9" t="s">
        <v>31</v>
      </c>
      <c r="B1" s="10"/>
      <c r="F1" s="12" t="s">
        <v>135</v>
      </c>
    </row>
    <row r="2" spans="1:7" ht="15.75" thickBot="1" x14ac:dyDescent="0.3">
      <c r="B2" s="10"/>
      <c r="F2" s="10"/>
    </row>
    <row r="3" spans="1:7" ht="18.75" x14ac:dyDescent="0.3">
      <c r="A3" s="142" t="s">
        <v>145</v>
      </c>
      <c r="B3" s="143"/>
      <c r="C3" s="143"/>
      <c r="D3" s="143"/>
      <c r="E3" s="143"/>
      <c r="F3" s="144"/>
    </row>
    <row r="4" spans="1:7" ht="15.75" thickBot="1" x14ac:dyDescent="0.3">
      <c r="A4" s="145" t="s">
        <v>9</v>
      </c>
      <c r="B4" s="146"/>
      <c r="C4" s="146"/>
      <c r="D4" s="146"/>
      <c r="E4" s="146"/>
      <c r="F4" s="147"/>
    </row>
    <row r="5" spans="1:7" ht="15.75" thickBot="1" x14ac:dyDescent="0.3">
      <c r="A5" s="13"/>
      <c r="B5" s="13"/>
      <c r="C5" s="13"/>
      <c r="D5" s="13"/>
      <c r="E5" s="13"/>
      <c r="F5" s="14"/>
    </row>
    <row r="6" spans="1:7" ht="15" customHeight="1" x14ac:dyDescent="0.25">
      <c r="A6" s="148" t="s">
        <v>23</v>
      </c>
      <c r="B6" s="151" t="s">
        <v>11</v>
      </c>
      <c r="C6" s="154" t="s">
        <v>2</v>
      </c>
      <c r="D6" s="151" t="s">
        <v>12</v>
      </c>
      <c r="E6" s="151" t="s">
        <v>13</v>
      </c>
      <c r="F6" s="159" t="s">
        <v>14</v>
      </c>
    </row>
    <row r="7" spans="1:7" x14ac:dyDescent="0.25">
      <c r="A7" s="149"/>
      <c r="B7" s="152"/>
      <c r="C7" s="155"/>
      <c r="D7" s="157"/>
      <c r="E7" s="157"/>
      <c r="F7" s="160"/>
    </row>
    <row r="8" spans="1:7" ht="15.75" thickBot="1" x14ac:dyDescent="0.3">
      <c r="A8" s="150"/>
      <c r="B8" s="153"/>
      <c r="C8" s="156"/>
      <c r="D8" s="158"/>
      <c r="E8" s="158"/>
      <c r="F8" s="161"/>
    </row>
    <row r="9" spans="1:7" x14ac:dyDescent="0.25">
      <c r="A9" s="15" t="s">
        <v>32</v>
      </c>
      <c r="B9" s="16"/>
      <c r="C9" s="17"/>
      <c r="D9" s="17"/>
      <c r="E9" s="17"/>
      <c r="F9" s="18"/>
    </row>
    <row r="10" spans="1:7" x14ac:dyDescent="0.25">
      <c r="A10" s="19" t="s">
        <v>33</v>
      </c>
      <c r="B10" s="20"/>
      <c r="C10" s="21"/>
      <c r="D10" s="21"/>
      <c r="E10" s="21"/>
      <c r="F10" s="22"/>
      <c r="G10" s="206"/>
    </row>
    <row r="11" spans="1:7" x14ac:dyDescent="0.25">
      <c r="A11" s="19" t="s">
        <v>24</v>
      </c>
      <c r="B11" s="23">
        <v>1035.6099999999999</v>
      </c>
      <c r="C11" s="23" t="s">
        <v>15</v>
      </c>
      <c r="D11" s="24">
        <v>21</v>
      </c>
      <c r="E11" s="199"/>
      <c r="F11" s="25">
        <f>(B11*D11)*E11</f>
        <v>0</v>
      </c>
      <c r="G11" s="206">
        <f>IF((TRUNC(E11,2)-E11)=0,0,1)</f>
        <v>0</v>
      </c>
    </row>
    <row r="12" spans="1:7" x14ac:dyDescent="0.25">
      <c r="A12" s="19" t="s">
        <v>25</v>
      </c>
      <c r="B12" s="23">
        <v>31.52</v>
      </c>
      <c r="C12" s="23" t="s">
        <v>15</v>
      </c>
      <c r="D12" s="24">
        <v>21</v>
      </c>
      <c r="E12" s="199"/>
      <c r="F12" s="25">
        <f t="shared" ref="F12:F63" si="0">(B12*D12)*E12</f>
        <v>0</v>
      </c>
      <c r="G12" s="206">
        <f>IF((TRUNC(E12,2)-E12)=0,0,1)</f>
        <v>0</v>
      </c>
    </row>
    <row r="13" spans="1:7" x14ac:dyDescent="0.25">
      <c r="A13" s="26" t="s">
        <v>34</v>
      </c>
      <c r="B13" s="23"/>
      <c r="C13" s="23"/>
      <c r="D13" s="24"/>
      <c r="E13" s="200"/>
      <c r="F13" s="25"/>
      <c r="G13" s="206"/>
    </row>
    <row r="14" spans="1:7" x14ac:dyDescent="0.25">
      <c r="A14" s="26" t="s">
        <v>27</v>
      </c>
      <c r="B14" s="23">
        <v>78.489999999999995</v>
      </c>
      <c r="C14" s="23" t="s">
        <v>15</v>
      </c>
      <c r="D14" s="24">
        <v>21</v>
      </c>
      <c r="E14" s="199"/>
      <c r="F14" s="25">
        <f t="shared" si="0"/>
        <v>0</v>
      </c>
      <c r="G14" s="206">
        <f>IF((TRUNC(E14,2)-E14)=0,0,1)</f>
        <v>0</v>
      </c>
    </row>
    <row r="15" spans="1:7" x14ac:dyDescent="0.25">
      <c r="A15" s="26" t="s">
        <v>35</v>
      </c>
      <c r="B15" s="23"/>
      <c r="C15" s="23"/>
      <c r="D15" s="24"/>
      <c r="E15" s="200"/>
      <c r="F15" s="25"/>
      <c r="G15" s="206"/>
    </row>
    <row r="16" spans="1:7" x14ac:dyDescent="0.25">
      <c r="A16" s="26" t="s">
        <v>24</v>
      </c>
      <c r="B16" s="23">
        <v>351.27</v>
      </c>
      <c r="C16" s="23" t="s">
        <v>15</v>
      </c>
      <c r="D16" s="24">
        <v>21</v>
      </c>
      <c r="E16" s="199"/>
      <c r="F16" s="25">
        <f t="shared" si="0"/>
        <v>0</v>
      </c>
      <c r="G16" s="206">
        <f>IF((TRUNC(E16,2)-E16)=0,0,1)</f>
        <v>0</v>
      </c>
    </row>
    <row r="17" spans="1:7" x14ac:dyDescent="0.25">
      <c r="A17" s="26" t="s">
        <v>25</v>
      </c>
      <c r="B17" s="23">
        <v>127.67</v>
      </c>
      <c r="C17" s="23" t="s">
        <v>15</v>
      </c>
      <c r="D17" s="24">
        <v>21</v>
      </c>
      <c r="E17" s="199"/>
      <c r="F17" s="25">
        <f t="shared" si="0"/>
        <v>0</v>
      </c>
      <c r="G17" s="206">
        <f>IF((TRUNC(E17,2)-E17)=0,0,1)</f>
        <v>0</v>
      </c>
    </row>
    <row r="18" spans="1:7" x14ac:dyDescent="0.25">
      <c r="A18" s="26" t="s">
        <v>27</v>
      </c>
      <c r="B18" s="23">
        <v>47.98</v>
      </c>
      <c r="C18" s="23" t="s">
        <v>15</v>
      </c>
      <c r="D18" s="24">
        <v>21</v>
      </c>
      <c r="E18" s="199"/>
      <c r="F18" s="25">
        <f t="shared" si="0"/>
        <v>0</v>
      </c>
      <c r="G18" s="206">
        <f>IF((TRUNC(E18,2)-E18)=0,0,1)</f>
        <v>0</v>
      </c>
    </row>
    <row r="19" spans="1:7" x14ac:dyDescent="0.25">
      <c r="A19" s="26" t="s">
        <v>36</v>
      </c>
      <c r="B19" s="23">
        <v>100.9</v>
      </c>
      <c r="C19" s="23" t="s">
        <v>15</v>
      </c>
      <c r="D19" s="24">
        <v>21</v>
      </c>
      <c r="E19" s="199"/>
      <c r="F19" s="25">
        <f t="shared" si="0"/>
        <v>0</v>
      </c>
      <c r="G19" s="206">
        <f>IF((TRUNC(E19,2)-E19)=0,0,1)</f>
        <v>0</v>
      </c>
    </row>
    <row r="20" spans="1:7" x14ac:dyDescent="0.25">
      <c r="A20" s="26" t="s">
        <v>37</v>
      </c>
      <c r="B20" s="23"/>
      <c r="C20" s="23"/>
      <c r="D20" s="24"/>
      <c r="E20" s="200"/>
      <c r="F20" s="25"/>
      <c r="G20" s="206"/>
    </row>
    <row r="21" spans="1:7" x14ac:dyDescent="0.25">
      <c r="A21" s="26" t="s">
        <v>36</v>
      </c>
      <c r="B21" s="23">
        <v>179.88</v>
      </c>
      <c r="C21" s="23" t="s">
        <v>15</v>
      </c>
      <c r="D21" s="24">
        <v>21</v>
      </c>
      <c r="E21" s="199"/>
      <c r="F21" s="25">
        <f t="shared" si="0"/>
        <v>0</v>
      </c>
      <c r="G21" s="206">
        <f>IF((TRUNC(E21,2)-E21)=0,0,1)</f>
        <v>0</v>
      </c>
    </row>
    <row r="22" spans="1:7" x14ac:dyDescent="0.25">
      <c r="A22" s="26" t="s">
        <v>27</v>
      </c>
      <c r="B22" s="23">
        <v>59.54</v>
      </c>
      <c r="C22" s="23" t="s">
        <v>15</v>
      </c>
      <c r="D22" s="24">
        <v>21</v>
      </c>
      <c r="E22" s="199"/>
      <c r="F22" s="25">
        <f t="shared" si="0"/>
        <v>0</v>
      </c>
      <c r="G22" s="206">
        <f>IF((TRUNC(E22,2)-E22)=0,0,1)</f>
        <v>0</v>
      </c>
    </row>
    <row r="23" spans="1:7" x14ac:dyDescent="0.25">
      <c r="A23" s="26" t="s">
        <v>26</v>
      </c>
      <c r="B23" s="23"/>
      <c r="C23" s="23"/>
      <c r="D23" s="24"/>
      <c r="E23" s="200"/>
      <c r="F23" s="25"/>
      <c r="G23" s="206"/>
    </row>
    <row r="24" spans="1:7" x14ac:dyDescent="0.25">
      <c r="A24" s="26" t="s">
        <v>24</v>
      </c>
      <c r="B24" s="23">
        <v>3.64</v>
      </c>
      <c r="C24" s="23" t="s">
        <v>15</v>
      </c>
      <c r="D24" s="24">
        <v>21</v>
      </c>
      <c r="E24" s="199"/>
      <c r="F24" s="25">
        <f t="shared" si="0"/>
        <v>0</v>
      </c>
      <c r="G24" s="206">
        <f>IF((TRUNC(E24,2)-E24)=0,0,1)</f>
        <v>0</v>
      </c>
    </row>
    <row r="25" spans="1:7" x14ac:dyDescent="0.25">
      <c r="A25" s="26" t="s">
        <v>25</v>
      </c>
      <c r="B25" s="23">
        <v>8.84</v>
      </c>
      <c r="C25" s="23" t="s">
        <v>15</v>
      </c>
      <c r="D25" s="24">
        <v>21</v>
      </c>
      <c r="E25" s="199"/>
      <c r="F25" s="25">
        <f t="shared" si="0"/>
        <v>0</v>
      </c>
      <c r="G25" s="206">
        <f>IF((TRUNC(E25,2)-E25)=0,0,1)</f>
        <v>0</v>
      </c>
    </row>
    <row r="26" spans="1:7" x14ac:dyDescent="0.25">
      <c r="A26" s="26" t="s">
        <v>38</v>
      </c>
      <c r="B26" s="23"/>
      <c r="C26" s="23"/>
      <c r="D26" s="24"/>
      <c r="E26" s="200"/>
      <c r="F26" s="25"/>
      <c r="G26" s="206"/>
    </row>
    <row r="27" spans="1:7" x14ac:dyDescent="0.25">
      <c r="A27" s="26" t="s">
        <v>27</v>
      </c>
      <c r="B27" s="23">
        <v>143.16</v>
      </c>
      <c r="C27" s="23" t="s">
        <v>15</v>
      </c>
      <c r="D27" s="24">
        <v>21</v>
      </c>
      <c r="E27" s="199"/>
      <c r="F27" s="25">
        <f t="shared" si="0"/>
        <v>0</v>
      </c>
      <c r="G27" s="206">
        <f>IF((TRUNC(E27,2)-E27)=0,0,1)</f>
        <v>0</v>
      </c>
    </row>
    <row r="28" spans="1:7" x14ac:dyDescent="0.25">
      <c r="A28" s="26" t="s">
        <v>28</v>
      </c>
      <c r="B28" s="23"/>
      <c r="C28" s="23"/>
      <c r="D28" s="24"/>
      <c r="E28" s="200"/>
      <c r="F28" s="25"/>
      <c r="G28" s="206"/>
    </row>
    <row r="29" spans="1:7" x14ac:dyDescent="0.25">
      <c r="A29" s="26" t="s">
        <v>25</v>
      </c>
      <c r="B29" s="23">
        <v>110.87</v>
      </c>
      <c r="C29" s="23" t="s">
        <v>15</v>
      </c>
      <c r="D29" s="24">
        <v>21</v>
      </c>
      <c r="E29" s="199"/>
      <c r="F29" s="25">
        <f t="shared" si="0"/>
        <v>0</v>
      </c>
      <c r="G29" s="206">
        <f>IF((TRUNC(E29,2)-E29)=0,0,1)</f>
        <v>0</v>
      </c>
    </row>
    <row r="30" spans="1:7" x14ac:dyDescent="0.25">
      <c r="A30" s="26" t="s">
        <v>39</v>
      </c>
      <c r="B30" s="23"/>
      <c r="C30" s="23"/>
      <c r="D30" s="24"/>
      <c r="E30" s="200"/>
      <c r="F30" s="25"/>
      <c r="G30" s="206"/>
    </row>
    <row r="31" spans="1:7" x14ac:dyDescent="0.25">
      <c r="A31" s="26" t="s">
        <v>24</v>
      </c>
      <c r="B31" s="23">
        <v>143.62</v>
      </c>
      <c r="C31" s="23" t="s">
        <v>15</v>
      </c>
      <c r="D31" s="24">
        <v>21</v>
      </c>
      <c r="E31" s="199"/>
      <c r="F31" s="25">
        <f t="shared" si="0"/>
        <v>0</v>
      </c>
      <c r="G31" s="206">
        <f>IF((TRUNC(E31,2)-E31)=0,0,1)</f>
        <v>0</v>
      </c>
    </row>
    <row r="32" spans="1:7" x14ac:dyDescent="0.25">
      <c r="A32" s="26" t="s">
        <v>40</v>
      </c>
      <c r="B32" s="23"/>
      <c r="C32" s="23"/>
      <c r="D32" s="24"/>
      <c r="E32" s="201"/>
      <c r="F32" s="25"/>
      <c r="G32" s="206"/>
    </row>
    <row r="33" spans="1:7" x14ac:dyDescent="0.25">
      <c r="A33" s="26" t="s">
        <v>24</v>
      </c>
      <c r="B33" s="23">
        <v>75.64</v>
      </c>
      <c r="C33" s="23" t="s">
        <v>15</v>
      </c>
      <c r="D33" s="24">
        <v>21</v>
      </c>
      <c r="E33" s="199"/>
      <c r="F33" s="25">
        <f t="shared" si="0"/>
        <v>0</v>
      </c>
      <c r="G33" s="206">
        <f>IF((TRUNC(E33,2)-E33)=0,0,1)</f>
        <v>0</v>
      </c>
    </row>
    <row r="34" spans="1:7" x14ac:dyDescent="0.25">
      <c r="A34" s="26" t="s">
        <v>36</v>
      </c>
      <c r="B34" s="23">
        <v>77</v>
      </c>
      <c r="C34" s="23" t="s">
        <v>15</v>
      </c>
      <c r="D34" s="24">
        <v>21</v>
      </c>
      <c r="E34" s="199"/>
      <c r="F34" s="25">
        <f t="shared" si="0"/>
        <v>0</v>
      </c>
      <c r="G34" s="206">
        <f>IF((TRUNC(E34,2)-E34)=0,0,1)</f>
        <v>0</v>
      </c>
    </row>
    <row r="35" spans="1:7" x14ac:dyDescent="0.25">
      <c r="A35" s="26" t="s">
        <v>41</v>
      </c>
      <c r="B35" s="23"/>
      <c r="C35" s="23"/>
      <c r="D35" s="24"/>
      <c r="E35" s="201"/>
      <c r="F35" s="25"/>
      <c r="G35" s="206"/>
    </row>
    <row r="36" spans="1:7" x14ac:dyDescent="0.25">
      <c r="A36" s="26" t="s">
        <v>42</v>
      </c>
      <c r="B36" s="23">
        <v>246.1</v>
      </c>
      <c r="C36" s="23" t="s">
        <v>15</v>
      </c>
      <c r="D36" s="24">
        <v>1</v>
      </c>
      <c r="E36" s="199"/>
      <c r="F36" s="25">
        <f t="shared" si="0"/>
        <v>0</v>
      </c>
      <c r="G36" s="206">
        <f>IF((TRUNC(E36,2)-E36)=0,0,1)</f>
        <v>0</v>
      </c>
    </row>
    <row r="37" spans="1:7" x14ac:dyDescent="0.25">
      <c r="A37" s="26" t="s">
        <v>43</v>
      </c>
      <c r="B37" s="23"/>
      <c r="C37" s="23"/>
      <c r="D37" s="24"/>
      <c r="E37" s="201"/>
      <c r="F37" s="25"/>
      <c r="G37" s="206"/>
    </row>
    <row r="38" spans="1:7" x14ac:dyDescent="0.25">
      <c r="A38" s="26" t="s">
        <v>42</v>
      </c>
      <c r="B38" s="23">
        <v>335.78</v>
      </c>
      <c r="C38" s="23" t="s">
        <v>15</v>
      </c>
      <c r="D38" s="24">
        <v>1</v>
      </c>
      <c r="E38" s="199"/>
      <c r="F38" s="25">
        <f t="shared" si="0"/>
        <v>0</v>
      </c>
      <c r="G38" s="206">
        <f>IF((TRUNC(E38,2)-E38)=0,0,1)</f>
        <v>0</v>
      </c>
    </row>
    <row r="39" spans="1:7" x14ac:dyDescent="0.25">
      <c r="A39" s="26" t="s">
        <v>27</v>
      </c>
      <c r="B39" s="23">
        <v>18.059999999999999</v>
      </c>
      <c r="C39" s="23" t="s">
        <v>15</v>
      </c>
      <c r="D39" s="24">
        <v>1</v>
      </c>
      <c r="E39" s="199"/>
      <c r="F39" s="25">
        <f t="shared" si="0"/>
        <v>0</v>
      </c>
      <c r="G39" s="206">
        <f>IF((TRUNC(E39,2)-E39)=0,0,1)</f>
        <v>0</v>
      </c>
    </row>
    <row r="40" spans="1:7" x14ac:dyDescent="0.25">
      <c r="A40" s="26" t="s">
        <v>44</v>
      </c>
      <c r="B40" s="23"/>
      <c r="C40" s="23"/>
      <c r="D40" s="24"/>
      <c r="E40" s="201"/>
      <c r="F40" s="25"/>
      <c r="G40" s="206"/>
    </row>
    <row r="41" spans="1:7" x14ac:dyDescent="0.25">
      <c r="A41" s="19" t="s">
        <v>25</v>
      </c>
      <c r="B41" s="23">
        <v>377.2</v>
      </c>
      <c r="C41" s="23" t="s">
        <v>15</v>
      </c>
      <c r="D41" s="24">
        <v>21</v>
      </c>
      <c r="E41" s="199"/>
      <c r="F41" s="25">
        <f t="shared" si="0"/>
        <v>0</v>
      </c>
      <c r="G41" s="206">
        <f>IF((TRUNC(E41,2)-E41)=0,0,1)</f>
        <v>0</v>
      </c>
    </row>
    <row r="42" spans="1:7" x14ac:dyDescent="0.25">
      <c r="A42" s="26" t="s">
        <v>24</v>
      </c>
      <c r="B42" s="23">
        <v>19.27</v>
      </c>
      <c r="C42" s="23" t="s">
        <v>15</v>
      </c>
      <c r="D42" s="24">
        <v>21</v>
      </c>
      <c r="E42" s="199"/>
      <c r="F42" s="25">
        <f t="shared" si="0"/>
        <v>0</v>
      </c>
      <c r="G42" s="206">
        <f>IF((TRUNC(E42,2)-E42)=0,0,1)</f>
        <v>0</v>
      </c>
    </row>
    <row r="43" spans="1:7" x14ac:dyDescent="0.25">
      <c r="A43" s="26" t="s">
        <v>42</v>
      </c>
      <c r="B43" s="23">
        <v>104.24</v>
      </c>
      <c r="C43" s="23" t="s">
        <v>15</v>
      </c>
      <c r="D43" s="24">
        <v>21</v>
      </c>
      <c r="E43" s="199"/>
      <c r="F43" s="25">
        <f t="shared" si="0"/>
        <v>0</v>
      </c>
      <c r="G43" s="206">
        <f>IF((TRUNC(E43,2)-E43)=0,0,1)</f>
        <v>0</v>
      </c>
    </row>
    <row r="44" spans="1:7" x14ac:dyDescent="0.25">
      <c r="A44" s="26" t="s">
        <v>45</v>
      </c>
      <c r="B44" s="23"/>
      <c r="C44" s="23"/>
      <c r="D44" s="24"/>
      <c r="E44" s="201"/>
      <c r="F44" s="25"/>
      <c r="G44" s="206"/>
    </row>
    <row r="45" spans="1:7" x14ac:dyDescent="0.25">
      <c r="A45" s="26" t="s">
        <v>42</v>
      </c>
      <c r="B45" s="23">
        <v>108.72</v>
      </c>
      <c r="C45" s="23" t="s">
        <v>15</v>
      </c>
      <c r="D45" s="27">
        <v>8</v>
      </c>
      <c r="E45" s="199"/>
      <c r="F45" s="25">
        <f t="shared" si="0"/>
        <v>0</v>
      </c>
      <c r="G45" s="206">
        <f>IF((TRUNC(E45,2)-E45)=0,0,1)</f>
        <v>0</v>
      </c>
    </row>
    <row r="46" spans="1:7" x14ac:dyDescent="0.25">
      <c r="A46" s="26" t="s">
        <v>46</v>
      </c>
      <c r="B46" s="23"/>
      <c r="C46" s="23"/>
      <c r="D46" s="24"/>
      <c r="E46" s="201"/>
      <c r="F46" s="25"/>
      <c r="G46" s="206"/>
    </row>
    <row r="47" spans="1:7" x14ac:dyDescent="0.25">
      <c r="A47" s="19" t="s">
        <v>25</v>
      </c>
      <c r="B47" s="23">
        <v>216.03</v>
      </c>
      <c r="C47" s="23" t="s">
        <v>15</v>
      </c>
      <c r="D47" s="24">
        <v>1</v>
      </c>
      <c r="E47" s="199"/>
      <c r="F47" s="25">
        <f t="shared" si="0"/>
        <v>0</v>
      </c>
      <c r="G47" s="206">
        <f>IF((TRUNC(E47,2)-E47)=0,0,1)</f>
        <v>0</v>
      </c>
    </row>
    <row r="48" spans="1:7" x14ac:dyDescent="0.25">
      <c r="A48" s="26" t="s">
        <v>24</v>
      </c>
      <c r="B48" s="23">
        <v>17.600000000000001</v>
      </c>
      <c r="C48" s="23" t="s">
        <v>15</v>
      </c>
      <c r="D48" s="24">
        <v>1</v>
      </c>
      <c r="E48" s="199"/>
      <c r="F48" s="25">
        <f t="shared" si="0"/>
        <v>0</v>
      </c>
      <c r="G48" s="206">
        <f>IF((TRUNC(E48,2)-E48)=0,0,1)</f>
        <v>0</v>
      </c>
    </row>
    <row r="49" spans="1:7" x14ac:dyDescent="0.25">
      <c r="A49" s="26" t="s">
        <v>47</v>
      </c>
      <c r="B49" s="23"/>
      <c r="C49" s="23"/>
      <c r="D49" s="24"/>
      <c r="E49" s="201"/>
      <c r="F49" s="25"/>
      <c r="G49" s="206"/>
    </row>
    <row r="50" spans="1:7" x14ac:dyDescent="0.25">
      <c r="A50" s="19" t="s">
        <v>25</v>
      </c>
      <c r="B50" s="23">
        <v>43.6</v>
      </c>
      <c r="C50" s="23" t="s">
        <v>15</v>
      </c>
      <c r="D50" s="24">
        <v>4</v>
      </c>
      <c r="E50" s="199"/>
      <c r="F50" s="25">
        <f t="shared" si="0"/>
        <v>0</v>
      </c>
      <c r="G50" s="206">
        <f>IF((TRUNC(E50,2)-E50)=0,0,1)</f>
        <v>0</v>
      </c>
    </row>
    <row r="51" spans="1:7" x14ac:dyDescent="0.25">
      <c r="A51" s="26" t="s">
        <v>24</v>
      </c>
      <c r="B51" s="23">
        <v>14.11</v>
      </c>
      <c r="C51" s="23" t="s">
        <v>15</v>
      </c>
      <c r="D51" s="24">
        <v>4</v>
      </c>
      <c r="E51" s="199"/>
      <c r="F51" s="25">
        <f t="shared" si="0"/>
        <v>0</v>
      </c>
      <c r="G51" s="206">
        <f>IF((TRUNC(E51,2)-E51)=0,0,1)</f>
        <v>0</v>
      </c>
    </row>
    <row r="52" spans="1:7" x14ac:dyDescent="0.25">
      <c r="A52" s="26" t="s">
        <v>48</v>
      </c>
      <c r="B52" s="23"/>
      <c r="C52" s="23"/>
      <c r="D52" s="24"/>
      <c r="E52" s="201"/>
      <c r="F52" s="25"/>
      <c r="G52" s="206"/>
    </row>
    <row r="53" spans="1:7" x14ac:dyDescent="0.25">
      <c r="A53" s="26" t="s">
        <v>42</v>
      </c>
      <c r="B53" s="23">
        <v>248.77</v>
      </c>
      <c r="C53" s="23" t="s">
        <v>15</v>
      </c>
      <c r="D53" s="24">
        <v>1</v>
      </c>
      <c r="E53" s="199"/>
      <c r="F53" s="25">
        <f t="shared" si="0"/>
        <v>0</v>
      </c>
      <c r="G53" s="206">
        <f>IF((TRUNC(E53,2)-E53)=0,0,1)</f>
        <v>0</v>
      </c>
    </row>
    <row r="54" spans="1:7" x14ac:dyDescent="0.25">
      <c r="A54" s="19" t="s">
        <v>25</v>
      </c>
      <c r="B54" s="23">
        <v>35.369999999999997</v>
      </c>
      <c r="C54" s="23" t="s">
        <v>15</v>
      </c>
      <c r="D54" s="24">
        <v>1</v>
      </c>
      <c r="E54" s="199"/>
      <c r="F54" s="25">
        <f t="shared" si="0"/>
        <v>0</v>
      </c>
      <c r="G54" s="206">
        <f>IF((TRUNC(E54,2)-E54)=0,0,1)</f>
        <v>0</v>
      </c>
    </row>
    <row r="55" spans="1:7" x14ac:dyDescent="0.25">
      <c r="A55" s="26" t="s">
        <v>24</v>
      </c>
      <c r="B55" s="23">
        <v>16</v>
      </c>
      <c r="C55" s="23" t="s">
        <v>15</v>
      </c>
      <c r="D55" s="24">
        <v>1</v>
      </c>
      <c r="E55" s="199"/>
      <c r="F55" s="25">
        <f t="shared" si="0"/>
        <v>0</v>
      </c>
      <c r="G55" s="206">
        <f>IF((TRUNC(E55,2)-E55)=0,0,1)</f>
        <v>0</v>
      </c>
    </row>
    <row r="56" spans="1:7" x14ac:dyDescent="0.25">
      <c r="A56" s="26" t="s">
        <v>27</v>
      </c>
      <c r="B56" s="23">
        <v>130.47</v>
      </c>
      <c r="C56" s="23" t="s">
        <v>15</v>
      </c>
      <c r="D56" s="24">
        <v>1</v>
      </c>
      <c r="E56" s="199"/>
      <c r="F56" s="25">
        <f t="shared" si="0"/>
        <v>0</v>
      </c>
      <c r="G56" s="206">
        <f>IF((TRUNC(E56,2)-E56)=0,0,1)</f>
        <v>0</v>
      </c>
    </row>
    <row r="57" spans="1:7" x14ac:dyDescent="0.25">
      <c r="A57" s="26" t="s">
        <v>49</v>
      </c>
      <c r="B57" s="23"/>
      <c r="C57" s="23"/>
      <c r="D57" s="24"/>
      <c r="E57" s="201"/>
      <c r="F57" s="25"/>
      <c r="G57" s="206"/>
    </row>
    <row r="58" spans="1:7" x14ac:dyDescent="0.25">
      <c r="A58" s="26" t="s">
        <v>24</v>
      </c>
      <c r="B58" s="23">
        <v>87.31</v>
      </c>
      <c r="C58" s="23" t="s">
        <v>15</v>
      </c>
      <c r="D58" s="28">
        <v>2.1</v>
      </c>
      <c r="E58" s="199"/>
      <c r="F58" s="25">
        <f t="shared" si="0"/>
        <v>0</v>
      </c>
      <c r="G58" s="206">
        <f>IF((TRUNC(E58,2)-E58)=0,0,1)</f>
        <v>0</v>
      </c>
    </row>
    <row r="59" spans="1:7" x14ac:dyDescent="0.25">
      <c r="A59" s="26" t="s">
        <v>27</v>
      </c>
      <c r="B59" s="23">
        <v>25.62</v>
      </c>
      <c r="C59" s="23" t="s">
        <v>15</v>
      </c>
      <c r="D59" s="28">
        <v>2.1</v>
      </c>
      <c r="E59" s="199"/>
      <c r="F59" s="25">
        <f t="shared" si="0"/>
        <v>0</v>
      </c>
      <c r="G59" s="206">
        <f>IF((TRUNC(E59,2)-E59)=0,0,1)</f>
        <v>0</v>
      </c>
    </row>
    <row r="60" spans="1:7" x14ac:dyDescent="0.25">
      <c r="A60" s="26" t="s">
        <v>50</v>
      </c>
      <c r="B60" s="23"/>
      <c r="C60" s="23"/>
      <c r="D60" s="24"/>
      <c r="E60" s="200"/>
      <c r="F60" s="25"/>
      <c r="G60" s="206"/>
    </row>
    <row r="61" spans="1:7" x14ac:dyDescent="0.25">
      <c r="A61" s="26" t="s">
        <v>42</v>
      </c>
      <c r="B61" s="23">
        <v>25.66</v>
      </c>
      <c r="C61" s="23" t="s">
        <v>15</v>
      </c>
      <c r="D61" s="27">
        <v>8</v>
      </c>
      <c r="E61" s="199"/>
      <c r="F61" s="25">
        <f t="shared" si="0"/>
        <v>0</v>
      </c>
      <c r="G61" s="206">
        <f>IF((TRUNC(E61,2)-E61)=0,0,1)</f>
        <v>0</v>
      </c>
    </row>
    <row r="62" spans="1:7" x14ac:dyDescent="0.25">
      <c r="A62" s="26" t="s">
        <v>51</v>
      </c>
      <c r="B62" s="23"/>
      <c r="C62" s="23"/>
      <c r="D62" s="24"/>
      <c r="E62" s="200"/>
      <c r="F62" s="25"/>
      <c r="G62" s="206"/>
    </row>
    <row r="63" spans="1:7" x14ac:dyDescent="0.25">
      <c r="A63" s="26" t="s">
        <v>52</v>
      </c>
      <c r="B63" s="23">
        <v>237.47</v>
      </c>
      <c r="C63" s="23" t="s">
        <v>15</v>
      </c>
      <c r="D63" s="24">
        <v>1</v>
      </c>
      <c r="E63" s="199"/>
      <c r="F63" s="25">
        <f t="shared" si="0"/>
        <v>0</v>
      </c>
      <c r="G63" s="206">
        <f>IF((TRUNC(E63,2)-E63)=0,0,1)</f>
        <v>0</v>
      </c>
    </row>
    <row r="64" spans="1:7" x14ac:dyDescent="0.25">
      <c r="A64" s="29" t="s">
        <v>53</v>
      </c>
      <c r="B64" s="30"/>
      <c r="C64" s="31"/>
      <c r="D64" s="32"/>
      <c r="E64" s="202"/>
      <c r="F64" s="25"/>
      <c r="G64" s="206"/>
    </row>
    <row r="65" spans="1:7" x14ac:dyDescent="0.25">
      <c r="A65" s="26" t="s">
        <v>155</v>
      </c>
      <c r="B65" s="33">
        <v>450</v>
      </c>
      <c r="C65" s="20" t="s">
        <v>15</v>
      </c>
      <c r="D65" s="24">
        <v>21</v>
      </c>
      <c r="E65" s="199"/>
      <c r="F65" s="25">
        <f>(B65*D65)*E65</f>
        <v>0</v>
      </c>
      <c r="G65" s="206">
        <f>IF((TRUNC(E65,2)-E65)=0,0,1)</f>
        <v>0</v>
      </c>
    </row>
    <row r="66" spans="1:7" ht="15.75" thickBot="1" x14ac:dyDescent="0.3">
      <c r="A66" s="26" t="s">
        <v>156</v>
      </c>
      <c r="B66" s="33">
        <v>450</v>
      </c>
      <c r="C66" s="20" t="s">
        <v>15</v>
      </c>
      <c r="D66" s="24">
        <v>21</v>
      </c>
      <c r="E66" s="199"/>
      <c r="F66" s="25">
        <f>(B66*D66)*E66</f>
        <v>0</v>
      </c>
      <c r="G66" s="206">
        <f>IF((TRUNC(E66,2)-E66)=0,0,1)</f>
        <v>0</v>
      </c>
    </row>
    <row r="67" spans="1:7" x14ac:dyDescent="0.25">
      <c r="A67" s="15" t="s">
        <v>54</v>
      </c>
      <c r="B67" s="34"/>
      <c r="C67" s="35"/>
      <c r="D67" s="35"/>
      <c r="E67" s="36"/>
      <c r="F67" s="37">
        <f>SUM(F11:F66)-F66</f>
        <v>0</v>
      </c>
      <c r="G67" s="206"/>
    </row>
    <row r="68" spans="1:7" ht="15.75" thickBot="1" x14ac:dyDescent="0.3">
      <c r="A68" s="38" t="s">
        <v>55</v>
      </c>
      <c r="B68" s="39"/>
      <c r="C68" s="40"/>
      <c r="D68" s="40"/>
      <c r="E68" s="41"/>
      <c r="F68" s="42">
        <f>SUM(F11:F66)-F65</f>
        <v>0</v>
      </c>
      <c r="G68" s="206"/>
    </row>
    <row r="69" spans="1:7" ht="16.5" thickBot="1" x14ac:dyDescent="0.3">
      <c r="A69" s="43"/>
      <c r="B69" s="44"/>
      <c r="C69" s="43"/>
      <c r="D69" s="43"/>
      <c r="E69" s="43"/>
      <c r="F69" s="45"/>
      <c r="G69" s="206"/>
    </row>
    <row r="70" spans="1:7" ht="15.75" customHeight="1" thickBot="1" x14ac:dyDescent="0.35">
      <c r="A70" s="138" t="s">
        <v>116</v>
      </c>
      <c r="B70" s="139"/>
      <c r="C70" s="139"/>
      <c r="D70" s="139"/>
      <c r="E70" s="139"/>
      <c r="F70" s="46">
        <f>(F67*7)+(F68*5)</f>
        <v>0</v>
      </c>
      <c r="G70" s="206"/>
    </row>
    <row r="71" spans="1:7" ht="17.25" customHeight="1" thickBot="1" x14ac:dyDescent="0.35">
      <c r="A71" s="138" t="s">
        <v>110</v>
      </c>
      <c r="B71" s="139"/>
      <c r="C71" s="139"/>
      <c r="D71" s="139"/>
      <c r="E71" s="139"/>
      <c r="F71" s="46">
        <f>SUM(F70)*4</f>
        <v>0</v>
      </c>
      <c r="G71" s="197">
        <f>SUM(G65,G66,G63,G61,G59,G58,G56,G55,G54,G53,G51,G50,G48,G47,G45,G43,G42,G41,G39,G38,G36,G34,G33,G31,G29,G27,G25,G24,G22,G21,G19,G18,G17,G16,G14,G12,G11)</f>
        <v>0</v>
      </c>
    </row>
    <row r="72" spans="1:7" ht="15.75" x14ac:dyDescent="0.25">
      <c r="A72" s="43"/>
      <c r="B72" s="44"/>
      <c r="C72" s="43"/>
      <c r="D72" s="43"/>
      <c r="E72" s="43"/>
      <c r="F72" s="14"/>
    </row>
    <row r="73" spans="1:7" x14ac:dyDescent="0.25">
      <c r="A73" s="140" t="s">
        <v>108</v>
      </c>
      <c r="B73" s="141"/>
      <c r="C73" s="141"/>
      <c r="D73" s="141"/>
      <c r="E73" s="141"/>
      <c r="F73" s="141"/>
    </row>
    <row r="74" spans="1:7" x14ac:dyDescent="0.25">
      <c r="A74" s="47" t="s">
        <v>56</v>
      </c>
      <c r="B74" s="48"/>
      <c r="C74" s="49"/>
      <c r="D74" s="49"/>
      <c r="E74" s="49"/>
      <c r="F74" s="50"/>
    </row>
    <row r="76" spans="1:7" x14ac:dyDescent="0.25">
      <c r="A76" s="11" t="s">
        <v>121</v>
      </c>
    </row>
    <row r="78" spans="1:7" ht="15.75" x14ac:dyDescent="0.25">
      <c r="A78" s="137" t="s">
        <v>159</v>
      </c>
      <c r="B78" s="137"/>
      <c r="C78" s="137"/>
      <c r="D78" s="137"/>
    </row>
    <row r="80" spans="1:7" ht="15.75" x14ac:dyDescent="0.25">
      <c r="A80" s="198" t="str">
        <f>IF(G71=0,"","Bylo zadáno více než povolený počet 2 desetinných míst v  "&amp; G71 &amp; " buňkách.")</f>
        <v/>
      </c>
      <c r="B80" s="198"/>
      <c r="C80" s="198"/>
      <c r="D80" s="198"/>
      <c r="E80" s="198"/>
      <c r="F80" s="198"/>
      <c r="G80" s="198"/>
    </row>
    <row r="82" spans="5:5" x14ac:dyDescent="0.25">
      <c r="E82" s="10"/>
    </row>
  </sheetData>
  <sheetProtection password="CC06" sheet="1" objects="1" scenarios="1"/>
  <mergeCells count="13">
    <mergeCell ref="A80:G80"/>
    <mergeCell ref="A78:D78"/>
    <mergeCell ref="A70:E70"/>
    <mergeCell ref="A73:F73"/>
    <mergeCell ref="A3:F3"/>
    <mergeCell ref="A4:F4"/>
    <mergeCell ref="A6:A8"/>
    <mergeCell ref="B6:B8"/>
    <mergeCell ref="C6:C8"/>
    <mergeCell ref="D6:D8"/>
    <mergeCell ref="E6:E8"/>
    <mergeCell ref="F6:F8"/>
    <mergeCell ref="A71:E71"/>
  </mergeCells>
  <pageMargins left="0.70866141732283472" right="0.70866141732283472" top="0.78740157480314965" bottom="0.78740157480314965" header="0.31496062992125984" footer="0.31496062992125984"/>
  <pageSetup paperSize="9" scale="6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70"/>
  <sheetViews>
    <sheetView topLeftCell="A4" zoomScaleNormal="100" workbookViewId="0">
      <selection activeCell="A22" sqref="A22"/>
    </sheetView>
  </sheetViews>
  <sheetFormatPr defaultColWidth="9.140625" defaultRowHeight="15" x14ac:dyDescent="0.25"/>
  <cols>
    <col min="1" max="1" width="68.28515625" style="11" customWidth="1"/>
    <col min="2" max="2" width="11.28515625" style="11" customWidth="1"/>
    <col min="3" max="3" width="11.5703125" style="11" customWidth="1"/>
    <col min="4" max="4" width="9.140625" style="11"/>
    <col min="5" max="5" width="12.42578125" style="11" customWidth="1"/>
    <col min="6" max="6" width="17.7109375" style="11" customWidth="1"/>
    <col min="7" max="7" width="9.85546875" style="11" bestFit="1" customWidth="1"/>
    <col min="8" max="16384" width="9.140625" style="11"/>
  </cols>
  <sheetData>
    <row r="1" spans="1:7" ht="15.75" x14ac:dyDescent="0.25">
      <c r="F1" s="162" t="s">
        <v>136</v>
      </c>
      <c r="G1" s="162"/>
    </row>
    <row r="2" spans="1:7" ht="16.5" thickBot="1" x14ac:dyDescent="0.3">
      <c r="A2" s="11" t="s">
        <v>31</v>
      </c>
      <c r="G2" s="51"/>
    </row>
    <row r="3" spans="1:7" ht="18.75" x14ac:dyDescent="0.3">
      <c r="A3" s="172" t="s">
        <v>118</v>
      </c>
      <c r="B3" s="173"/>
      <c r="C3" s="173"/>
      <c r="D3" s="173"/>
      <c r="E3" s="173"/>
      <c r="F3" s="174"/>
    </row>
    <row r="4" spans="1:7" ht="15.75" thickBot="1" x14ac:dyDescent="0.3">
      <c r="A4" s="175" t="s">
        <v>16</v>
      </c>
      <c r="B4" s="176"/>
      <c r="C4" s="176"/>
      <c r="D4" s="176"/>
      <c r="E4" s="176"/>
      <c r="F4" s="177"/>
    </row>
    <row r="5" spans="1:7" ht="15.75" thickBot="1" x14ac:dyDescent="0.3">
      <c r="A5" s="52"/>
      <c r="B5" s="53"/>
      <c r="C5" s="52"/>
      <c r="D5" s="52"/>
      <c r="E5" s="53"/>
      <c r="F5" s="53"/>
    </row>
    <row r="6" spans="1:7" x14ac:dyDescent="0.25">
      <c r="A6" s="148" t="s">
        <v>10</v>
      </c>
      <c r="B6" s="151" t="s">
        <v>11</v>
      </c>
      <c r="C6" s="154" t="s">
        <v>2</v>
      </c>
      <c r="D6" s="151" t="s">
        <v>29</v>
      </c>
      <c r="E6" s="151" t="s">
        <v>13</v>
      </c>
      <c r="F6" s="181" t="s">
        <v>17</v>
      </c>
    </row>
    <row r="7" spans="1:7" x14ac:dyDescent="0.25">
      <c r="A7" s="149"/>
      <c r="B7" s="152"/>
      <c r="C7" s="155"/>
      <c r="D7" s="157"/>
      <c r="E7" s="179"/>
      <c r="F7" s="182"/>
    </row>
    <row r="8" spans="1:7" ht="15.75" thickBot="1" x14ac:dyDescent="0.3">
      <c r="A8" s="150"/>
      <c r="B8" s="153"/>
      <c r="C8" s="156"/>
      <c r="D8" s="158"/>
      <c r="E8" s="180"/>
      <c r="F8" s="183"/>
    </row>
    <row r="9" spans="1:7" x14ac:dyDescent="0.25">
      <c r="A9" s="54" t="s">
        <v>57</v>
      </c>
      <c r="B9" s="55"/>
      <c r="C9" s="56"/>
      <c r="D9" s="57"/>
      <c r="E9" s="58"/>
      <c r="F9" s="59"/>
    </row>
    <row r="10" spans="1:7" x14ac:dyDescent="0.25">
      <c r="A10" s="60" t="s">
        <v>18</v>
      </c>
      <c r="B10" s="61"/>
      <c r="C10" s="62"/>
      <c r="D10" s="62"/>
      <c r="E10" s="61"/>
      <c r="F10" s="63"/>
    </row>
    <row r="11" spans="1:7" x14ac:dyDescent="0.25">
      <c r="A11" s="19" t="s">
        <v>58</v>
      </c>
      <c r="B11" s="23">
        <v>1765.99</v>
      </c>
      <c r="C11" s="20" t="s">
        <v>15</v>
      </c>
      <c r="D11" s="20">
        <v>2</v>
      </c>
      <c r="E11" s="203"/>
      <c r="F11" s="64">
        <f>(B11*D11)*E11</f>
        <v>0</v>
      </c>
      <c r="G11" s="206">
        <f>IF((TRUNC(E11,2)-E11)=0,0,1)</f>
        <v>0</v>
      </c>
    </row>
    <row r="12" spans="1:7" x14ac:dyDescent="0.25">
      <c r="A12" s="60" t="s">
        <v>19</v>
      </c>
      <c r="B12" s="178"/>
      <c r="C12" s="178"/>
      <c r="D12" s="178"/>
      <c r="E12" s="178"/>
      <c r="F12" s="65"/>
      <c r="G12" s="206"/>
    </row>
    <row r="13" spans="1:7" x14ac:dyDescent="0.25">
      <c r="A13" s="19" t="s">
        <v>59</v>
      </c>
      <c r="B13" s="23">
        <v>1512.84</v>
      </c>
      <c r="C13" s="20" t="s">
        <v>15</v>
      </c>
      <c r="D13" s="20">
        <v>2</v>
      </c>
      <c r="E13" s="203"/>
      <c r="F13" s="64">
        <f>(B13*D13)*E13</f>
        <v>0</v>
      </c>
      <c r="G13" s="206">
        <f>IF((TRUNC(E13,2)-E13)=0,0,1)</f>
        <v>0</v>
      </c>
    </row>
    <row r="14" spans="1:7" x14ac:dyDescent="0.25">
      <c r="A14" s="19" t="s">
        <v>60</v>
      </c>
      <c r="B14" s="23">
        <v>9</v>
      </c>
      <c r="C14" s="20" t="s">
        <v>8</v>
      </c>
      <c r="D14" s="20">
        <v>2</v>
      </c>
      <c r="E14" s="203"/>
      <c r="F14" s="64">
        <f>(B14*D14)*E14</f>
        <v>0</v>
      </c>
      <c r="G14" s="206">
        <f>IF((TRUNC(E14,2)-E14)=0,0,1)</f>
        <v>0</v>
      </c>
    </row>
    <row r="15" spans="1:7" x14ac:dyDescent="0.25">
      <c r="A15" s="26" t="s">
        <v>61</v>
      </c>
      <c r="B15" s="23">
        <v>6.5</v>
      </c>
      <c r="C15" s="20" t="s">
        <v>15</v>
      </c>
      <c r="D15" s="20">
        <v>2</v>
      </c>
      <c r="E15" s="203"/>
      <c r="F15" s="64">
        <f>(B15*D15)*E15</f>
        <v>0</v>
      </c>
      <c r="G15" s="206">
        <f>IF((TRUNC(E15,2)-E15)=0,0,1)</f>
        <v>0</v>
      </c>
    </row>
    <row r="16" spans="1:7" x14ac:dyDescent="0.25">
      <c r="A16" s="60" t="s">
        <v>62</v>
      </c>
      <c r="B16" s="169"/>
      <c r="C16" s="170"/>
      <c r="D16" s="170"/>
      <c r="E16" s="170"/>
      <c r="F16" s="171"/>
      <c r="G16" s="206"/>
    </row>
    <row r="17" spans="1:7" x14ac:dyDescent="0.25">
      <c r="A17" s="26" t="s">
        <v>63</v>
      </c>
      <c r="B17" s="23">
        <v>62.32</v>
      </c>
      <c r="C17" s="20" t="s">
        <v>15</v>
      </c>
      <c r="D17" s="20">
        <v>2</v>
      </c>
      <c r="E17" s="203"/>
      <c r="F17" s="64">
        <f t="shared" ref="F17:F34" si="0">(B17*D17)*E17</f>
        <v>0</v>
      </c>
      <c r="G17" s="206">
        <f>IF((TRUNC(E17,2)-E17)=0,0,1)</f>
        <v>0</v>
      </c>
    </row>
    <row r="18" spans="1:7" x14ac:dyDescent="0.25">
      <c r="A18" s="26" t="s">
        <v>64</v>
      </c>
      <c r="B18" s="23">
        <v>338</v>
      </c>
      <c r="C18" s="20" t="s">
        <v>15</v>
      </c>
      <c r="D18" s="20">
        <v>1</v>
      </c>
      <c r="E18" s="203"/>
      <c r="F18" s="64">
        <f t="shared" si="0"/>
        <v>0</v>
      </c>
      <c r="G18" s="206">
        <f>IF((TRUNC(E18,2)-E18)=0,0,1)</f>
        <v>0</v>
      </c>
    </row>
    <row r="19" spans="1:7" x14ac:dyDescent="0.25">
      <c r="A19" s="26" t="s">
        <v>65</v>
      </c>
      <c r="B19" s="23">
        <v>2137</v>
      </c>
      <c r="C19" s="23" t="s">
        <v>8</v>
      </c>
      <c r="D19" s="24">
        <v>2</v>
      </c>
      <c r="E19" s="203"/>
      <c r="F19" s="64">
        <f t="shared" si="0"/>
        <v>0</v>
      </c>
      <c r="G19" s="206">
        <f>IF((TRUNC(E19,2)-E19)=0,0,1)</f>
        <v>0</v>
      </c>
    </row>
    <row r="20" spans="1:7" x14ac:dyDescent="0.25">
      <c r="A20" s="26" t="s">
        <v>66</v>
      </c>
      <c r="B20" s="23"/>
      <c r="C20" s="23"/>
      <c r="D20" s="24"/>
      <c r="E20" s="66"/>
      <c r="F20" s="64"/>
      <c r="G20" s="206"/>
    </row>
    <row r="21" spans="1:7" x14ac:dyDescent="0.25">
      <c r="A21" s="26" t="s">
        <v>67</v>
      </c>
      <c r="B21" s="23">
        <v>812</v>
      </c>
      <c r="C21" s="23" t="s">
        <v>15</v>
      </c>
      <c r="D21" s="24">
        <v>1</v>
      </c>
      <c r="E21" s="203"/>
      <c r="F21" s="64">
        <f t="shared" si="0"/>
        <v>0</v>
      </c>
      <c r="G21" s="206">
        <f>IF((TRUNC(E21,2)-E21)=0,0,1)</f>
        <v>0</v>
      </c>
    </row>
    <row r="22" spans="1:7" x14ac:dyDescent="0.25">
      <c r="A22" s="26" t="s">
        <v>68</v>
      </c>
      <c r="B22" s="23">
        <v>184.8</v>
      </c>
      <c r="C22" s="23" t="s">
        <v>15</v>
      </c>
      <c r="D22" s="24">
        <v>2</v>
      </c>
      <c r="E22" s="203"/>
      <c r="F22" s="64">
        <f t="shared" si="0"/>
        <v>0</v>
      </c>
      <c r="G22" s="206">
        <f>IF((TRUNC(E22,2)-E22)=0,0,1)</f>
        <v>0</v>
      </c>
    </row>
    <row r="23" spans="1:7" x14ac:dyDescent="0.25">
      <c r="A23" s="26" t="s">
        <v>69</v>
      </c>
      <c r="B23" s="23"/>
      <c r="C23" s="23"/>
      <c r="D23" s="24"/>
      <c r="E23" s="66"/>
      <c r="F23" s="64"/>
      <c r="G23" s="206"/>
    </row>
    <row r="24" spans="1:7" x14ac:dyDescent="0.25">
      <c r="A24" s="26" t="s">
        <v>70</v>
      </c>
      <c r="B24" s="23">
        <v>771.89</v>
      </c>
      <c r="C24" s="23" t="s">
        <v>15</v>
      </c>
      <c r="D24" s="24">
        <v>1</v>
      </c>
      <c r="E24" s="203"/>
      <c r="F24" s="64">
        <f t="shared" si="0"/>
        <v>0</v>
      </c>
      <c r="G24" s="206">
        <f>IF((TRUNC(E24,2)-E24)=0,0,1)</f>
        <v>0</v>
      </c>
    </row>
    <row r="25" spans="1:7" x14ac:dyDescent="0.25">
      <c r="A25" s="26" t="s">
        <v>71</v>
      </c>
      <c r="B25" s="23">
        <v>154.38999999999999</v>
      </c>
      <c r="C25" s="23" t="s">
        <v>15</v>
      </c>
      <c r="D25" s="24">
        <v>1</v>
      </c>
      <c r="E25" s="203"/>
      <c r="F25" s="64">
        <f t="shared" si="0"/>
        <v>0</v>
      </c>
      <c r="G25" s="206">
        <f>IF((TRUNC(E25,2)-E25)=0,0,1)</f>
        <v>0</v>
      </c>
    </row>
    <row r="26" spans="1:7" x14ac:dyDescent="0.25">
      <c r="A26" s="26" t="s">
        <v>72</v>
      </c>
      <c r="B26" s="23">
        <v>24</v>
      </c>
      <c r="C26" s="23" t="s">
        <v>7</v>
      </c>
      <c r="D26" s="24">
        <v>3</v>
      </c>
      <c r="E26" s="203"/>
      <c r="F26" s="64">
        <f t="shared" si="0"/>
        <v>0</v>
      </c>
      <c r="G26" s="206">
        <f>IF((TRUNC(E26,2)-E26)=0,0,1)</f>
        <v>0</v>
      </c>
    </row>
    <row r="27" spans="1:7" ht="53.25" customHeight="1" x14ac:dyDescent="0.25">
      <c r="A27" s="67" t="s">
        <v>158</v>
      </c>
      <c r="B27" s="23">
        <v>24</v>
      </c>
      <c r="C27" s="23" t="s">
        <v>7</v>
      </c>
      <c r="D27" s="68">
        <v>12</v>
      </c>
      <c r="E27" s="203"/>
      <c r="F27" s="69">
        <f t="shared" si="0"/>
        <v>0</v>
      </c>
      <c r="G27" s="206">
        <f>IF((TRUNC(E27,2)-E27)=0,0,1)</f>
        <v>0</v>
      </c>
    </row>
    <row r="28" spans="1:7" x14ac:dyDescent="0.25">
      <c r="A28" s="26" t="s">
        <v>73</v>
      </c>
      <c r="B28" s="23">
        <v>8</v>
      </c>
      <c r="C28" s="23" t="s">
        <v>7</v>
      </c>
      <c r="D28" s="24">
        <v>3</v>
      </c>
      <c r="E28" s="203"/>
      <c r="F28" s="64">
        <f t="shared" si="0"/>
        <v>0</v>
      </c>
      <c r="G28" s="206">
        <f>IF((TRUNC(E28,2)-E28)=0,0,1)</f>
        <v>0</v>
      </c>
    </row>
    <row r="29" spans="1:7" x14ac:dyDescent="0.25">
      <c r="A29" s="26" t="s">
        <v>74</v>
      </c>
      <c r="B29" s="23">
        <v>8</v>
      </c>
      <c r="C29" s="23" t="s">
        <v>7</v>
      </c>
      <c r="D29" s="24">
        <v>10</v>
      </c>
      <c r="E29" s="203"/>
      <c r="F29" s="64">
        <f t="shared" si="0"/>
        <v>0</v>
      </c>
      <c r="G29" s="206">
        <f>IF((TRUNC(E29,2)-E29)=0,0,1)</f>
        <v>0</v>
      </c>
    </row>
    <row r="30" spans="1:7" x14ac:dyDescent="0.25">
      <c r="A30" s="26" t="s">
        <v>147</v>
      </c>
      <c r="B30" s="23">
        <v>1</v>
      </c>
      <c r="C30" s="23" t="s">
        <v>7</v>
      </c>
      <c r="D30" s="24">
        <v>1</v>
      </c>
      <c r="E30" s="203"/>
      <c r="F30" s="64">
        <f t="shared" si="0"/>
        <v>0</v>
      </c>
      <c r="G30" s="206">
        <f>IF((TRUNC(E30,2)-E30)=0,0,1)</f>
        <v>0</v>
      </c>
    </row>
    <row r="31" spans="1:7" x14ac:dyDescent="0.25">
      <c r="A31" s="26" t="s">
        <v>148</v>
      </c>
      <c r="B31" s="23">
        <v>94.65</v>
      </c>
      <c r="C31" s="20" t="s">
        <v>15</v>
      </c>
      <c r="D31" s="23">
        <v>0.5</v>
      </c>
      <c r="E31" s="203"/>
      <c r="F31" s="64">
        <f t="shared" si="0"/>
        <v>0</v>
      </c>
      <c r="G31" s="206">
        <f>IF((TRUNC(E31,2)-E31)=0,0,1)</f>
        <v>0</v>
      </c>
    </row>
    <row r="32" spans="1:7" x14ac:dyDescent="0.25">
      <c r="A32" s="26" t="s">
        <v>149</v>
      </c>
      <c r="B32" s="23">
        <v>414.56</v>
      </c>
      <c r="C32" s="20" t="s">
        <v>15</v>
      </c>
      <c r="D32" s="23">
        <v>0.5</v>
      </c>
      <c r="E32" s="203"/>
      <c r="F32" s="64">
        <f t="shared" si="0"/>
        <v>0</v>
      </c>
      <c r="G32" s="206">
        <f>IF((TRUNC(E32,2)-E32)=0,0,1)</f>
        <v>0</v>
      </c>
    </row>
    <row r="33" spans="1:7" x14ac:dyDescent="0.25">
      <c r="A33" s="26" t="s">
        <v>150</v>
      </c>
      <c r="B33" s="23">
        <v>1</v>
      </c>
      <c r="C33" s="23" t="s">
        <v>8</v>
      </c>
      <c r="D33" s="24">
        <v>120</v>
      </c>
      <c r="E33" s="203"/>
      <c r="F33" s="64">
        <f t="shared" si="0"/>
        <v>0</v>
      </c>
      <c r="G33" s="206">
        <f>IF((TRUNC(E33,2)-E33)=0,0,1)</f>
        <v>0</v>
      </c>
    </row>
    <row r="34" spans="1:7" x14ac:dyDescent="0.25">
      <c r="A34" s="26" t="s">
        <v>151</v>
      </c>
      <c r="B34" s="23">
        <v>1</v>
      </c>
      <c r="C34" s="23" t="s">
        <v>8</v>
      </c>
      <c r="D34" s="24">
        <v>120</v>
      </c>
      <c r="E34" s="203"/>
      <c r="F34" s="64">
        <f t="shared" si="0"/>
        <v>0</v>
      </c>
      <c r="G34" s="206">
        <f>IF((TRUNC(E34,2)-E34)=0,0,1)</f>
        <v>0</v>
      </c>
    </row>
    <row r="35" spans="1:7" x14ac:dyDescent="0.25">
      <c r="A35" s="70" t="s">
        <v>75</v>
      </c>
      <c r="B35" s="71"/>
      <c r="C35" s="71"/>
      <c r="D35" s="72"/>
      <c r="E35" s="73"/>
      <c r="F35" s="74"/>
      <c r="G35" s="206"/>
    </row>
    <row r="36" spans="1:7" x14ac:dyDescent="0.25">
      <c r="A36" s="75" t="s">
        <v>76</v>
      </c>
      <c r="B36" s="71">
        <v>1</v>
      </c>
      <c r="C36" s="71" t="s">
        <v>8</v>
      </c>
      <c r="D36" s="72">
        <v>120</v>
      </c>
      <c r="E36" s="203"/>
      <c r="F36" s="64">
        <f t="shared" ref="F36:F45" si="1">(B36*D36)*E36</f>
        <v>0</v>
      </c>
      <c r="G36" s="206">
        <f>IF((TRUNC(E36,2)-E36)=0,0,1)</f>
        <v>0</v>
      </c>
    </row>
    <row r="37" spans="1:7" x14ac:dyDescent="0.25">
      <c r="A37" s="76" t="s">
        <v>77</v>
      </c>
      <c r="B37" s="71">
        <v>1</v>
      </c>
      <c r="C37" s="71" t="s">
        <v>8</v>
      </c>
      <c r="D37" s="72">
        <v>120</v>
      </c>
      <c r="E37" s="203"/>
      <c r="F37" s="64">
        <f t="shared" si="1"/>
        <v>0</v>
      </c>
      <c r="G37" s="206">
        <f>IF((TRUNC(E37,2)-E37)=0,0,1)</f>
        <v>0</v>
      </c>
    </row>
    <row r="38" spans="1:7" x14ac:dyDescent="0.25">
      <c r="A38" s="77" t="s">
        <v>78</v>
      </c>
      <c r="B38" s="71">
        <v>1</v>
      </c>
      <c r="C38" s="71" t="s">
        <v>8</v>
      </c>
      <c r="D38" s="72">
        <v>120</v>
      </c>
      <c r="E38" s="203"/>
      <c r="F38" s="64">
        <f t="shared" si="1"/>
        <v>0</v>
      </c>
      <c r="G38" s="206">
        <f>IF((TRUNC(E38,2)-E38)=0,0,1)</f>
        <v>0</v>
      </c>
    </row>
    <row r="39" spans="1:7" x14ac:dyDescent="0.25">
      <c r="A39" s="77" t="s">
        <v>79</v>
      </c>
      <c r="B39" s="71">
        <v>1</v>
      </c>
      <c r="C39" s="71" t="s">
        <v>8</v>
      </c>
      <c r="D39" s="72">
        <v>120</v>
      </c>
      <c r="E39" s="203"/>
      <c r="F39" s="64">
        <f t="shared" si="1"/>
        <v>0</v>
      </c>
      <c r="G39" s="206">
        <f>IF((TRUNC(E39,2)-E39)=0,0,1)</f>
        <v>0</v>
      </c>
    </row>
    <row r="40" spans="1:7" x14ac:dyDescent="0.25">
      <c r="A40" s="76" t="s">
        <v>80</v>
      </c>
      <c r="B40" s="71">
        <v>1</v>
      </c>
      <c r="C40" s="71" t="s">
        <v>8</v>
      </c>
      <c r="D40" s="72">
        <v>120</v>
      </c>
      <c r="E40" s="203"/>
      <c r="F40" s="64">
        <f t="shared" si="1"/>
        <v>0</v>
      </c>
      <c r="G40" s="206">
        <f>IF((TRUNC(E40,2)-E40)=0,0,1)</f>
        <v>0</v>
      </c>
    </row>
    <row r="41" spans="1:7" x14ac:dyDescent="0.25">
      <c r="A41" s="76" t="s">
        <v>81</v>
      </c>
      <c r="B41" s="71">
        <v>1</v>
      </c>
      <c r="C41" s="71" t="s">
        <v>8</v>
      </c>
      <c r="D41" s="72">
        <v>120</v>
      </c>
      <c r="E41" s="203"/>
      <c r="F41" s="64">
        <f t="shared" si="1"/>
        <v>0</v>
      </c>
      <c r="G41" s="206">
        <f>IF((TRUNC(E41,2)-E41)=0,0,1)</f>
        <v>0</v>
      </c>
    </row>
    <row r="42" spans="1:7" x14ac:dyDescent="0.25">
      <c r="A42" s="76" t="s">
        <v>82</v>
      </c>
      <c r="B42" s="71">
        <v>1</v>
      </c>
      <c r="C42" s="71" t="s">
        <v>8</v>
      </c>
      <c r="D42" s="72">
        <v>120</v>
      </c>
      <c r="E42" s="203"/>
      <c r="F42" s="64">
        <f t="shared" si="1"/>
        <v>0</v>
      </c>
      <c r="G42" s="206">
        <f>IF((TRUNC(E42,2)-E42)=0,0,1)</f>
        <v>0</v>
      </c>
    </row>
    <row r="43" spans="1:7" x14ac:dyDescent="0.25">
      <c r="A43" s="76" t="s">
        <v>83</v>
      </c>
      <c r="B43" s="71">
        <v>1</v>
      </c>
      <c r="C43" s="71" t="s">
        <v>8</v>
      </c>
      <c r="D43" s="72">
        <v>120</v>
      </c>
      <c r="E43" s="203"/>
      <c r="F43" s="64">
        <f t="shared" si="1"/>
        <v>0</v>
      </c>
      <c r="G43" s="206">
        <f>IF((TRUNC(E43,2)-E43)=0,0,1)</f>
        <v>0</v>
      </c>
    </row>
    <row r="44" spans="1:7" x14ac:dyDescent="0.25">
      <c r="A44" s="76" t="s">
        <v>84</v>
      </c>
      <c r="B44" s="71">
        <v>20</v>
      </c>
      <c r="C44" s="71" t="s">
        <v>8</v>
      </c>
      <c r="D44" s="72">
        <v>52</v>
      </c>
      <c r="E44" s="203"/>
      <c r="F44" s="64">
        <f t="shared" si="1"/>
        <v>0</v>
      </c>
      <c r="G44" s="206">
        <f>IF((TRUNC(E44,2)-E44)=0,0,1)</f>
        <v>0</v>
      </c>
    </row>
    <row r="45" spans="1:7" ht="15.75" thickBot="1" x14ac:dyDescent="0.3">
      <c r="A45" s="78" t="s">
        <v>85</v>
      </c>
      <c r="B45" s="79">
        <v>2</v>
      </c>
      <c r="C45" s="79" t="s">
        <v>8</v>
      </c>
      <c r="D45" s="80">
        <v>6</v>
      </c>
      <c r="E45" s="203"/>
      <c r="F45" s="81">
        <f t="shared" si="1"/>
        <v>0</v>
      </c>
      <c r="G45" s="206">
        <f>IF((TRUNC(E45,2)-E45)=0,0,1)</f>
        <v>0</v>
      </c>
    </row>
    <row r="46" spans="1:7" x14ac:dyDescent="0.25">
      <c r="G46" s="206"/>
    </row>
    <row r="47" spans="1:7" ht="15.75" thickBot="1" x14ac:dyDescent="0.3">
      <c r="G47" s="206"/>
    </row>
    <row r="48" spans="1:7" s="87" customFormat="1" ht="16.5" thickBot="1" x14ac:dyDescent="0.3">
      <c r="A48" s="82" t="s">
        <v>115</v>
      </c>
      <c r="B48" s="83"/>
      <c r="C48" s="83"/>
      <c r="D48" s="84"/>
      <c r="E48" s="85"/>
      <c r="F48" s="86">
        <f>SUM(F11:F45)</f>
        <v>0</v>
      </c>
      <c r="G48" s="207"/>
    </row>
    <row r="49" spans="1:7" s="87" customFormat="1" ht="16.5" thickBot="1" x14ac:dyDescent="0.3">
      <c r="A49" s="82" t="s">
        <v>112</v>
      </c>
      <c r="B49" s="83"/>
      <c r="C49" s="83"/>
      <c r="D49" s="84"/>
      <c r="E49" s="88"/>
      <c r="F49" s="86">
        <f>SUM(F48)*4</f>
        <v>0</v>
      </c>
      <c r="G49" s="197">
        <f>SUM(G43,G44,G41,G45,G42,G40,G39,G38,G37,G36,G34,G33,G32,G31,G30,G29,G28,G27,G26,G25,G24,G22,G21,G19,G18,G17,G15,G14,G13,G11)</f>
        <v>0</v>
      </c>
    </row>
    <row r="51" spans="1:7" x14ac:dyDescent="0.25">
      <c r="A51" s="89" t="s">
        <v>86</v>
      </c>
    </row>
    <row r="52" spans="1:7" x14ac:dyDescent="0.25">
      <c r="A52" s="11" t="s">
        <v>87</v>
      </c>
    </row>
    <row r="53" spans="1:7" x14ac:dyDescent="0.25">
      <c r="A53" s="163" t="s">
        <v>140</v>
      </c>
      <c r="B53" s="141"/>
      <c r="C53" s="141"/>
      <c r="D53" s="141"/>
      <c r="E53" s="141"/>
      <c r="F53" s="141"/>
    </row>
    <row r="54" spans="1:7" ht="29.25" customHeight="1" x14ac:dyDescent="0.25">
      <c r="A54" s="164" t="s">
        <v>88</v>
      </c>
      <c r="B54" s="165"/>
      <c r="C54" s="166"/>
      <c r="D54" s="166"/>
      <c r="E54" s="166"/>
      <c r="F54" s="166"/>
    </row>
    <row r="55" spans="1:7" x14ac:dyDescent="0.25">
      <c r="A55" s="167" t="s">
        <v>89</v>
      </c>
      <c r="B55" s="167"/>
      <c r="C55" s="168"/>
      <c r="D55" s="168"/>
      <c r="E55" s="168"/>
      <c r="F55" s="168"/>
    </row>
    <row r="56" spans="1:7" x14ac:dyDescent="0.25">
      <c r="A56" s="167" t="s">
        <v>90</v>
      </c>
      <c r="B56" s="167"/>
      <c r="C56" s="168"/>
      <c r="D56" s="168"/>
      <c r="E56" s="168"/>
      <c r="F56" s="168"/>
    </row>
    <row r="58" spans="1:7" x14ac:dyDescent="0.25">
      <c r="A58" s="90" t="s">
        <v>91</v>
      </c>
    </row>
    <row r="59" spans="1:7" x14ac:dyDescent="0.25">
      <c r="A59" s="11" t="s">
        <v>92</v>
      </c>
    </row>
    <row r="60" spans="1:7" x14ac:dyDescent="0.25">
      <c r="A60" s="11" t="s">
        <v>93</v>
      </c>
    </row>
    <row r="61" spans="1:7" x14ac:dyDescent="0.25">
      <c r="A61" s="11" t="s">
        <v>94</v>
      </c>
    </row>
    <row r="62" spans="1:7" x14ac:dyDescent="0.25">
      <c r="A62" s="11" t="s">
        <v>95</v>
      </c>
    </row>
    <row r="64" spans="1:7" x14ac:dyDescent="0.25">
      <c r="A64" s="11" t="s">
        <v>139</v>
      </c>
    </row>
    <row r="66" spans="1:7" x14ac:dyDescent="0.25">
      <c r="A66" s="11" t="s">
        <v>120</v>
      </c>
    </row>
    <row r="68" spans="1:7" ht="15.75" x14ac:dyDescent="0.25">
      <c r="A68" s="137" t="s">
        <v>159</v>
      </c>
      <c r="B68" s="137"/>
      <c r="C68" s="137"/>
      <c r="D68" s="137"/>
    </row>
    <row r="70" spans="1:7" ht="15.75" x14ac:dyDescent="0.25">
      <c r="A70" s="198" t="str">
        <f>IF(G49=0,"","Bylo zadáno více než povolený počet 2 desetinných míst v  "&amp; G49 &amp; " buňkách.")</f>
        <v/>
      </c>
      <c r="B70" s="198"/>
      <c r="C70" s="198"/>
      <c r="D70" s="198"/>
      <c r="E70" s="198"/>
      <c r="F70" s="198"/>
      <c r="G70" s="198"/>
    </row>
  </sheetData>
  <sheetProtection password="CC06" sheet="1" objects="1" scenarios="1"/>
  <mergeCells count="17">
    <mergeCell ref="A70:G70"/>
    <mergeCell ref="A68:D68"/>
    <mergeCell ref="F1:G1"/>
    <mergeCell ref="A53:F53"/>
    <mergeCell ref="A54:F54"/>
    <mergeCell ref="A55:F55"/>
    <mergeCell ref="A56:F56"/>
    <mergeCell ref="B16:F16"/>
    <mergeCell ref="A3:F3"/>
    <mergeCell ref="A4:F4"/>
    <mergeCell ref="A6:A8"/>
    <mergeCell ref="B6:B8"/>
    <mergeCell ref="B12:E12"/>
    <mergeCell ref="C6:C8"/>
    <mergeCell ref="D6:D8"/>
    <mergeCell ref="E6:E8"/>
    <mergeCell ref="F6:F8"/>
  </mergeCells>
  <pageMargins left="0.70866141732283472" right="0.70866141732283472" top="0.78740157480314965" bottom="0.78740157480314965" header="0.31496062992125984" footer="0.31496062992125984"/>
  <pageSetup paperSize="9" scale="62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5"/>
  <sheetViews>
    <sheetView zoomScaleNormal="100" workbookViewId="0">
      <selection activeCell="D7" sqref="D7:D20"/>
    </sheetView>
  </sheetViews>
  <sheetFormatPr defaultColWidth="9.140625" defaultRowHeight="15" x14ac:dyDescent="0.25"/>
  <cols>
    <col min="1" max="1" width="44.42578125" style="11" customWidth="1"/>
    <col min="2" max="2" width="14.5703125" style="11" customWidth="1"/>
    <col min="3" max="3" width="9.140625" style="11"/>
    <col min="4" max="4" width="16.28515625" style="11" customWidth="1"/>
    <col min="5" max="5" width="14.28515625" style="11" customWidth="1"/>
    <col min="6" max="6" width="16.7109375" style="11" customWidth="1"/>
    <col min="7" max="16384" width="9.140625" style="11"/>
  </cols>
  <sheetData>
    <row r="1" spans="1:8" ht="15.75" x14ac:dyDescent="0.25">
      <c r="E1" s="162" t="s">
        <v>137</v>
      </c>
      <c r="F1" s="162"/>
    </row>
    <row r="2" spans="1:8" ht="15.75" thickBot="1" x14ac:dyDescent="0.3">
      <c r="A2" s="11" t="s">
        <v>31</v>
      </c>
    </row>
    <row r="3" spans="1:8" ht="19.5" thickBot="1" x14ac:dyDescent="0.3">
      <c r="A3" s="184" t="s">
        <v>122</v>
      </c>
      <c r="B3" s="185"/>
      <c r="C3" s="185"/>
      <c r="D3" s="185"/>
      <c r="E3" s="185"/>
      <c r="F3" s="186"/>
    </row>
    <row r="4" spans="1:8" ht="15.75" thickBot="1" x14ac:dyDescent="0.3"/>
    <row r="5" spans="1:8" ht="36.75" thickBot="1" x14ac:dyDescent="0.3">
      <c r="A5" s="91" t="s">
        <v>1</v>
      </c>
      <c r="B5" s="92" t="s">
        <v>30</v>
      </c>
      <c r="C5" s="92" t="s">
        <v>2</v>
      </c>
      <c r="D5" s="92" t="s">
        <v>13</v>
      </c>
      <c r="E5" s="92" t="s">
        <v>14</v>
      </c>
      <c r="F5" s="93" t="s">
        <v>17</v>
      </c>
    </row>
    <row r="6" spans="1:8" x14ac:dyDescent="0.25">
      <c r="A6" s="94" t="s">
        <v>96</v>
      </c>
      <c r="B6" s="95"/>
      <c r="C6" s="95"/>
      <c r="D6" s="95"/>
      <c r="E6" s="95"/>
      <c r="F6" s="96"/>
    </row>
    <row r="7" spans="1:8" ht="30" x14ac:dyDescent="0.25">
      <c r="A7" s="97" t="s">
        <v>124</v>
      </c>
      <c r="B7" s="98">
        <v>45</v>
      </c>
      <c r="C7" s="71" t="s">
        <v>8</v>
      </c>
      <c r="D7" s="204"/>
      <c r="E7" s="98">
        <f>B7*D7</f>
        <v>0</v>
      </c>
      <c r="F7" s="64">
        <f>E7*12</f>
        <v>0</v>
      </c>
      <c r="G7" s="206">
        <f>IF((TRUNC(D7,2)-D7)=0,0,1)</f>
        <v>0</v>
      </c>
      <c r="H7" s="206"/>
    </row>
    <row r="8" spans="1:8" x14ac:dyDescent="0.25">
      <c r="A8" s="99" t="s">
        <v>125</v>
      </c>
      <c r="B8" s="98">
        <v>3</v>
      </c>
      <c r="C8" s="71" t="s">
        <v>8</v>
      </c>
      <c r="D8" s="204"/>
      <c r="E8" s="98">
        <f t="shared" ref="E8:E20" si="0">B8*D8</f>
        <v>0</v>
      </c>
      <c r="F8" s="64">
        <f t="shared" ref="F8:F20" si="1">E8*12</f>
        <v>0</v>
      </c>
      <c r="G8" s="206">
        <f>IF((TRUNC(D8,2)-D8)=0,0,1)</f>
        <v>0</v>
      </c>
      <c r="H8" s="206"/>
    </row>
    <row r="9" spans="1:8" ht="33.75" customHeight="1" x14ac:dyDescent="0.25">
      <c r="A9" s="99" t="s">
        <v>128</v>
      </c>
      <c r="B9" s="98">
        <v>12</v>
      </c>
      <c r="C9" s="71" t="s">
        <v>97</v>
      </c>
      <c r="D9" s="204"/>
      <c r="E9" s="98">
        <f t="shared" si="0"/>
        <v>0</v>
      </c>
      <c r="F9" s="64">
        <f t="shared" si="1"/>
        <v>0</v>
      </c>
      <c r="G9" s="206">
        <f>IF((TRUNC(D9,2)-D9)=0,0,1)</f>
        <v>0</v>
      </c>
      <c r="H9" s="206"/>
    </row>
    <row r="10" spans="1:8" x14ac:dyDescent="0.25">
      <c r="A10" s="100" t="s">
        <v>133</v>
      </c>
      <c r="B10" s="98">
        <v>20</v>
      </c>
      <c r="C10" s="71" t="s">
        <v>98</v>
      </c>
      <c r="D10" s="204"/>
      <c r="E10" s="98">
        <f t="shared" si="0"/>
        <v>0</v>
      </c>
      <c r="F10" s="64">
        <f t="shared" si="1"/>
        <v>0</v>
      </c>
      <c r="G10" s="206">
        <f>IF((TRUNC(D10,2)-D10)=0,0,1)</f>
        <v>0</v>
      </c>
      <c r="H10" s="206"/>
    </row>
    <row r="11" spans="1:8" x14ac:dyDescent="0.25">
      <c r="A11" s="99" t="s">
        <v>129</v>
      </c>
      <c r="B11" s="98">
        <v>10</v>
      </c>
      <c r="C11" s="71" t="s">
        <v>8</v>
      </c>
      <c r="D11" s="204"/>
      <c r="E11" s="98">
        <f t="shared" si="0"/>
        <v>0</v>
      </c>
      <c r="F11" s="64">
        <f t="shared" si="1"/>
        <v>0</v>
      </c>
      <c r="G11" s="206">
        <f>IF((TRUNC(D11,2)-D11)=0,0,1)</f>
        <v>0</v>
      </c>
      <c r="H11" s="206"/>
    </row>
    <row r="12" spans="1:8" x14ac:dyDescent="0.25">
      <c r="A12" s="101" t="s">
        <v>130</v>
      </c>
      <c r="B12" s="98">
        <v>1</v>
      </c>
      <c r="C12" s="71" t="s">
        <v>8</v>
      </c>
      <c r="D12" s="204"/>
      <c r="E12" s="98">
        <f t="shared" si="0"/>
        <v>0</v>
      </c>
      <c r="F12" s="64">
        <f t="shared" si="1"/>
        <v>0</v>
      </c>
      <c r="G12" s="206">
        <f>IF((TRUNC(D12,2)-D12)=0,0,1)</f>
        <v>0</v>
      </c>
      <c r="H12" s="206"/>
    </row>
    <row r="13" spans="1:8" x14ac:dyDescent="0.25">
      <c r="A13" s="102" t="s">
        <v>127</v>
      </c>
      <c r="B13" s="98">
        <v>1</v>
      </c>
      <c r="C13" s="71" t="s">
        <v>98</v>
      </c>
      <c r="D13" s="204"/>
      <c r="E13" s="98">
        <f t="shared" si="0"/>
        <v>0</v>
      </c>
      <c r="F13" s="64">
        <f t="shared" si="1"/>
        <v>0</v>
      </c>
      <c r="G13" s="206">
        <f>IF((TRUNC(D13,2)-D13)=0,0,1)</f>
        <v>0</v>
      </c>
      <c r="H13" s="206"/>
    </row>
    <row r="14" spans="1:8" x14ac:dyDescent="0.25">
      <c r="A14" s="102" t="s">
        <v>126</v>
      </c>
      <c r="B14" s="98">
        <v>4</v>
      </c>
      <c r="C14" s="71" t="s">
        <v>8</v>
      </c>
      <c r="D14" s="204"/>
      <c r="E14" s="98">
        <f t="shared" si="0"/>
        <v>0</v>
      </c>
      <c r="F14" s="64">
        <f t="shared" si="1"/>
        <v>0</v>
      </c>
      <c r="G14" s="206">
        <f>IF((TRUNC(D14,2)-D14)=0,0,1)</f>
        <v>0</v>
      </c>
      <c r="H14" s="206"/>
    </row>
    <row r="15" spans="1:8" x14ac:dyDescent="0.25">
      <c r="A15" s="102" t="s">
        <v>99</v>
      </c>
      <c r="B15" s="98">
        <v>50</v>
      </c>
      <c r="C15" s="71" t="s">
        <v>8</v>
      </c>
      <c r="D15" s="204"/>
      <c r="E15" s="98">
        <f t="shared" si="0"/>
        <v>0</v>
      </c>
      <c r="F15" s="64">
        <f t="shared" si="1"/>
        <v>0</v>
      </c>
      <c r="G15" s="206">
        <f>IF((TRUNC(D15,2)-D15)=0,0,1)</f>
        <v>0</v>
      </c>
      <c r="H15" s="206"/>
    </row>
    <row r="16" spans="1:8" x14ac:dyDescent="0.25">
      <c r="A16" s="103" t="s">
        <v>152</v>
      </c>
      <c r="B16" s="98">
        <v>8</v>
      </c>
      <c r="C16" s="71" t="s">
        <v>8</v>
      </c>
      <c r="D16" s="204"/>
      <c r="E16" s="98">
        <f t="shared" si="0"/>
        <v>0</v>
      </c>
      <c r="F16" s="64">
        <f t="shared" si="1"/>
        <v>0</v>
      </c>
      <c r="G16" s="206">
        <f>IF((TRUNC(D16,2)-D16)=0,0,1)</f>
        <v>0</v>
      </c>
      <c r="H16" s="206"/>
    </row>
    <row r="17" spans="1:8" x14ac:dyDescent="0.25">
      <c r="A17" s="101" t="s">
        <v>153</v>
      </c>
      <c r="B17" s="98">
        <v>8</v>
      </c>
      <c r="C17" s="71" t="s">
        <v>8</v>
      </c>
      <c r="D17" s="204"/>
      <c r="E17" s="98">
        <f t="shared" si="0"/>
        <v>0</v>
      </c>
      <c r="F17" s="64">
        <f t="shared" si="1"/>
        <v>0</v>
      </c>
      <c r="G17" s="206">
        <f>IF((TRUNC(D17,2)-D17)=0,0,1)</f>
        <v>0</v>
      </c>
      <c r="H17" s="206"/>
    </row>
    <row r="18" spans="1:8" x14ac:dyDescent="0.25">
      <c r="A18" s="103" t="s">
        <v>154</v>
      </c>
      <c r="B18" s="98">
        <v>2</v>
      </c>
      <c r="C18" s="71" t="s">
        <v>8</v>
      </c>
      <c r="D18" s="204"/>
      <c r="E18" s="98">
        <f t="shared" si="0"/>
        <v>0</v>
      </c>
      <c r="F18" s="64">
        <f t="shared" si="1"/>
        <v>0</v>
      </c>
      <c r="G18" s="206">
        <f>IF((TRUNC(D18,2)-D18)=0,0,1)</f>
        <v>0</v>
      </c>
      <c r="H18" s="206"/>
    </row>
    <row r="19" spans="1:8" x14ac:dyDescent="0.25">
      <c r="A19" s="104" t="s">
        <v>131</v>
      </c>
      <c r="B19" s="98">
        <v>3</v>
      </c>
      <c r="C19" s="71" t="s">
        <v>8</v>
      </c>
      <c r="D19" s="204"/>
      <c r="E19" s="98">
        <f t="shared" si="0"/>
        <v>0</v>
      </c>
      <c r="F19" s="64">
        <f t="shared" si="1"/>
        <v>0</v>
      </c>
      <c r="G19" s="206">
        <f>IF((TRUNC(D19,2)-D19)=0,0,1)</f>
        <v>0</v>
      </c>
      <c r="H19" s="206"/>
    </row>
    <row r="20" spans="1:8" ht="25.5" thickBot="1" x14ac:dyDescent="0.3">
      <c r="A20" s="105" t="s">
        <v>100</v>
      </c>
      <c r="B20" s="98">
        <v>60</v>
      </c>
      <c r="C20" s="71" t="s">
        <v>8</v>
      </c>
      <c r="D20" s="204"/>
      <c r="E20" s="98">
        <f t="shared" si="0"/>
        <v>0</v>
      </c>
      <c r="F20" s="64">
        <f t="shared" si="1"/>
        <v>0</v>
      </c>
      <c r="G20" s="206">
        <f>IF((TRUNC(D20,2)-D20)=0,0,1)</f>
        <v>0</v>
      </c>
      <c r="H20" s="206"/>
    </row>
    <row r="21" spans="1:8" ht="16.5" thickBot="1" x14ac:dyDescent="0.3">
      <c r="A21" s="106" t="s">
        <v>20</v>
      </c>
      <c r="B21" s="107"/>
      <c r="C21" s="107"/>
      <c r="D21" s="108"/>
      <c r="E21" s="109">
        <f>SUM(E7:E20)</f>
        <v>0</v>
      </c>
      <c r="F21" s="110"/>
      <c r="G21" s="206"/>
      <c r="H21" s="206"/>
    </row>
    <row r="22" spans="1:8" ht="19.5" thickBot="1" x14ac:dyDescent="0.35">
      <c r="A22" s="111" t="s">
        <v>113</v>
      </c>
      <c r="B22" s="112"/>
      <c r="C22" s="112"/>
      <c r="D22" s="113"/>
      <c r="E22" s="114"/>
      <c r="F22" s="115">
        <f>SUM(F7:F20)</f>
        <v>0</v>
      </c>
      <c r="G22" s="206"/>
      <c r="H22" s="206"/>
    </row>
    <row r="23" spans="1:8" ht="19.5" thickBot="1" x14ac:dyDescent="0.35">
      <c r="A23" s="111" t="s">
        <v>114</v>
      </c>
      <c r="B23" s="116"/>
      <c r="C23" s="116"/>
      <c r="D23" s="117"/>
      <c r="E23" s="118"/>
      <c r="F23" s="115">
        <f>SUM(F22)*4</f>
        <v>0</v>
      </c>
      <c r="G23" s="197">
        <f>SUM(G17,G18,G15,G19,G16,G14,G13,G12,G11,G1,G20,G10,G9,G8,G7)</f>
        <v>0</v>
      </c>
      <c r="H23" s="206"/>
    </row>
    <row r="24" spans="1:8" x14ac:dyDescent="0.25">
      <c r="D24" s="119"/>
    </row>
    <row r="25" spans="1:8" x14ac:dyDescent="0.25">
      <c r="A25" s="120" t="s">
        <v>109</v>
      </c>
    </row>
    <row r="26" spans="1:8" x14ac:dyDescent="0.25">
      <c r="A26" s="11" t="s">
        <v>101</v>
      </c>
    </row>
    <row r="27" spans="1:8" x14ac:dyDescent="0.25">
      <c r="A27" s="11" t="s">
        <v>132</v>
      </c>
    </row>
    <row r="29" spans="1:8" x14ac:dyDescent="0.25">
      <c r="A29" s="121" t="s">
        <v>139</v>
      </c>
    </row>
    <row r="31" spans="1:8" x14ac:dyDescent="0.25">
      <c r="A31" s="11" t="s">
        <v>123</v>
      </c>
    </row>
    <row r="33" spans="1:7" ht="15.75" x14ac:dyDescent="0.25">
      <c r="A33" s="137" t="s">
        <v>159</v>
      </c>
      <c r="B33" s="137"/>
      <c r="C33" s="137"/>
      <c r="D33" s="137"/>
    </row>
    <row r="35" spans="1:7" ht="15.75" x14ac:dyDescent="0.25">
      <c r="A35" s="198" t="str">
        <f>IF(G23=0,"","Bylo zadáno více než povolený počet 2 desetinných míst v  "&amp; G23 &amp; " buňkách.")</f>
        <v/>
      </c>
      <c r="B35" s="198"/>
      <c r="C35" s="198"/>
      <c r="D35" s="198"/>
      <c r="E35" s="198"/>
      <c r="F35" s="198"/>
      <c r="G35" s="198"/>
    </row>
  </sheetData>
  <sheetProtection password="CC06" sheet="1" objects="1" scenarios="1"/>
  <mergeCells count="4">
    <mergeCell ref="E1:F1"/>
    <mergeCell ref="A3:F3"/>
    <mergeCell ref="A33:D33"/>
    <mergeCell ref="A35:G35"/>
  </mergeCells>
  <pageMargins left="0.70866141732283472" right="0.70866141732283472" top="0.78740157480314965" bottom="0.78740157480314965" header="0.31496062992125984" footer="0.31496062992125984"/>
  <pageSetup paperSize="9" scale="6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H19"/>
  <sheetViews>
    <sheetView tabSelected="1" zoomScaleNormal="100" workbookViewId="0">
      <selection activeCell="L15" sqref="L15"/>
    </sheetView>
  </sheetViews>
  <sheetFormatPr defaultColWidth="9.140625" defaultRowHeight="15" x14ac:dyDescent="0.25"/>
  <cols>
    <col min="1" max="1" width="6.28515625" style="11" customWidth="1"/>
    <col min="2" max="2" width="43.5703125" style="11" customWidth="1"/>
    <col min="3" max="3" width="9.140625" style="11"/>
    <col min="4" max="4" width="14.42578125" style="11" customWidth="1"/>
    <col min="5" max="5" width="19.42578125" style="11" customWidth="1"/>
    <col min="6" max="6" width="15.7109375" style="11" customWidth="1"/>
    <col min="7" max="16384" width="9.140625" style="11"/>
  </cols>
  <sheetData>
    <row r="1" spans="2:7" ht="16.5" thickBot="1" x14ac:dyDescent="0.3">
      <c r="B1" s="122" t="s">
        <v>31</v>
      </c>
      <c r="C1" s="123"/>
      <c r="D1" s="123"/>
      <c r="E1" s="187" t="s">
        <v>138</v>
      </c>
      <c r="F1" s="187"/>
    </row>
    <row r="2" spans="2:7" ht="20.25" customHeight="1" x14ac:dyDescent="0.25">
      <c r="B2" s="188" t="s">
        <v>119</v>
      </c>
      <c r="C2" s="189"/>
      <c r="D2" s="189"/>
      <c r="E2" s="189"/>
      <c r="F2" s="190"/>
    </row>
    <row r="3" spans="2:7" ht="21" thickBot="1" x14ac:dyDescent="0.3">
      <c r="B3" s="191" t="s">
        <v>0</v>
      </c>
      <c r="C3" s="192"/>
      <c r="D3" s="192"/>
      <c r="E3" s="192"/>
      <c r="F3" s="193"/>
    </row>
    <row r="4" spans="2:7" ht="32.25" thickBot="1" x14ac:dyDescent="0.3">
      <c r="B4" s="124" t="s">
        <v>1</v>
      </c>
      <c r="C4" s="125" t="s">
        <v>2</v>
      </c>
      <c r="D4" s="125" t="s">
        <v>3</v>
      </c>
      <c r="E4" s="125" t="s">
        <v>4</v>
      </c>
      <c r="F4" s="126" t="s">
        <v>5</v>
      </c>
    </row>
    <row r="5" spans="2:7" ht="15.75" x14ac:dyDescent="0.25">
      <c r="B5" s="127" t="s">
        <v>6</v>
      </c>
      <c r="C5" s="128"/>
      <c r="D5" s="129"/>
      <c r="E5" s="129"/>
      <c r="F5" s="130"/>
    </row>
    <row r="6" spans="2:7" ht="24" x14ac:dyDescent="0.25">
      <c r="B6" s="131" t="s">
        <v>102</v>
      </c>
      <c r="C6" s="132" t="s">
        <v>21</v>
      </c>
      <c r="D6" s="133">
        <v>104</v>
      </c>
      <c r="E6" s="205"/>
      <c r="F6" s="134">
        <f>D6*E6*4</f>
        <v>0</v>
      </c>
      <c r="G6" s="206">
        <f>IF((TRUNC(E6,2)-E6)=0,0,1)</f>
        <v>0</v>
      </c>
    </row>
    <row r="7" spans="2:7" ht="24" x14ac:dyDescent="0.25">
      <c r="B7" s="131" t="s">
        <v>103</v>
      </c>
      <c r="C7" s="132" t="s">
        <v>21</v>
      </c>
      <c r="D7" s="133">
        <v>104</v>
      </c>
      <c r="E7" s="205"/>
      <c r="F7" s="134">
        <f t="shared" ref="F7:F11" si="0">D7*E7*4</f>
        <v>0</v>
      </c>
      <c r="G7" s="206">
        <f t="shared" ref="G7:G11" si="1">IF((TRUNC(E7,2)-E7)=0,0,1)</f>
        <v>0</v>
      </c>
    </row>
    <row r="8" spans="2:7" ht="24" x14ac:dyDescent="0.25">
      <c r="B8" s="131" t="s">
        <v>107</v>
      </c>
      <c r="C8" s="132" t="s">
        <v>21</v>
      </c>
      <c r="D8" s="133">
        <v>18</v>
      </c>
      <c r="E8" s="205"/>
      <c r="F8" s="134">
        <f t="shared" si="0"/>
        <v>0</v>
      </c>
      <c r="G8" s="206">
        <f t="shared" si="1"/>
        <v>0</v>
      </c>
    </row>
    <row r="9" spans="2:7" ht="24" x14ac:dyDescent="0.25">
      <c r="B9" s="131" t="s">
        <v>104</v>
      </c>
      <c r="C9" s="132" t="s">
        <v>22</v>
      </c>
      <c r="D9" s="133">
        <v>2000</v>
      </c>
      <c r="E9" s="205"/>
      <c r="F9" s="134">
        <f t="shared" si="0"/>
        <v>0</v>
      </c>
      <c r="G9" s="206">
        <f t="shared" si="1"/>
        <v>0</v>
      </c>
    </row>
    <row r="10" spans="2:7" ht="24" x14ac:dyDescent="0.25">
      <c r="B10" s="131" t="s">
        <v>105</v>
      </c>
      <c r="C10" s="132" t="s">
        <v>22</v>
      </c>
      <c r="D10" s="133">
        <v>300</v>
      </c>
      <c r="E10" s="205"/>
      <c r="F10" s="134">
        <f t="shared" si="0"/>
        <v>0</v>
      </c>
      <c r="G10" s="206">
        <f t="shared" si="1"/>
        <v>0</v>
      </c>
    </row>
    <row r="11" spans="2:7" ht="24.75" thickBot="1" x14ac:dyDescent="0.3">
      <c r="B11" s="131" t="s">
        <v>106</v>
      </c>
      <c r="C11" s="132" t="s">
        <v>22</v>
      </c>
      <c r="D11" s="133">
        <v>80</v>
      </c>
      <c r="E11" s="205"/>
      <c r="F11" s="134">
        <f t="shared" si="0"/>
        <v>0</v>
      </c>
      <c r="G11" s="206">
        <f t="shared" si="1"/>
        <v>0</v>
      </c>
    </row>
    <row r="12" spans="2:7" ht="16.5" thickBot="1" x14ac:dyDescent="0.3">
      <c r="B12" s="194" t="s">
        <v>111</v>
      </c>
      <c r="C12" s="195"/>
      <c r="D12" s="195"/>
      <c r="E12" s="196"/>
      <c r="F12" s="135">
        <f>SUM(F6:F11)</f>
        <v>0</v>
      </c>
      <c r="G12" s="197">
        <f>SUM(G6,G7,G8,G9,G10,G11)</f>
        <v>0</v>
      </c>
    </row>
    <row r="14" spans="2:7" x14ac:dyDescent="0.25">
      <c r="B14" s="11" t="s">
        <v>120</v>
      </c>
    </row>
    <row r="17" spans="2:8" ht="15.75" x14ac:dyDescent="0.25">
      <c r="B17" s="137" t="s">
        <v>159</v>
      </c>
      <c r="C17" s="137"/>
      <c r="D17" s="137"/>
      <c r="E17" s="137"/>
    </row>
    <row r="19" spans="2:8" ht="15.75" x14ac:dyDescent="0.25">
      <c r="B19" s="198" t="str">
        <f>IF(G12=0,"","Bylo zadáno více než povolený počet 2 desetinných míst v  "&amp; G12 &amp; " buňkách.")</f>
        <v/>
      </c>
      <c r="C19" s="198"/>
      <c r="D19" s="198"/>
      <c r="E19" s="198"/>
      <c r="F19" s="198"/>
      <c r="G19" s="198"/>
      <c r="H19" s="198"/>
    </row>
  </sheetData>
  <sheetProtection password="CC06" sheet="1" objects="1" scenarios="1"/>
  <mergeCells count="6">
    <mergeCell ref="B19:H19"/>
    <mergeCell ref="E1:F1"/>
    <mergeCell ref="B2:F2"/>
    <mergeCell ref="B3:F3"/>
    <mergeCell ref="B12:E12"/>
    <mergeCell ref="B17:E17"/>
  </mergeCells>
  <pageMargins left="0.70866141732283472" right="0.70866141732283472" top="0.78740157480314965" bottom="0.78740157480314965" header="0.31496062992125984" footer="0.31496062992125984"/>
  <pageSetup paperSize="9" scale="6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5</vt:i4>
      </vt:variant>
      <vt:variant>
        <vt:lpstr>Pojmenované oblasti</vt:lpstr>
      </vt:variant>
      <vt:variant>
        <vt:i4>4</vt:i4>
      </vt:variant>
    </vt:vector>
  </HeadingPairs>
  <TitlesOfParts>
    <vt:vector size="9" baseType="lpstr">
      <vt:lpstr>Celková nabídková cena</vt:lpstr>
      <vt:lpstr>Tab.1a</vt:lpstr>
      <vt:lpstr>Tab.1b</vt:lpstr>
      <vt:lpstr>Tab.1c</vt:lpstr>
      <vt:lpstr>Tab.2</vt:lpstr>
      <vt:lpstr>Tab.1a!Oblast_tisku</vt:lpstr>
      <vt:lpstr>Tab.1b!Oblast_tisku</vt:lpstr>
      <vt:lpstr>Tab.1c!Oblast_tisku</vt:lpstr>
      <vt:lpstr>Tab.2!Oblast_tisku</vt:lpstr>
    </vt:vector>
  </TitlesOfParts>
  <Company>Česká národní banka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Novák Pavel</dc:creator>
  <cp:lastModifiedBy>Bolfová Petra</cp:lastModifiedBy>
  <cp:lastPrinted>2020-06-11T09:37:14Z</cp:lastPrinted>
  <dcterms:created xsi:type="dcterms:W3CDTF">2015-05-21T11:13:01Z</dcterms:created>
  <dcterms:modified xsi:type="dcterms:W3CDTF">2020-07-23T08:06:42Z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