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14790"/>
  </bookViews>
  <sheets>
    <sheet name="CENOVÁ TABULKA" sheetId="5" r:id="rId1"/>
  </sheets>
  <definedNames>
    <definedName name="_xlnm.Print_Area" localSheetId="0">'CENOVÁ TABULKA'!$A$1:$G$137</definedName>
  </definedNames>
  <calcPr calcId="145621"/>
</workbook>
</file>

<file path=xl/calcChain.xml><?xml version="1.0" encoding="utf-8"?>
<calcChain xmlns="http://schemas.openxmlformats.org/spreadsheetml/2006/main">
  <c r="F54" i="5" l="1"/>
  <c r="F60" i="5"/>
  <c r="F14" i="5"/>
  <c r="G122" i="5"/>
  <c r="G121" i="5"/>
  <c r="G120" i="5"/>
  <c r="G119" i="5"/>
  <c r="G113" i="5"/>
  <c r="G112" i="5"/>
  <c r="G111" i="5"/>
  <c r="G110" i="5"/>
  <c r="G107" i="5"/>
  <c r="G105" i="5"/>
  <c r="G103" i="5"/>
  <c r="G102" i="5"/>
  <c r="G100" i="5"/>
  <c r="G99" i="5"/>
  <c r="G97" i="5"/>
  <c r="G96" i="5"/>
  <c r="G94" i="5"/>
  <c r="G93" i="5"/>
  <c r="G92" i="5"/>
  <c r="G91" i="5"/>
  <c r="G90" i="5"/>
  <c r="G88" i="5"/>
  <c r="G87" i="5"/>
  <c r="G86" i="5"/>
  <c r="G85" i="5"/>
  <c r="G82" i="5"/>
  <c r="G81" i="5"/>
  <c r="G78" i="5"/>
  <c r="G77" i="5"/>
  <c r="G76" i="5"/>
  <c r="G75" i="5"/>
  <c r="G72" i="5"/>
  <c r="G70" i="5"/>
  <c r="G68" i="5"/>
  <c r="G67" i="5"/>
  <c r="G65" i="5"/>
  <c r="G64" i="5"/>
  <c r="G62" i="5"/>
  <c r="G61" i="5"/>
  <c r="G59" i="5"/>
  <c r="G58" i="5"/>
  <c r="G57" i="5"/>
  <c r="G56" i="5"/>
  <c r="G55" i="5"/>
  <c r="G53" i="5"/>
  <c r="G52" i="5"/>
  <c r="G51" i="5"/>
  <c r="G50" i="5"/>
  <c r="G47" i="5"/>
  <c r="G46" i="5"/>
  <c r="G43" i="5"/>
  <c r="G42" i="5"/>
  <c r="G41" i="5"/>
  <c r="G40" i="5"/>
  <c r="G37" i="5"/>
  <c r="G35" i="5"/>
  <c r="G33" i="5"/>
  <c r="G32" i="5"/>
  <c r="G30" i="5"/>
  <c r="G29" i="5"/>
  <c r="G27" i="5"/>
  <c r="G26" i="5"/>
  <c r="G24" i="5"/>
  <c r="G23" i="5"/>
  <c r="G22" i="5"/>
  <c r="G21" i="5"/>
  <c r="G20" i="5"/>
  <c r="G18" i="5"/>
  <c r="G17" i="5"/>
  <c r="G16" i="5"/>
  <c r="G15" i="5"/>
  <c r="G12" i="5"/>
  <c r="G11" i="5"/>
  <c r="G126" i="5" l="1"/>
  <c r="B134" i="5" s="1"/>
  <c r="F45" i="5"/>
  <c r="F10" i="5"/>
  <c r="F80" i="5"/>
  <c r="F19" i="5" l="1"/>
  <c r="F25" i="5"/>
  <c r="A82" i="5" l="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47" i="5"/>
  <c r="A48" i="5"/>
  <c r="A49" i="5"/>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12" i="5"/>
  <c r="A13" i="5"/>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5" i="5" s="1"/>
  <c r="A11" i="5"/>
  <c r="F116" i="5" l="1"/>
  <c r="F109" i="5"/>
  <c r="F74" i="5"/>
  <c r="F39" i="5"/>
  <c r="F104" i="5" l="1"/>
  <c r="F34" i="5"/>
  <c r="F101" i="5" l="1"/>
  <c r="F98" i="5"/>
  <c r="F95" i="5"/>
  <c r="F89" i="5"/>
  <c r="F84" i="5"/>
  <c r="F69" i="5"/>
  <c r="F66" i="5"/>
  <c r="F63" i="5"/>
  <c r="F49" i="5"/>
  <c r="F79" i="5" l="1"/>
  <c r="F44" i="5"/>
  <c r="F28" i="5" l="1"/>
  <c r="F31" i="5"/>
  <c r="F9" i="5" l="1"/>
  <c r="F122" i="5"/>
  <c r="F121" i="5"/>
  <c r="F120" i="5"/>
  <c r="F119" i="5"/>
  <c r="A46" i="5" l="1"/>
  <c r="F124" i="5"/>
  <c r="A80" i="5" l="1"/>
  <c r="A81" i="5" s="1"/>
  <c r="A115" i="5" s="1"/>
  <c r="A116" i="5" s="1"/>
  <c r="A119" i="5" s="1"/>
  <c r="A120" i="5" l="1"/>
  <c r="A121" i="5" s="1"/>
  <c r="A122" i="5" s="1"/>
  <c r="A124" i="5" s="1"/>
  <c r="A126" i="5" s="1"/>
  <c r="F115" i="5"/>
  <c r="F126" i="5" s="1"/>
</calcChain>
</file>

<file path=xl/sharedStrings.xml><?xml version="1.0" encoding="utf-8"?>
<sst xmlns="http://schemas.openxmlformats.org/spreadsheetml/2006/main" count="211" uniqueCount="101">
  <si>
    <t>dodavatel</t>
  </si>
  <si>
    <t>jednotka</t>
  </si>
  <si>
    <t>kpl</t>
  </si>
  <si>
    <t>Cenová tabulka</t>
  </si>
  <si>
    <t>Jednotková cena v Kč bez DPH</t>
  </si>
  <si>
    <t>hod</t>
  </si>
  <si>
    <t>výjezd</t>
  </si>
  <si>
    <t>náklady na mimozáruční opravy celkem v Kč bez DPH</t>
  </si>
  <si>
    <t>popis činností "Dodávka a Montáž"</t>
  </si>
  <si>
    <t xml:space="preserve">Celková nabídková cena v Kč bez DPH </t>
  </si>
  <si>
    <r>
      <t>Mimozáruční opravy</t>
    </r>
    <r>
      <rPr>
        <sz val="11"/>
        <color theme="1"/>
        <rFont val="Calibri"/>
        <family val="2"/>
        <charset val="238"/>
        <scheme val="minor"/>
      </rPr>
      <t>*)</t>
    </r>
  </si>
  <si>
    <t>Cena celkem za předpokládaný počet v Kč bez DPH</t>
  </si>
  <si>
    <t>dodávka a montáž VZT pozice č.1</t>
  </si>
  <si>
    <t>dodávka a montáž VZT pozice č.2</t>
  </si>
  <si>
    <t>dodávka a montáž VZT pozice č.3</t>
  </si>
  <si>
    <t>příprava transportních tras</t>
  </si>
  <si>
    <t>úprava pro montáž regulátorů průtoku</t>
  </si>
  <si>
    <t>stavební přípomoce pro profese</t>
  </si>
  <si>
    <t>realizace protipožárních opatření dle PBŘ (požární uspávky, izolace)</t>
  </si>
  <si>
    <t>demontáž stávajících odvodů kondenzátu, zaslepení</t>
  </si>
  <si>
    <t>napojení odvodu kondenzátu od nově instalovaných jednotek</t>
  </si>
  <si>
    <t>demontáž silového připojení demontovaných zařízení</t>
  </si>
  <si>
    <t>Ostatní jinde neuvedené náklady</t>
  </si>
  <si>
    <t>stavební úpravy - podhledy, vstupy do strojoven, přístup do šachet</t>
  </si>
  <si>
    <t>Ekologická likvidace veškerého odpadu</t>
  </si>
  <si>
    <t>Výjezd zhotovitele (tam i zpět) na provedení mimozáruční opravy v pracovních dnech tj. pondělí až pátek v době od 6:00 do 22:00 hod.</t>
  </si>
  <si>
    <t>Výjezd zhotovitele (tam i zpět) na provedení mimozáruční opravy v pracovních dnech tj. pondělí až pátek v době od 22:00 do 06:00 hod. následujícího dne a ve dnech pracovního volna (po celý den)</t>
  </si>
  <si>
    <t>Hodinová sazba za mimozáruční opravy v pracovních dnech tj. pondělí až pátek v době od 22:00 do 06:00 hod.následujícího dne a dnech pracovního volna (po celý den)</t>
  </si>
  <si>
    <t>Hodinová sazba za mimozáruční opravy v pracovních dnech tj. pondělí až pátek v době od 6:00 do 22:00 hod.</t>
  </si>
  <si>
    <t>Příloha č. 2 zadávací dokumentace</t>
  </si>
  <si>
    <t xml:space="preserve"> cena v Kč bez DPH </t>
  </si>
  <si>
    <t>*) Předpokládaný počet hodin a výjezdů mimozáručních oprav je uveden pouze za účelem porovnání nabídek a vychází z předpokládaného čerpání výše uvedených jednotek zadavatelem (v souladu se ZZVZ po dobu záruky). Zadavatel si vyhrazuje právo uvedené množství čerpat dle svých reálných potřeb, skutečné počty se tak mohou od předpokládaného počtu lišit.</t>
  </si>
  <si>
    <t>investiční cena celkem v Kč bez DPH</t>
  </si>
  <si>
    <t>Ozn. řádku</t>
  </si>
  <si>
    <t>Pokud dodavatel ve své nabídce některé ze žlutě podbarvených polí v této příloze č. 2 ZD – Cenová tabulka vůbec nevyplní, s výjimkou polí předvyplněných zadavatelem s nabídkou určeného poddodavatele, může být nabídka tohoto dodavatele ze zadávacího řízení vyloučena.</t>
  </si>
  <si>
    <t>dodávka a montáž nových trubních rozvodů a propojů včetně potřebných izolací podle platných norem pro pozici č.1</t>
  </si>
  <si>
    <t>dodávka a montáž nových trubních rozvodů a propojů včetně potřebných izolací podle platných norem pro pozici č.2</t>
  </si>
  <si>
    <t>dodávka a montáž nových trubních rozvodů a propojů včetně potřebných izolací podle platných norem pro pozici č.3</t>
  </si>
  <si>
    <t>dodávka a montáž mechanických regulátorů průtoku pro pozici č.1</t>
  </si>
  <si>
    <t>dodávka a montáž mechanických regulátorů průtoku pro pozici č.2</t>
  </si>
  <si>
    <t>dodávka a montáž mechanických regulátorů průtoku pro pozici č.3</t>
  </si>
  <si>
    <t>DÍLČÍ PLNĚNÍ 1</t>
  </si>
  <si>
    <t>demontáž stávajících VZT 44.5, 44.4, 44.3, 44.1 a 44.M</t>
  </si>
  <si>
    <t>Stavební úpravy pro dílčí plnění 1</t>
  </si>
  <si>
    <t>Zdravotechnické instalace pro dílčí plnění 1</t>
  </si>
  <si>
    <t>Topení, chlazení pro dílčí plnění 1</t>
  </si>
  <si>
    <t>Elektroinstalace pro dílčí plnění 1</t>
  </si>
  <si>
    <t xml:space="preserve">demontáž rozvodů nad podhledy WC </t>
  </si>
  <si>
    <t>MaR pro dílčí plnění 1</t>
  </si>
  <si>
    <t>DÍLČÍ PLNĚNÍ 2</t>
  </si>
  <si>
    <t>demontáž stávajících VZT 45.51, 45.52, 45.41, 45.42 a 45.31</t>
  </si>
  <si>
    <t>Stavební úpravy pro dílčí plnění 2</t>
  </si>
  <si>
    <t>Zdravotechnické instalace pro dílčí plnění 2</t>
  </si>
  <si>
    <t>Topení, chlazení pro dílčí plnění 2</t>
  </si>
  <si>
    <t>Elektroinstalace pro dílčí plnění 2</t>
  </si>
  <si>
    <t>demontáž stávajících rozvodů teplé a chlazené vody ve strojovnách 5P, 4P, 3P</t>
  </si>
  <si>
    <t>osazení nově instalované VZT jednotky akčními prvky, ventily, čidly a snímači na ISŘ (polní instrumentace), kabeláž od všech těchto prvků  nad rozvaděč CA4 s 3 metrovou rezervou včetně doplnění kabelových tras</t>
  </si>
  <si>
    <t>osazení nově instalované VZT jednotky akčními prvky, ventily, čidly a snímači na ISŘ (polní instrumentace), kabeláž od všech těchto prvků  nad rozvaděč CA5 s 3 metrovou rezervou včetně doplnění kabelových tras</t>
  </si>
  <si>
    <t>VZT pozice 2</t>
  </si>
  <si>
    <t>VZT pozice 1</t>
  </si>
  <si>
    <t>MaR pro dílčí plnění 2</t>
  </si>
  <si>
    <t>DÍLČÍ PLNĚNÍ 3</t>
  </si>
  <si>
    <t>VZT pozice 3</t>
  </si>
  <si>
    <t>demontáž stávajících VZT 45.32, 41.2, 45.21 a 45.22</t>
  </si>
  <si>
    <t>Stavební úpravy pro dílčí plnění 3</t>
  </si>
  <si>
    <t>Zdravotechnické instalace pro dílčí plnění 3</t>
  </si>
  <si>
    <t>Topení, chlazení pro dílčí plnění 3</t>
  </si>
  <si>
    <t>Elektroinstalace pro dílčí plnění 3</t>
  </si>
  <si>
    <t>MaR pro dílčí plnění 3</t>
  </si>
  <si>
    <t>demontáž stávajících rozvodů teplé a chlazené vody ve strojovnách 3P a 2P</t>
  </si>
  <si>
    <t xml:space="preserve">napojení nové jednotky ve strojovně 3P na stávající stupací vedení topné a chlazené vody </t>
  </si>
  <si>
    <t xml:space="preserve">napojení nové jednotky ve strojovně 4P na stávající stupací vedení topné a chlazené vody </t>
  </si>
  <si>
    <t xml:space="preserve">napojení nové jednotky ve strojovně 5P na stávající stupací vedení topné a chlazené vody </t>
  </si>
  <si>
    <t>napojení nové jednotky ve strojovně 5P do stávajícího rozvaděče Rvzt5.9, úprava jištění</t>
  </si>
  <si>
    <t>napojení nové jednotky ve strojovně 4P do stávajícího rozvaděče Rvzt5.8, úprava jištění</t>
  </si>
  <si>
    <t>napojení nové jednotky ve strojovně  4P do stávajícího rozvaděče Rvzt5.7, úprava jištění</t>
  </si>
  <si>
    <t>Náklady na koordinaci se servisními firmamami JCBS, ENGIE Facility, Zenova services</t>
  </si>
  <si>
    <t>spolupráce při napojení do rozvaděče, zkoušce MaR 1:1 a oživení systému MaR</t>
  </si>
  <si>
    <t>Úprava SW síťových komunikačních jednotek ISŘ</t>
  </si>
  <si>
    <t>osazení nově instalované VZT jednotky akčními prvky, ventily, čidly a snímači na ISŘ (polní instrumentace), kabeláž od všech těchto prvků  nad rozvaděč CA3 s 3 metrovou rezervou včetně doplnění kabelových tras</t>
  </si>
  <si>
    <t>úprava SW podstranic v rozvaděči CA3, zapojení kabeláže od nové VZT - provedeno určeným subdodavatelem JCBS</t>
  </si>
  <si>
    <t>úprava SW podstranic v rozvaděči CA4, zapojení kabeláže od nové VZT - provedeno určeným subdodavatelem JCBS</t>
  </si>
  <si>
    <t>úprava SW podstranic v rozvaděči CA5, zapojení kabeláže od nové VZT - provedeno určeným subdodavatelem JCBS</t>
  </si>
  <si>
    <t>projektová dokumentace pro provedení stavby - první dílčí plnění</t>
  </si>
  <si>
    <t>projektová dokumentace skutečné provedení - první dílčí plnění</t>
  </si>
  <si>
    <t>Projektová dokumentace</t>
  </si>
  <si>
    <t>projektová dokumentace skutečné provedení ISŘ - první dílčí plnění</t>
  </si>
  <si>
    <t>Ostatní náklady dílčího plnění 1</t>
  </si>
  <si>
    <t>projektová dokumentace pro provedení stavby - druhé dílčí plnění</t>
  </si>
  <si>
    <t>projektová dokumentace skutečné provedení - druhé dílčí plnění</t>
  </si>
  <si>
    <t>projektová dokumentace skutečné provedení ISŘ - druhé dílčí plnění</t>
  </si>
  <si>
    <t>projektová dokumentace pro provedení stavby - třetí dílčí plnění</t>
  </si>
  <si>
    <t>projektová dokumentace skutečné provedení - třetí dílčí plnění</t>
  </si>
  <si>
    <t>projektová dokumentace skutečné provedení ISŘ - třetíí dílčí plnění</t>
  </si>
  <si>
    <t>Ostatní náklady dílčího plnění 3</t>
  </si>
  <si>
    <t>Ostatní náklady dílčího plnění 2</t>
  </si>
  <si>
    <t>Obnova patrových vzduchotechnik</t>
  </si>
  <si>
    <t>Zaškolení obsluhy</t>
  </si>
  <si>
    <t>Ceny do cenové tabulky dodavatel uvede v Kč bez DPH s přesností na dvě desetinná místa.</t>
  </si>
  <si>
    <t>Z položky č.103 - zaškolení obsluhy celkem</t>
  </si>
  <si>
    <t>Předpokládaný počet za 3 roky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</si>
</sst>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0\ &quot;Kč&quot;_-;\-* #,##0\ &quot;Kč&quot;_-;_-* &quot;-&quot;\ &quot;Kč&quot;_-;_-@_-"/>
    <numFmt numFmtId="164" formatCode="#,##0.00\ &quot;Kč&quot;"/>
  </numFmts>
  <fonts count="17" x14ac:knownFonts="1">
    <font>
      <sz val="11"/>
      <color theme="1"/>
      <name val="Calibri"/>
      <family val="2"/>
      <charset val="238"/>
      <scheme val="minor"/>
    </font>
    <font>
      <b/>
      <sz val="11"/>
      <color theme="1"/>
      <name val="Calibri"/>
      <family val="2"/>
      <charset val="238"/>
      <scheme val="minor"/>
    </font>
    <font>
      <i/>
      <sz val="9"/>
      <color theme="1"/>
      <name val="Calibri"/>
      <family val="2"/>
      <charset val="238"/>
      <scheme val="minor"/>
    </font>
    <font>
      <b/>
      <sz val="12"/>
      <color theme="1"/>
      <name val="Calibri"/>
      <family val="2"/>
      <charset val="238"/>
      <scheme val="minor"/>
    </font>
    <font>
      <b/>
      <i/>
      <sz val="11"/>
      <color theme="1"/>
      <name val="Calibri"/>
      <family val="2"/>
      <charset val="238"/>
      <scheme val="minor"/>
    </font>
    <font>
      <sz val="11"/>
      <color rgb="FF9C0006"/>
      <name val="Calibri"/>
      <family val="2"/>
      <charset val="238"/>
      <scheme val="minor"/>
    </font>
    <font>
      <sz val="11"/>
      <name val="Calibri"/>
      <family val="2"/>
      <charset val="238"/>
      <scheme val="minor"/>
    </font>
    <font>
      <b/>
      <sz val="14"/>
      <color theme="1"/>
      <name val="Calibri"/>
      <family val="2"/>
      <charset val="238"/>
      <scheme val="minor"/>
    </font>
    <font>
      <sz val="14"/>
      <color theme="1"/>
      <name val="Calibri"/>
      <family val="2"/>
      <charset val="238"/>
      <scheme val="minor"/>
    </font>
    <font>
      <sz val="10"/>
      <color theme="1"/>
      <name val="Times New Roman"/>
      <family val="1"/>
      <charset val="238"/>
    </font>
    <font>
      <i/>
      <sz val="11"/>
      <color theme="1"/>
      <name val="Calibri"/>
      <family val="2"/>
      <charset val="238"/>
      <scheme val="minor"/>
    </font>
    <font>
      <b/>
      <sz val="10"/>
      <color theme="1"/>
      <name val="Times New Roman"/>
      <family val="1"/>
      <charset val="238"/>
    </font>
    <font>
      <sz val="11"/>
      <color theme="0"/>
      <name val="Calibri"/>
      <family val="2"/>
      <charset val="238"/>
      <scheme val="minor"/>
    </font>
    <font>
      <sz val="10"/>
      <color theme="0"/>
      <name val="Arial"/>
      <family val="2"/>
      <charset val="238"/>
    </font>
    <font>
      <sz val="12"/>
      <color rgb="FFFF0000"/>
      <name val="Calibri"/>
      <family val="2"/>
      <charset val="238"/>
    </font>
    <font>
      <sz val="12"/>
      <name val="Calibri"/>
      <family val="2"/>
      <charset val="238"/>
    </font>
    <font>
      <sz val="12"/>
      <color theme="0"/>
      <name val="Calibri"/>
      <family val="2"/>
      <charset val="238"/>
    </font>
  </fonts>
  <fills count="7">
    <fill>
      <patternFill patternType="none"/>
    </fill>
    <fill>
      <patternFill patternType="gray125"/>
    </fill>
    <fill>
      <patternFill patternType="solid">
        <fgColor rgb="FFFFFF00"/>
        <bgColor indexed="64"/>
      </patternFill>
    </fill>
    <fill>
      <patternFill patternType="solid">
        <fgColor rgb="FFFFC7CE"/>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5" fillId="3" borderId="0" applyNumberFormat="0" applyBorder="0" applyAlignment="0" applyProtection="0"/>
  </cellStyleXfs>
  <cellXfs count="90">
    <xf numFmtId="0" fontId="0" fillId="0" borderId="0" xfId="0"/>
    <xf numFmtId="0" fontId="1" fillId="0" borderId="0" xfId="0" applyFont="1"/>
    <xf numFmtId="0" fontId="2" fillId="0" borderId="0" xfId="0" applyFont="1"/>
    <xf numFmtId="164" fontId="0" fillId="0" borderId="0" xfId="0" applyNumberFormat="1"/>
    <xf numFmtId="164" fontId="0" fillId="0" borderId="6" xfId="0" applyNumberFormat="1" applyFill="1" applyBorder="1"/>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2" xfId="0" applyFont="1" applyBorder="1" applyAlignment="1" applyProtection="1">
      <alignment horizontal="center" vertical="center"/>
    </xf>
    <xf numFmtId="0" fontId="0" fillId="0" borderId="17" xfId="0" applyBorder="1" applyProtection="1"/>
    <xf numFmtId="42" fontId="0" fillId="0" borderId="18" xfId="0" applyNumberFormat="1" applyFill="1" applyBorder="1" applyProtection="1"/>
    <xf numFmtId="164" fontId="7" fillId="0" borderId="8" xfId="0" applyNumberFormat="1" applyFont="1" applyFill="1" applyBorder="1" applyProtection="1"/>
    <xf numFmtId="0" fontId="9" fillId="0" borderId="0" xfId="0" applyFont="1" applyAlignment="1">
      <alignment wrapText="1"/>
    </xf>
    <xf numFmtId="0" fontId="0" fillId="0" borderId="0" xfId="0" applyBorder="1"/>
    <xf numFmtId="164" fontId="3" fillId="0" borderId="8" xfId="0" applyNumberFormat="1" applyFont="1" applyFill="1" applyBorder="1" applyProtection="1"/>
    <xf numFmtId="0" fontId="0" fillId="0" borderId="13"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6" xfId="0" applyFill="1" applyBorder="1" applyAlignment="1" applyProtection="1">
      <alignment horizontal="center" vertical="center"/>
    </xf>
    <xf numFmtId="0" fontId="1" fillId="0" borderId="0" xfId="0" applyFont="1" applyAlignment="1">
      <alignment horizontal="center"/>
    </xf>
    <xf numFmtId="0" fontId="4" fillId="0" borderId="7" xfId="0" applyFont="1" applyBorder="1" applyAlignment="1" applyProtection="1">
      <alignment vertical="center"/>
    </xf>
    <xf numFmtId="0" fontId="0" fillId="0" borderId="9" xfId="0" applyFill="1" applyBorder="1" applyAlignment="1" applyProtection="1">
      <alignment vertical="center" wrapText="1"/>
    </xf>
    <xf numFmtId="0" fontId="0" fillId="0" borderId="11" xfId="0" applyFill="1" applyBorder="1" applyAlignment="1" applyProtection="1">
      <alignment vertical="center" wrapText="1"/>
    </xf>
    <xf numFmtId="0" fontId="0" fillId="0" borderId="19" xfId="0" applyFill="1" applyBorder="1" applyAlignment="1" applyProtection="1">
      <alignment vertical="center" wrapText="1"/>
    </xf>
    <xf numFmtId="0" fontId="0" fillId="4" borderId="5" xfId="0" applyFill="1" applyBorder="1" applyAlignment="1">
      <alignment horizontal="center"/>
    </xf>
    <xf numFmtId="0" fontId="0" fillId="5" borderId="5" xfId="0" applyFill="1" applyBorder="1" applyAlignment="1">
      <alignment horizontal="center"/>
    </xf>
    <xf numFmtId="0" fontId="0" fillId="6" borderId="5" xfId="0" applyFill="1" applyBorder="1" applyAlignment="1">
      <alignment horizontal="center"/>
    </xf>
    <xf numFmtId="0" fontId="0" fillId="6" borderId="4" xfId="0" applyFill="1" applyBorder="1" applyAlignment="1">
      <alignment horizontal="center" vertical="center"/>
    </xf>
    <xf numFmtId="0" fontId="0" fillId="4" borderId="4" xfId="0" applyFill="1" applyBorder="1" applyAlignment="1">
      <alignment horizontal="center" vertical="center"/>
    </xf>
    <xf numFmtId="0" fontId="0" fillId="5" borderId="4" xfId="0" applyFill="1" applyBorder="1" applyAlignment="1">
      <alignment horizontal="center" vertical="center"/>
    </xf>
    <xf numFmtId="0" fontId="0" fillId="0" borderId="4" xfId="0" applyFill="1" applyBorder="1" applyAlignment="1">
      <alignment horizontal="center" vertical="center"/>
    </xf>
    <xf numFmtId="164" fontId="6" fillId="0" borderId="15" xfId="0" applyNumberFormat="1" applyFont="1" applyFill="1" applyBorder="1" applyProtection="1"/>
    <xf numFmtId="164" fontId="0" fillId="0" borderId="15" xfId="0" applyNumberFormat="1" applyFill="1" applyBorder="1"/>
    <xf numFmtId="164" fontId="0" fillId="0" borderId="22" xfId="0" applyNumberFormat="1" applyFill="1" applyBorder="1"/>
    <xf numFmtId="164" fontId="1" fillId="6" borderId="21" xfId="0" applyNumberFormat="1" applyFont="1" applyFill="1" applyBorder="1"/>
    <xf numFmtId="164" fontId="10" fillId="6" borderId="21" xfId="0" applyNumberFormat="1" applyFont="1" applyFill="1" applyBorder="1"/>
    <xf numFmtId="164" fontId="10" fillId="6" borderId="15" xfId="0" applyNumberFormat="1" applyFont="1" applyFill="1" applyBorder="1"/>
    <xf numFmtId="164" fontId="10" fillId="4" borderId="15" xfId="0" applyNumberFormat="1" applyFont="1" applyFill="1" applyBorder="1"/>
    <xf numFmtId="164" fontId="10" fillId="4" borderId="21" xfId="0" applyNumberFormat="1" applyFont="1" applyFill="1" applyBorder="1"/>
    <xf numFmtId="164" fontId="10" fillId="5" borderId="15" xfId="0" applyNumberFormat="1" applyFont="1" applyFill="1" applyBorder="1"/>
    <xf numFmtId="164" fontId="10" fillId="5" borderId="21" xfId="0" applyNumberFormat="1" applyFont="1" applyFill="1" applyBorder="1"/>
    <xf numFmtId="164" fontId="1" fillId="5" borderId="21" xfId="0" applyNumberFormat="1" applyFont="1" applyFill="1" applyBorder="1"/>
    <xf numFmtId="0" fontId="7" fillId="0" borderId="0" xfId="0" applyFont="1" applyAlignment="1">
      <alignment horizontal="center"/>
    </xf>
    <xf numFmtId="0" fontId="4" fillId="0" borderId="1" xfId="0" applyFont="1" applyBorder="1" applyAlignment="1" applyProtection="1">
      <alignment vertical="center" wrapText="1"/>
    </xf>
    <xf numFmtId="0" fontId="11" fillId="0" borderId="0" xfId="0" applyFont="1"/>
    <xf numFmtId="1" fontId="13" fillId="0" borderId="0" xfId="0" applyNumberFormat="1" applyFont="1" applyBorder="1" applyProtection="1"/>
    <xf numFmtId="0" fontId="15" fillId="0" borderId="0" xfId="0" applyFont="1" applyAlignment="1" applyProtection="1"/>
    <xf numFmtId="0" fontId="14" fillId="0" borderId="0" xfId="0" applyFont="1" applyAlignment="1" applyProtection="1"/>
    <xf numFmtId="0" fontId="12" fillId="0" borderId="0" xfId="0" applyFont="1"/>
    <xf numFmtId="0" fontId="16" fillId="0" borderId="0" xfId="0" applyFont="1" applyAlignment="1" applyProtection="1"/>
    <xf numFmtId="164" fontId="0" fillId="2" borderId="6" xfId="0" applyNumberFormat="1" applyFill="1" applyBorder="1" applyProtection="1">
      <protection locked="0"/>
    </xf>
    <xf numFmtId="164" fontId="0" fillId="2" borderId="15" xfId="0" applyNumberFormat="1" applyFill="1" applyBorder="1" applyProtection="1">
      <protection locked="0"/>
    </xf>
    <xf numFmtId="164" fontId="0" fillId="2" borderId="22" xfId="0" applyNumberFormat="1" applyFill="1" applyBorder="1" applyProtection="1">
      <protection locked="0"/>
    </xf>
    <xf numFmtId="0" fontId="0" fillId="6" borderId="20" xfId="0" applyFill="1" applyBorder="1" applyAlignment="1"/>
    <xf numFmtId="0" fontId="0" fillId="6" borderId="10" xfId="0" applyFill="1" applyBorder="1" applyAlignment="1"/>
    <xf numFmtId="0" fontId="0" fillId="6" borderId="11" xfId="0" applyFill="1" applyBorder="1" applyAlignment="1"/>
    <xf numFmtId="0" fontId="4" fillId="0" borderId="2" xfId="0" applyFont="1" applyBorder="1" applyAlignment="1" applyProtection="1"/>
    <xf numFmtId="0" fontId="0" fillId="0" borderId="2" xfId="0" applyBorder="1" applyAlignment="1"/>
    <xf numFmtId="0" fontId="0" fillId="0" borderId="7" xfId="0" applyBorder="1" applyAlignment="1"/>
    <xf numFmtId="0" fontId="0" fillId="4" borderId="20" xfId="0" applyFill="1" applyBorder="1" applyAlignment="1"/>
    <xf numFmtId="0" fontId="0" fillId="4" borderId="10" xfId="0" applyFill="1" applyBorder="1" applyAlignment="1"/>
    <xf numFmtId="0" fontId="0" fillId="4" borderId="11" xfId="0" applyFill="1" applyBorder="1" applyAlignment="1"/>
    <xf numFmtId="0" fontId="7" fillId="4" borderId="20" xfId="0" applyFont="1" applyFill="1" applyBorder="1" applyAlignment="1"/>
    <xf numFmtId="0" fontId="7" fillId="4" borderId="10" xfId="0" applyFont="1" applyFill="1" applyBorder="1" applyAlignment="1"/>
    <xf numFmtId="49" fontId="0" fillId="6" borderId="20" xfId="0" applyNumberFormat="1" applyFill="1" applyBorder="1" applyAlignment="1">
      <alignment wrapText="1" readingOrder="1"/>
    </xf>
    <xf numFmtId="0" fontId="0" fillId="6" borderId="10" xfId="0" applyFill="1" applyBorder="1" applyAlignment="1">
      <alignment wrapText="1" readingOrder="1"/>
    </xf>
    <xf numFmtId="0" fontId="0" fillId="6" borderId="11" xfId="0" applyFill="1" applyBorder="1" applyAlignment="1">
      <alignment wrapText="1" readingOrder="1"/>
    </xf>
    <xf numFmtId="0" fontId="7" fillId="6" borderId="20" xfId="0" applyFont="1" applyFill="1" applyBorder="1" applyAlignment="1"/>
    <xf numFmtId="0" fontId="7" fillId="6" borderId="10" xfId="0" applyFont="1" applyFill="1" applyBorder="1" applyAlignment="1"/>
    <xf numFmtId="0" fontId="7" fillId="6" borderId="16" xfId="0" applyFont="1" applyFill="1" applyBorder="1" applyAlignment="1"/>
    <xf numFmtId="49" fontId="0" fillId="4" borderId="20" xfId="0" applyNumberFormat="1" applyFill="1" applyBorder="1" applyAlignment="1">
      <alignment wrapText="1" readingOrder="1"/>
    </xf>
    <xf numFmtId="0" fontId="0" fillId="4" borderId="10" xfId="0" applyFill="1" applyBorder="1" applyAlignment="1">
      <alignment wrapText="1" readingOrder="1"/>
    </xf>
    <xf numFmtId="0" fontId="0" fillId="4" borderId="11" xfId="0" applyFill="1" applyBorder="1" applyAlignment="1">
      <alignment wrapText="1" readingOrder="1"/>
    </xf>
    <xf numFmtId="49" fontId="0" fillId="5" borderId="20" xfId="0" applyNumberFormat="1" applyFill="1" applyBorder="1" applyAlignment="1">
      <alignment wrapText="1" readingOrder="1"/>
    </xf>
    <xf numFmtId="0" fontId="0" fillId="5" borderId="10" xfId="0" applyFill="1" applyBorder="1" applyAlignment="1">
      <alignment wrapText="1" readingOrder="1"/>
    </xf>
    <xf numFmtId="0" fontId="0" fillId="5" borderId="11" xfId="0" applyFill="1" applyBorder="1" applyAlignment="1">
      <alignment wrapText="1" readingOrder="1"/>
    </xf>
    <xf numFmtId="0" fontId="7" fillId="5" borderId="20" xfId="0" applyFont="1" applyFill="1" applyBorder="1" applyAlignment="1"/>
    <xf numFmtId="0" fontId="7" fillId="5" borderId="10" xfId="0" applyFont="1" applyFill="1" applyBorder="1" applyAlignment="1"/>
    <xf numFmtId="0" fontId="0" fillId="5" borderId="20" xfId="0" applyFill="1" applyBorder="1" applyAlignment="1"/>
    <xf numFmtId="0" fontId="0" fillId="5" borderId="10" xfId="0" applyFill="1" applyBorder="1" applyAlignment="1"/>
    <xf numFmtId="0" fontId="0" fillId="5" borderId="11" xfId="0" applyFill="1" applyBorder="1" applyAlignment="1"/>
    <xf numFmtId="0" fontId="7" fillId="0" borderId="2" xfId="0" applyFont="1" applyBorder="1" applyAlignment="1" applyProtection="1"/>
    <xf numFmtId="0" fontId="8" fillId="0" borderId="2" xfId="0" applyFont="1" applyBorder="1" applyAlignment="1"/>
    <xf numFmtId="0" fontId="8" fillId="0" borderId="7" xfId="0" applyFont="1" applyBorder="1" applyAlignment="1"/>
    <xf numFmtId="0" fontId="0" fillId="0" borderId="2" xfId="0" applyFont="1" applyBorder="1" applyAlignment="1" applyProtection="1"/>
    <xf numFmtId="0" fontId="0" fillId="0" borderId="3" xfId="0" applyBorder="1" applyAlignment="1"/>
    <xf numFmtId="0" fontId="0" fillId="2" borderId="1" xfId="0" applyFill="1" applyBorder="1" applyAlignment="1"/>
    <xf numFmtId="0" fontId="0" fillId="2" borderId="2" xfId="0" applyFill="1" applyBorder="1" applyAlignment="1"/>
  </cellXfs>
  <cellStyles count="2">
    <cellStyle name="Normální" xfId="0" builtinId="0"/>
    <cellStyle name="Špatně"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tabSelected="1" view="pageBreakPreview" topLeftCell="A115" zoomScaleNormal="145" zoomScaleSheetLayoutView="100" workbookViewId="0">
      <selection activeCell="F62" sqref="F62"/>
    </sheetView>
  </sheetViews>
  <sheetFormatPr defaultRowHeight="15" x14ac:dyDescent="0.25"/>
  <cols>
    <col min="1" max="1" width="7.140625" customWidth="1"/>
    <col min="2" max="2" width="77" customWidth="1"/>
    <col min="3" max="3" width="14.5703125" customWidth="1"/>
    <col min="4" max="4" width="10.42578125" customWidth="1"/>
    <col min="5" max="5" width="18.140625" customWidth="1"/>
    <col min="6" max="6" width="20.42578125" customWidth="1"/>
    <col min="7" max="7" width="17.7109375" customWidth="1"/>
    <col min="8" max="8" width="12" bestFit="1" customWidth="1"/>
  </cols>
  <sheetData>
    <row r="1" spans="1:8" x14ac:dyDescent="0.25">
      <c r="E1" t="s">
        <v>29</v>
      </c>
    </row>
    <row r="2" spans="1:8" ht="18.75" x14ac:dyDescent="0.3">
      <c r="B2" s="44" t="s">
        <v>96</v>
      </c>
      <c r="C2" s="1"/>
    </row>
    <row r="3" spans="1:8" x14ac:dyDescent="0.25">
      <c r="B3" s="21" t="s">
        <v>3</v>
      </c>
    </row>
    <row r="4" spans="1:8" ht="15.75" thickBot="1" x14ac:dyDescent="0.3">
      <c r="B4" s="2" t="s">
        <v>0</v>
      </c>
      <c r="C4" s="2"/>
    </row>
    <row r="5" spans="1:8" ht="15.75" thickBot="1" x14ac:dyDescent="0.3">
      <c r="B5" s="88"/>
      <c r="C5" s="89"/>
      <c r="D5" s="89"/>
      <c r="E5" s="59"/>
      <c r="F5" s="87"/>
    </row>
    <row r="7" spans="1:8" ht="15.75" thickBot="1" x14ac:dyDescent="0.3"/>
    <row r="8" spans="1:8" ht="30.75" thickBot="1" x14ac:dyDescent="0.3">
      <c r="A8" s="45" t="s">
        <v>33</v>
      </c>
      <c r="B8" s="5" t="s">
        <v>8</v>
      </c>
      <c r="C8" s="5"/>
      <c r="D8" s="6"/>
      <c r="E8" s="7" t="s">
        <v>1</v>
      </c>
      <c r="F8" s="8" t="s">
        <v>30</v>
      </c>
    </row>
    <row r="9" spans="1:8" ht="19.5" thickBot="1" x14ac:dyDescent="0.35">
      <c r="A9" s="31"/>
      <c r="B9" s="78" t="s">
        <v>41</v>
      </c>
      <c r="C9" s="79"/>
      <c r="D9" s="79"/>
      <c r="E9" s="79"/>
      <c r="F9" s="43">
        <f>SUM(F10:F43)/2</f>
        <v>62740</v>
      </c>
    </row>
    <row r="10" spans="1:8" ht="19.5" thickBot="1" x14ac:dyDescent="0.35">
      <c r="A10" s="31">
        <v>1</v>
      </c>
      <c r="B10" s="78" t="s">
        <v>85</v>
      </c>
      <c r="C10" s="79"/>
      <c r="D10" s="79"/>
      <c r="E10" s="79"/>
      <c r="F10" s="42">
        <f>SUM(F11:F13)</f>
        <v>8000</v>
      </c>
      <c r="G10" s="50"/>
      <c r="H10" s="3"/>
    </row>
    <row r="11" spans="1:8" x14ac:dyDescent="0.25">
      <c r="A11" s="31">
        <f>A10+1</f>
        <v>2</v>
      </c>
      <c r="B11" s="80" t="s">
        <v>83</v>
      </c>
      <c r="C11" s="81"/>
      <c r="D11" s="82"/>
      <c r="E11" s="27" t="s">
        <v>2</v>
      </c>
      <c r="F11" s="53"/>
      <c r="G11" s="47">
        <f>IF((TRUNC(F11,2)-F11)=0,0,1)</f>
        <v>0</v>
      </c>
    </row>
    <row r="12" spans="1:8" x14ac:dyDescent="0.25">
      <c r="A12" s="31">
        <f t="shared" ref="A12:A43" si="0">A11+1</f>
        <v>3</v>
      </c>
      <c r="B12" s="80" t="s">
        <v>84</v>
      </c>
      <c r="C12" s="81"/>
      <c r="D12" s="82"/>
      <c r="E12" s="27" t="s">
        <v>2</v>
      </c>
      <c r="F12" s="53"/>
      <c r="G12" s="47">
        <f>IF((TRUNC(F12,2)-F12)=0,0,1)</f>
        <v>0</v>
      </c>
    </row>
    <row r="13" spans="1:8" ht="15.75" thickBot="1" x14ac:dyDescent="0.3">
      <c r="A13" s="31">
        <f t="shared" si="0"/>
        <v>4</v>
      </c>
      <c r="B13" s="80" t="s">
        <v>86</v>
      </c>
      <c r="C13" s="81"/>
      <c r="D13" s="82"/>
      <c r="E13" s="27" t="s">
        <v>2</v>
      </c>
      <c r="F13" s="35">
        <v>8000</v>
      </c>
      <c r="G13" s="50"/>
    </row>
    <row r="14" spans="1:8" ht="19.5" thickBot="1" x14ac:dyDescent="0.35">
      <c r="A14" s="31">
        <f t="shared" si="0"/>
        <v>5</v>
      </c>
      <c r="B14" s="78" t="s">
        <v>59</v>
      </c>
      <c r="C14" s="79"/>
      <c r="D14" s="79"/>
      <c r="E14" s="79"/>
      <c r="F14" s="42">
        <f>+SUM(F15:F18)</f>
        <v>0</v>
      </c>
      <c r="G14" s="50"/>
    </row>
    <row r="15" spans="1:8" x14ac:dyDescent="0.25">
      <c r="A15" s="31">
        <f t="shared" si="0"/>
        <v>6</v>
      </c>
      <c r="B15" s="80" t="s">
        <v>42</v>
      </c>
      <c r="C15" s="81"/>
      <c r="D15" s="82"/>
      <c r="E15" s="27" t="s">
        <v>2</v>
      </c>
      <c r="F15" s="53"/>
      <c r="G15" s="47">
        <f t="shared" ref="G15:G18" si="1">IF((TRUNC(F15,2)-F15)=0,0,1)</f>
        <v>0</v>
      </c>
    </row>
    <row r="16" spans="1:8" x14ac:dyDescent="0.25">
      <c r="A16" s="31">
        <f t="shared" si="0"/>
        <v>7</v>
      </c>
      <c r="B16" s="80" t="s">
        <v>12</v>
      </c>
      <c r="C16" s="81"/>
      <c r="D16" s="82"/>
      <c r="E16" s="27" t="s">
        <v>2</v>
      </c>
      <c r="F16" s="53"/>
      <c r="G16" s="47">
        <f t="shared" si="1"/>
        <v>0</v>
      </c>
    </row>
    <row r="17" spans="1:7" x14ac:dyDescent="0.25">
      <c r="A17" s="31">
        <f t="shared" si="0"/>
        <v>8</v>
      </c>
      <c r="B17" s="80" t="s">
        <v>35</v>
      </c>
      <c r="C17" s="81"/>
      <c r="D17" s="82"/>
      <c r="E17" s="27" t="s">
        <v>2</v>
      </c>
      <c r="F17" s="53"/>
      <c r="G17" s="47">
        <f t="shared" si="1"/>
        <v>0</v>
      </c>
    </row>
    <row r="18" spans="1:7" ht="15.75" thickBot="1" x14ac:dyDescent="0.3">
      <c r="A18" s="31">
        <f t="shared" si="0"/>
        <v>9</v>
      </c>
      <c r="B18" s="80" t="s">
        <v>38</v>
      </c>
      <c r="C18" s="81"/>
      <c r="D18" s="82"/>
      <c r="E18" s="27" t="s">
        <v>2</v>
      </c>
      <c r="F18" s="53"/>
      <c r="G18" s="47">
        <f t="shared" si="1"/>
        <v>0</v>
      </c>
    </row>
    <row r="19" spans="1:7" ht="19.5" thickBot="1" x14ac:dyDescent="0.35">
      <c r="A19" s="31">
        <f t="shared" si="0"/>
        <v>10</v>
      </c>
      <c r="B19" s="78" t="s">
        <v>43</v>
      </c>
      <c r="C19" s="79"/>
      <c r="D19" s="79"/>
      <c r="E19" s="79"/>
      <c r="F19" s="42">
        <f>+SUM(F20:F24)</f>
        <v>0</v>
      </c>
      <c r="G19" s="50"/>
    </row>
    <row r="20" spans="1:7" x14ac:dyDescent="0.25">
      <c r="A20" s="31">
        <f t="shared" si="0"/>
        <v>11</v>
      </c>
      <c r="B20" s="80" t="s">
        <v>15</v>
      </c>
      <c r="C20" s="81"/>
      <c r="D20" s="82"/>
      <c r="E20" s="27" t="s">
        <v>2</v>
      </c>
      <c r="F20" s="53"/>
      <c r="G20" s="47">
        <f t="shared" ref="G20:G24" si="2">IF((TRUNC(F20,2)-F20)=0,0,1)</f>
        <v>0</v>
      </c>
    </row>
    <row r="21" spans="1:7" x14ac:dyDescent="0.25">
      <c r="A21" s="31">
        <f t="shared" si="0"/>
        <v>12</v>
      </c>
      <c r="B21" s="80" t="s">
        <v>23</v>
      </c>
      <c r="C21" s="81"/>
      <c r="D21" s="82"/>
      <c r="E21" s="27" t="s">
        <v>2</v>
      </c>
      <c r="F21" s="52"/>
      <c r="G21" s="47">
        <f t="shared" si="2"/>
        <v>0</v>
      </c>
    </row>
    <row r="22" spans="1:7" x14ac:dyDescent="0.25">
      <c r="A22" s="31">
        <f t="shared" si="0"/>
        <v>13</v>
      </c>
      <c r="B22" s="80" t="s">
        <v>16</v>
      </c>
      <c r="C22" s="81"/>
      <c r="D22" s="82"/>
      <c r="E22" s="27" t="s">
        <v>2</v>
      </c>
      <c r="F22" s="52"/>
      <c r="G22" s="47">
        <f t="shared" si="2"/>
        <v>0</v>
      </c>
    </row>
    <row r="23" spans="1:7" x14ac:dyDescent="0.25">
      <c r="A23" s="31">
        <f t="shared" si="0"/>
        <v>14</v>
      </c>
      <c r="B23" s="80" t="s">
        <v>17</v>
      </c>
      <c r="C23" s="81"/>
      <c r="D23" s="82"/>
      <c r="E23" s="27" t="s">
        <v>2</v>
      </c>
      <c r="F23" s="52"/>
      <c r="G23" s="47">
        <f t="shared" si="2"/>
        <v>0</v>
      </c>
    </row>
    <row r="24" spans="1:7" ht="15.75" thickBot="1" x14ac:dyDescent="0.3">
      <c r="A24" s="31">
        <f t="shared" si="0"/>
        <v>15</v>
      </c>
      <c r="B24" s="80" t="s">
        <v>18</v>
      </c>
      <c r="C24" s="81"/>
      <c r="D24" s="82"/>
      <c r="E24" s="27" t="s">
        <v>2</v>
      </c>
      <c r="F24" s="54"/>
      <c r="G24" s="47">
        <f t="shared" si="2"/>
        <v>0</v>
      </c>
    </row>
    <row r="25" spans="1:7" ht="19.5" thickBot="1" x14ac:dyDescent="0.35">
      <c r="A25" s="31">
        <f t="shared" si="0"/>
        <v>16</v>
      </c>
      <c r="B25" s="78" t="s">
        <v>44</v>
      </c>
      <c r="C25" s="79"/>
      <c r="D25" s="79"/>
      <c r="E25" s="79"/>
      <c r="F25" s="42">
        <f>SUM(F26:F27)</f>
        <v>0</v>
      </c>
      <c r="G25" s="50"/>
    </row>
    <row r="26" spans="1:7" x14ac:dyDescent="0.25">
      <c r="A26" s="31">
        <f t="shared" si="0"/>
        <v>17</v>
      </c>
      <c r="B26" s="80" t="s">
        <v>19</v>
      </c>
      <c r="C26" s="81"/>
      <c r="D26" s="82"/>
      <c r="E26" s="27" t="s">
        <v>2</v>
      </c>
      <c r="F26" s="53"/>
      <c r="G26" s="47">
        <f t="shared" ref="G26:G27" si="3">IF((TRUNC(F26,2)-F26)=0,0,1)</f>
        <v>0</v>
      </c>
    </row>
    <row r="27" spans="1:7" ht="15.75" thickBot="1" x14ac:dyDescent="0.3">
      <c r="A27" s="31">
        <f t="shared" si="0"/>
        <v>18</v>
      </c>
      <c r="B27" s="80" t="s">
        <v>20</v>
      </c>
      <c r="C27" s="81"/>
      <c r="D27" s="82"/>
      <c r="E27" s="27" t="s">
        <v>2</v>
      </c>
      <c r="F27" s="54"/>
      <c r="G27" s="47">
        <f t="shared" si="3"/>
        <v>0</v>
      </c>
    </row>
    <row r="28" spans="1:7" ht="19.5" thickBot="1" x14ac:dyDescent="0.35">
      <c r="A28" s="31">
        <f t="shared" si="0"/>
        <v>19</v>
      </c>
      <c r="B28" s="78" t="s">
        <v>45</v>
      </c>
      <c r="C28" s="79"/>
      <c r="D28" s="79"/>
      <c r="E28" s="79"/>
      <c r="F28" s="42">
        <f>+SUM(F29:F30)</f>
        <v>0</v>
      </c>
      <c r="G28" s="50"/>
    </row>
    <row r="29" spans="1:7" x14ac:dyDescent="0.25">
      <c r="A29" s="31">
        <f t="shared" si="0"/>
        <v>20</v>
      </c>
      <c r="B29" s="80" t="s">
        <v>47</v>
      </c>
      <c r="C29" s="81"/>
      <c r="D29" s="82"/>
      <c r="E29" s="27" t="s">
        <v>2</v>
      </c>
      <c r="F29" s="53"/>
      <c r="G29" s="47">
        <f t="shared" ref="G29:G30" si="4">IF((TRUNC(F29,2)-F29)=0,0,1)</f>
        <v>0</v>
      </c>
    </row>
    <row r="30" spans="1:7" ht="15.75" thickBot="1" x14ac:dyDescent="0.3">
      <c r="A30" s="31">
        <f t="shared" si="0"/>
        <v>21</v>
      </c>
      <c r="B30" s="80" t="s">
        <v>72</v>
      </c>
      <c r="C30" s="81"/>
      <c r="D30" s="82"/>
      <c r="E30" s="27" t="s">
        <v>2</v>
      </c>
      <c r="F30" s="54"/>
      <c r="G30" s="47">
        <f t="shared" si="4"/>
        <v>0</v>
      </c>
    </row>
    <row r="31" spans="1:7" ht="19.5" thickBot="1" x14ac:dyDescent="0.35">
      <c r="A31" s="31">
        <f t="shared" si="0"/>
        <v>22</v>
      </c>
      <c r="B31" s="78" t="s">
        <v>46</v>
      </c>
      <c r="C31" s="79"/>
      <c r="D31" s="79"/>
      <c r="E31" s="79"/>
      <c r="F31" s="42">
        <f>SUM(F32:F33)</f>
        <v>0</v>
      </c>
      <c r="G31" s="50"/>
    </row>
    <row r="32" spans="1:7" x14ac:dyDescent="0.25">
      <c r="A32" s="31">
        <f t="shared" si="0"/>
        <v>23</v>
      </c>
      <c r="B32" s="80" t="s">
        <v>21</v>
      </c>
      <c r="C32" s="81"/>
      <c r="D32" s="82"/>
      <c r="E32" s="27" t="s">
        <v>2</v>
      </c>
      <c r="F32" s="53"/>
      <c r="G32" s="47">
        <f t="shared" ref="G32:G33" si="5">IF((TRUNC(F32,2)-F32)=0,0,1)</f>
        <v>0</v>
      </c>
    </row>
    <row r="33" spans="1:8" ht="15.75" thickBot="1" x14ac:dyDescent="0.3">
      <c r="A33" s="31">
        <f t="shared" si="0"/>
        <v>24</v>
      </c>
      <c r="B33" s="80" t="s">
        <v>73</v>
      </c>
      <c r="C33" s="81"/>
      <c r="D33" s="82"/>
      <c r="E33" s="27" t="s">
        <v>2</v>
      </c>
      <c r="F33" s="54"/>
      <c r="G33" s="47">
        <f t="shared" si="5"/>
        <v>0</v>
      </c>
    </row>
    <row r="34" spans="1:8" ht="19.5" thickBot="1" x14ac:dyDescent="0.35">
      <c r="A34" s="31">
        <f t="shared" si="0"/>
        <v>25</v>
      </c>
      <c r="B34" s="78" t="s">
        <v>48</v>
      </c>
      <c r="C34" s="79"/>
      <c r="D34" s="79"/>
      <c r="E34" s="79"/>
      <c r="F34" s="42">
        <f>+SUM(F35:F38)</f>
        <v>54740</v>
      </c>
      <c r="G34" s="50"/>
    </row>
    <row r="35" spans="1:8" ht="30" customHeight="1" x14ac:dyDescent="0.25">
      <c r="A35" s="31">
        <f t="shared" si="0"/>
        <v>26</v>
      </c>
      <c r="B35" s="75" t="s">
        <v>57</v>
      </c>
      <c r="C35" s="76"/>
      <c r="D35" s="77"/>
      <c r="E35" s="27" t="s">
        <v>2</v>
      </c>
      <c r="F35" s="53"/>
      <c r="G35" s="47">
        <f>IF((TRUNC(F35,2)-F35)=0,0,1)</f>
        <v>0</v>
      </c>
    </row>
    <row r="36" spans="1:8" ht="12.75" customHeight="1" x14ac:dyDescent="0.25">
      <c r="A36" s="31">
        <f t="shared" si="0"/>
        <v>27</v>
      </c>
      <c r="B36" s="75" t="s">
        <v>82</v>
      </c>
      <c r="C36" s="76"/>
      <c r="D36" s="77"/>
      <c r="E36" s="27" t="s">
        <v>2</v>
      </c>
      <c r="F36" s="4">
        <v>36740</v>
      </c>
      <c r="G36" s="50"/>
    </row>
    <row r="37" spans="1:8" x14ac:dyDescent="0.25">
      <c r="A37" s="31">
        <f t="shared" si="0"/>
        <v>28</v>
      </c>
      <c r="B37" s="80" t="s">
        <v>77</v>
      </c>
      <c r="C37" s="81"/>
      <c r="D37" s="82"/>
      <c r="E37" s="27" t="s">
        <v>2</v>
      </c>
      <c r="F37" s="53"/>
      <c r="G37" s="47">
        <f>IF((TRUNC(F37,2)-F37)=0,0,1)</f>
        <v>0</v>
      </c>
    </row>
    <row r="38" spans="1:8" ht="17.25" customHeight="1" x14ac:dyDescent="0.25">
      <c r="A38" s="31">
        <f t="shared" si="0"/>
        <v>29</v>
      </c>
      <c r="B38" s="75" t="s">
        <v>78</v>
      </c>
      <c r="C38" s="76"/>
      <c r="D38" s="77"/>
      <c r="E38" s="27" t="s">
        <v>2</v>
      </c>
      <c r="F38" s="34">
        <v>18000</v>
      </c>
      <c r="G38" s="50"/>
    </row>
    <row r="39" spans="1:8" ht="17.25" customHeight="1" x14ac:dyDescent="0.3">
      <c r="A39" s="31">
        <f t="shared" si="0"/>
        <v>30</v>
      </c>
      <c r="B39" s="78" t="s">
        <v>87</v>
      </c>
      <c r="C39" s="79"/>
      <c r="D39" s="79"/>
      <c r="E39" s="79"/>
      <c r="F39" s="41">
        <f>SUM(F40:F43)</f>
        <v>0</v>
      </c>
      <c r="G39" s="50"/>
    </row>
    <row r="40" spans="1:8" ht="15.75" customHeight="1" x14ac:dyDescent="0.25">
      <c r="A40" s="31">
        <f t="shared" si="0"/>
        <v>31</v>
      </c>
      <c r="B40" s="75" t="s">
        <v>24</v>
      </c>
      <c r="C40" s="76"/>
      <c r="D40" s="77"/>
      <c r="E40" s="27" t="s">
        <v>2</v>
      </c>
      <c r="F40" s="53"/>
      <c r="G40" s="47">
        <f t="shared" ref="G40:G43" si="6">IF((TRUNC(F40,2)-F40)=0,0,1)</f>
        <v>0</v>
      </c>
    </row>
    <row r="41" spans="1:8" ht="15" customHeight="1" x14ac:dyDescent="0.25">
      <c r="A41" s="31">
        <f t="shared" si="0"/>
        <v>32</v>
      </c>
      <c r="B41" s="75" t="s">
        <v>76</v>
      </c>
      <c r="C41" s="76"/>
      <c r="D41" s="77"/>
      <c r="E41" s="27" t="s">
        <v>2</v>
      </c>
      <c r="F41" s="53"/>
      <c r="G41" s="47">
        <f t="shared" si="6"/>
        <v>0</v>
      </c>
    </row>
    <row r="42" spans="1:8" ht="15" customHeight="1" x14ac:dyDescent="0.25">
      <c r="A42" s="31">
        <f t="shared" si="0"/>
        <v>33</v>
      </c>
      <c r="B42" s="75" t="s">
        <v>22</v>
      </c>
      <c r="C42" s="76"/>
      <c r="D42" s="77"/>
      <c r="E42" s="27" t="s">
        <v>2</v>
      </c>
      <c r="F42" s="53"/>
      <c r="G42" s="47">
        <f t="shared" si="6"/>
        <v>0</v>
      </c>
    </row>
    <row r="43" spans="1:8" ht="15" customHeight="1" thickBot="1" x14ac:dyDescent="0.3">
      <c r="A43" s="31">
        <f t="shared" si="0"/>
        <v>34</v>
      </c>
      <c r="B43" s="75" t="s">
        <v>97</v>
      </c>
      <c r="C43" s="76"/>
      <c r="D43" s="77"/>
      <c r="E43" s="27" t="s">
        <v>2</v>
      </c>
      <c r="F43" s="53"/>
      <c r="G43" s="47">
        <f t="shared" si="6"/>
        <v>0</v>
      </c>
    </row>
    <row r="44" spans="1:8" ht="19.5" thickBot="1" x14ac:dyDescent="0.35">
      <c r="A44" s="30"/>
      <c r="B44" s="64" t="s">
        <v>49</v>
      </c>
      <c r="C44" s="65"/>
      <c r="D44" s="65"/>
      <c r="E44" s="65"/>
      <c r="F44" s="43">
        <f>SUM(F45:F78)/2</f>
        <v>74336</v>
      </c>
      <c r="G44" s="50"/>
    </row>
    <row r="45" spans="1:8" ht="19.5" thickBot="1" x14ac:dyDescent="0.35">
      <c r="A45" s="31">
        <f>A43+1</f>
        <v>35</v>
      </c>
      <c r="B45" s="64" t="s">
        <v>85</v>
      </c>
      <c r="C45" s="65"/>
      <c r="D45" s="65"/>
      <c r="E45" s="65"/>
      <c r="F45" s="40">
        <f>SUM(F46:F48)</f>
        <v>9300</v>
      </c>
      <c r="G45" s="50"/>
      <c r="H45" s="3"/>
    </row>
    <row r="46" spans="1:8" x14ac:dyDescent="0.25">
      <c r="A46" s="30">
        <f t="shared" ref="A46:A75" si="7">1+A45</f>
        <v>36</v>
      </c>
      <c r="B46" s="61" t="s">
        <v>88</v>
      </c>
      <c r="C46" s="62"/>
      <c r="D46" s="63"/>
      <c r="E46" s="26" t="s">
        <v>2</v>
      </c>
      <c r="F46" s="53"/>
      <c r="G46" s="47">
        <f t="shared" ref="G46:G47" si="8">IF((TRUNC(F46,2)-F46)=0,0,1)</f>
        <v>0</v>
      </c>
    </row>
    <row r="47" spans="1:8" x14ac:dyDescent="0.25">
      <c r="A47" s="30">
        <f t="shared" si="7"/>
        <v>37</v>
      </c>
      <c r="B47" s="61" t="s">
        <v>89</v>
      </c>
      <c r="C47" s="62"/>
      <c r="D47" s="63"/>
      <c r="E47" s="26" t="s">
        <v>2</v>
      </c>
      <c r="F47" s="54"/>
      <c r="G47" s="47">
        <f t="shared" si="8"/>
        <v>0</v>
      </c>
    </row>
    <row r="48" spans="1:8" ht="15.75" thickBot="1" x14ac:dyDescent="0.3">
      <c r="A48" s="30">
        <f t="shared" si="7"/>
        <v>38</v>
      </c>
      <c r="B48" s="61" t="s">
        <v>90</v>
      </c>
      <c r="C48" s="62"/>
      <c r="D48" s="63"/>
      <c r="E48" s="26" t="s">
        <v>2</v>
      </c>
      <c r="F48" s="35">
        <v>9300</v>
      </c>
      <c r="G48" s="50"/>
    </row>
    <row r="49" spans="1:7" ht="19.5" thickBot="1" x14ac:dyDescent="0.35">
      <c r="A49" s="30">
        <f t="shared" si="7"/>
        <v>39</v>
      </c>
      <c r="B49" s="64" t="s">
        <v>58</v>
      </c>
      <c r="C49" s="65"/>
      <c r="D49" s="65"/>
      <c r="E49" s="65"/>
      <c r="F49" s="40">
        <f>+SUM(F50:F53)</f>
        <v>0</v>
      </c>
      <c r="G49" s="50"/>
    </row>
    <row r="50" spans="1:7" x14ac:dyDescent="0.25">
      <c r="A50" s="30">
        <f t="shared" si="7"/>
        <v>40</v>
      </c>
      <c r="B50" s="61" t="s">
        <v>50</v>
      </c>
      <c r="C50" s="62"/>
      <c r="D50" s="63"/>
      <c r="E50" s="26" t="s">
        <v>2</v>
      </c>
      <c r="F50" s="53"/>
      <c r="G50" s="47">
        <f t="shared" ref="G50:G53" si="9">IF((TRUNC(F50,2)-F50)=0,0,1)</f>
        <v>0</v>
      </c>
    </row>
    <row r="51" spans="1:7" x14ac:dyDescent="0.25">
      <c r="A51" s="30">
        <f t="shared" si="7"/>
        <v>41</v>
      </c>
      <c r="B51" s="61" t="s">
        <v>13</v>
      </c>
      <c r="C51" s="62"/>
      <c r="D51" s="63"/>
      <c r="E51" s="26" t="s">
        <v>2</v>
      </c>
      <c r="F51" s="52"/>
      <c r="G51" s="47">
        <f t="shared" si="9"/>
        <v>0</v>
      </c>
    </row>
    <row r="52" spans="1:7" x14ac:dyDescent="0.25">
      <c r="A52" s="30">
        <f t="shared" si="7"/>
        <v>42</v>
      </c>
      <c r="B52" s="61" t="s">
        <v>36</v>
      </c>
      <c r="C52" s="62"/>
      <c r="D52" s="63"/>
      <c r="E52" s="26" t="s">
        <v>2</v>
      </c>
      <c r="F52" s="52"/>
      <c r="G52" s="47">
        <f t="shared" si="9"/>
        <v>0</v>
      </c>
    </row>
    <row r="53" spans="1:7" ht="15.75" thickBot="1" x14ac:dyDescent="0.3">
      <c r="A53" s="30">
        <f t="shared" si="7"/>
        <v>43</v>
      </c>
      <c r="B53" s="61" t="s">
        <v>39</v>
      </c>
      <c r="C53" s="62"/>
      <c r="D53" s="63"/>
      <c r="E53" s="26" t="s">
        <v>2</v>
      </c>
      <c r="F53" s="54"/>
      <c r="G53" s="47">
        <f t="shared" si="9"/>
        <v>0</v>
      </c>
    </row>
    <row r="54" spans="1:7" ht="19.5" thickBot="1" x14ac:dyDescent="0.35">
      <c r="A54" s="30">
        <f t="shared" si="7"/>
        <v>44</v>
      </c>
      <c r="B54" s="64" t="s">
        <v>51</v>
      </c>
      <c r="C54" s="65"/>
      <c r="D54" s="65"/>
      <c r="E54" s="65"/>
      <c r="F54" s="40">
        <f>+SUM(F55:F59)</f>
        <v>0</v>
      </c>
      <c r="G54" s="50"/>
    </row>
    <row r="55" spans="1:7" x14ac:dyDescent="0.25">
      <c r="A55" s="30">
        <f t="shared" si="7"/>
        <v>45</v>
      </c>
      <c r="B55" s="61" t="s">
        <v>15</v>
      </c>
      <c r="C55" s="62"/>
      <c r="D55" s="63"/>
      <c r="E55" s="26" t="s">
        <v>2</v>
      </c>
      <c r="F55" s="53"/>
      <c r="G55" s="47">
        <f t="shared" ref="G55:G59" si="10">IF((TRUNC(F55,2)-F55)=0,0,1)</f>
        <v>0</v>
      </c>
    </row>
    <row r="56" spans="1:7" x14ac:dyDescent="0.25">
      <c r="A56" s="30">
        <f t="shared" si="7"/>
        <v>46</v>
      </c>
      <c r="B56" s="61" t="s">
        <v>23</v>
      </c>
      <c r="C56" s="62"/>
      <c r="D56" s="63"/>
      <c r="E56" s="26" t="s">
        <v>2</v>
      </c>
      <c r="F56" s="52"/>
      <c r="G56" s="47">
        <f t="shared" si="10"/>
        <v>0</v>
      </c>
    </row>
    <row r="57" spans="1:7" x14ac:dyDescent="0.25">
      <c r="A57" s="30">
        <f t="shared" si="7"/>
        <v>47</v>
      </c>
      <c r="B57" s="61" t="s">
        <v>16</v>
      </c>
      <c r="C57" s="62"/>
      <c r="D57" s="63"/>
      <c r="E57" s="26" t="s">
        <v>2</v>
      </c>
      <c r="F57" s="52"/>
      <c r="G57" s="47">
        <f t="shared" si="10"/>
        <v>0</v>
      </c>
    </row>
    <row r="58" spans="1:7" x14ac:dyDescent="0.25">
      <c r="A58" s="30">
        <f t="shared" si="7"/>
        <v>48</v>
      </c>
      <c r="B58" s="61" t="s">
        <v>17</v>
      </c>
      <c r="C58" s="62"/>
      <c r="D58" s="63"/>
      <c r="E58" s="26" t="s">
        <v>2</v>
      </c>
      <c r="F58" s="52"/>
      <c r="G58" s="47">
        <f t="shared" si="10"/>
        <v>0</v>
      </c>
    </row>
    <row r="59" spans="1:7" ht="15.75" thickBot="1" x14ac:dyDescent="0.3">
      <c r="A59" s="30">
        <f t="shared" si="7"/>
        <v>49</v>
      </c>
      <c r="B59" s="61" t="s">
        <v>18</v>
      </c>
      <c r="C59" s="62"/>
      <c r="D59" s="63"/>
      <c r="E59" s="26" t="s">
        <v>2</v>
      </c>
      <c r="F59" s="54"/>
      <c r="G59" s="47">
        <f t="shared" si="10"/>
        <v>0</v>
      </c>
    </row>
    <row r="60" spans="1:7" ht="19.5" thickBot="1" x14ac:dyDescent="0.35">
      <c r="A60" s="30">
        <f t="shared" si="7"/>
        <v>50</v>
      </c>
      <c r="B60" s="64" t="s">
        <v>52</v>
      </c>
      <c r="C60" s="65"/>
      <c r="D60" s="65"/>
      <c r="E60" s="65"/>
      <c r="F60" s="40">
        <f>SUM(F61:F62)</f>
        <v>0</v>
      </c>
      <c r="G60" s="50"/>
    </row>
    <row r="61" spans="1:7" x14ac:dyDescent="0.25">
      <c r="A61" s="30">
        <f t="shared" si="7"/>
        <v>51</v>
      </c>
      <c r="B61" s="61" t="s">
        <v>19</v>
      </c>
      <c r="C61" s="62"/>
      <c r="D61" s="63"/>
      <c r="E61" s="26" t="s">
        <v>2</v>
      </c>
      <c r="F61" s="53"/>
      <c r="G61" s="47">
        <f t="shared" ref="G61:G62" si="11">IF((TRUNC(F61,2)-F61)=0,0,1)</f>
        <v>0</v>
      </c>
    </row>
    <row r="62" spans="1:7" ht="15.75" thickBot="1" x14ac:dyDescent="0.3">
      <c r="A62" s="30">
        <f t="shared" si="7"/>
        <v>52</v>
      </c>
      <c r="B62" s="61" t="s">
        <v>20</v>
      </c>
      <c r="C62" s="62"/>
      <c r="D62" s="63"/>
      <c r="E62" s="26" t="s">
        <v>2</v>
      </c>
      <c r="F62" s="54"/>
      <c r="G62" s="47">
        <f t="shared" si="11"/>
        <v>0</v>
      </c>
    </row>
    <row r="63" spans="1:7" ht="19.5" thickBot="1" x14ac:dyDescent="0.35">
      <c r="A63" s="30">
        <f t="shared" si="7"/>
        <v>53</v>
      </c>
      <c r="B63" s="64" t="s">
        <v>53</v>
      </c>
      <c r="C63" s="65"/>
      <c r="D63" s="65"/>
      <c r="E63" s="65"/>
      <c r="F63" s="40">
        <f>+SUM(F64:F65)</f>
        <v>0</v>
      </c>
      <c r="G63" s="50"/>
    </row>
    <row r="64" spans="1:7" x14ac:dyDescent="0.25">
      <c r="A64" s="30">
        <f t="shared" si="7"/>
        <v>54</v>
      </c>
      <c r="B64" s="61" t="s">
        <v>55</v>
      </c>
      <c r="C64" s="62"/>
      <c r="D64" s="63"/>
      <c r="E64" s="26" t="s">
        <v>2</v>
      </c>
      <c r="F64" s="53"/>
      <c r="G64" s="47">
        <f t="shared" ref="G64:G65" si="12">IF((TRUNC(F64,2)-F64)=0,0,1)</f>
        <v>0</v>
      </c>
    </row>
    <row r="65" spans="1:8" ht="15.75" thickBot="1" x14ac:dyDescent="0.3">
      <c r="A65" s="30">
        <f t="shared" si="7"/>
        <v>55</v>
      </c>
      <c r="B65" s="61" t="s">
        <v>71</v>
      </c>
      <c r="C65" s="62"/>
      <c r="D65" s="63"/>
      <c r="E65" s="26" t="s">
        <v>2</v>
      </c>
      <c r="F65" s="54"/>
      <c r="G65" s="47">
        <f t="shared" si="12"/>
        <v>0</v>
      </c>
    </row>
    <row r="66" spans="1:8" ht="19.5" thickBot="1" x14ac:dyDescent="0.35">
      <c r="A66" s="30">
        <f t="shared" si="7"/>
        <v>56</v>
      </c>
      <c r="B66" s="64" t="s">
        <v>54</v>
      </c>
      <c r="C66" s="65"/>
      <c r="D66" s="65"/>
      <c r="E66" s="65"/>
      <c r="F66" s="40">
        <f>SUM(F67:F68)</f>
        <v>0</v>
      </c>
      <c r="G66" s="50"/>
    </row>
    <row r="67" spans="1:8" x14ac:dyDescent="0.25">
      <c r="A67" s="30">
        <f t="shared" si="7"/>
        <v>57</v>
      </c>
      <c r="B67" s="61" t="s">
        <v>21</v>
      </c>
      <c r="C67" s="62"/>
      <c r="D67" s="63"/>
      <c r="E67" s="26" t="s">
        <v>2</v>
      </c>
      <c r="F67" s="53"/>
      <c r="G67" s="47">
        <f t="shared" ref="G67:G68" si="13">IF((TRUNC(F67,2)-F67)=0,0,1)</f>
        <v>0</v>
      </c>
    </row>
    <row r="68" spans="1:8" ht="15.75" thickBot="1" x14ac:dyDescent="0.3">
      <c r="A68" s="30">
        <f t="shared" si="7"/>
        <v>58</v>
      </c>
      <c r="B68" s="61" t="s">
        <v>74</v>
      </c>
      <c r="C68" s="62"/>
      <c r="D68" s="63"/>
      <c r="E68" s="26" t="s">
        <v>2</v>
      </c>
      <c r="F68" s="54"/>
      <c r="G68" s="47">
        <f t="shared" si="13"/>
        <v>0</v>
      </c>
    </row>
    <row r="69" spans="1:8" ht="19.5" thickBot="1" x14ac:dyDescent="0.35">
      <c r="A69" s="30">
        <f t="shared" si="7"/>
        <v>59</v>
      </c>
      <c r="B69" s="64" t="s">
        <v>60</v>
      </c>
      <c r="C69" s="65"/>
      <c r="D69" s="65"/>
      <c r="E69" s="65"/>
      <c r="F69" s="40">
        <f>+SUM(F70:F73)</f>
        <v>65036</v>
      </c>
      <c r="G69" s="50"/>
    </row>
    <row r="70" spans="1:8" ht="30" customHeight="1" x14ac:dyDescent="0.25">
      <c r="A70" s="30">
        <f t="shared" si="7"/>
        <v>60</v>
      </c>
      <c r="B70" s="72" t="s">
        <v>56</v>
      </c>
      <c r="C70" s="73"/>
      <c r="D70" s="74"/>
      <c r="E70" s="26" t="s">
        <v>2</v>
      </c>
      <c r="F70" s="53"/>
      <c r="G70" s="47">
        <f>IF((TRUNC(F70,2)-F70)=0,0,1)</f>
        <v>0</v>
      </c>
    </row>
    <row r="71" spans="1:8" ht="12.75" customHeight="1" x14ac:dyDescent="0.25">
      <c r="A71" s="30">
        <f t="shared" si="7"/>
        <v>61</v>
      </c>
      <c r="B71" s="72" t="s">
        <v>81</v>
      </c>
      <c r="C71" s="73"/>
      <c r="D71" s="74"/>
      <c r="E71" s="26" t="s">
        <v>2</v>
      </c>
      <c r="F71" s="4">
        <v>44020</v>
      </c>
      <c r="G71" s="50"/>
    </row>
    <row r="72" spans="1:8" x14ac:dyDescent="0.25">
      <c r="A72" s="30">
        <f t="shared" si="7"/>
        <v>62</v>
      </c>
      <c r="B72" s="61" t="s">
        <v>77</v>
      </c>
      <c r="C72" s="62"/>
      <c r="D72" s="63"/>
      <c r="E72" s="26" t="s">
        <v>2</v>
      </c>
      <c r="F72" s="53"/>
      <c r="G72" s="47">
        <f>IF((TRUNC(F72,2)-F72)=0,0,1)</f>
        <v>0</v>
      </c>
    </row>
    <row r="73" spans="1:8" x14ac:dyDescent="0.25">
      <c r="A73" s="30">
        <f t="shared" si="7"/>
        <v>63</v>
      </c>
      <c r="B73" s="61" t="s">
        <v>78</v>
      </c>
      <c r="C73" s="62"/>
      <c r="D73" s="63"/>
      <c r="E73" s="26" t="s">
        <v>2</v>
      </c>
      <c r="F73" s="34">
        <v>21016</v>
      </c>
      <c r="G73" s="50"/>
    </row>
    <row r="74" spans="1:8" ht="18.75" x14ac:dyDescent="0.3">
      <c r="A74" s="30">
        <f t="shared" si="7"/>
        <v>64</v>
      </c>
      <c r="B74" s="64" t="s">
        <v>95</v>
      </c>
      <c r="C74" s="65"/>
      <c r="D74" s="65"/>
      <c r="E74" s="65"/>
      <c r="F74" s="39">
        <f>SUM(F75:F78)</f>
        <v>0</v>
      </c>
      <c r="G74" s="50"/>
    </row>
    <row r="75" spans="1:8" x14ac:dyDescent="0.25">
      <c r="A75" s="30">
        <f t="shared" si="7"/>
        <v>65</v>
      </c>
      <c r="B75" s="61" t="s">
        <v>24</v>
      </c>
      <c r="C75" s="62"/>
      <c r="D75" s="63"/>
      <c r="E75" s="26" t="s">
        <v>2</v>
      </c>
      <c r="F75" s="53"/>
      <c r="G75" s="47">
        <f t="shared" ref="G75:G78" si="14">IF((TRUNC(F75,2)-F75)=0,0,1)</f>
        <v>0</v>
      </c>
    </row>
    <row r="76" spans="1:8" x14ac:dyDescent="0.25">
      <c r="A76" s="30">
        <f t="shared" ref="A76:A78" si="15">1+A75</f>
        <v>66</v>
      </c>
      <c r="B76" s="61" t="s">
        <v>76</v>
      </c>
      <c r="C76" s="62"/>
      <c r="D76" s="63"/>
      <c r="E76" s="26" t="s">
        <v>2</v>
      </c>
      <c r="F76" s="53"/>
      <c r="G76" s="47">
        <f t="shared" si="14"/>
        <v>0</v>
      </c>
    </row>
    <row r="77" spans="1:8" x14ac:dyDescent="0.25">
      <c r="A77" s="30">
        <f t="shared" si="15"/>
        <v>67</v>
      </c>
      <c r="B77" s="61" t="s">
        <v>22</v>
      </c>
      <c r="C77" s="62"/>
      <c r="D77" s="63"/>
      <c r="E77" s="26" t="s">
        <v>2</v>
      </c>
      <c r="F77" s="53"/>
      <c r="G77" s="47">
        <f t="shared" si="14"/>
        <v>0</v>
      </c>
    </row>
    <row r="78" spans="1:8" ht="15.75" thickBot="1" x14ac:dyDescent="0.3">
      <c r="A78" s="30">
        <f t="shared" si="15"/>
        <v>68</v>
      </c>
      <c r="B78" s="61" t="s">
        <v>97</v>
      </c>
      <c r="C78" s="62"/>
      <c r="D78" s="63"/>
      <c r="E78" s="26" t="s">
        <v>2</v>
      </c>
      <c r="F78" s="53"/>
      <c r="G78" s="47">
        <f t="shared" si="14"/>
        <v>0</v>
      </c>
    </row>
    <row r="79" spans="1:8" ht="19.5" thickBot="1" x14ac:dyDescent="0.35">
      <c r="A79" s="29"/>
      <c r="B79" s="69" t="s">
        <v>61</v>
      </c>
      <c r="C79" s="70"/>
      <c r="D79" s="70"/>
      <c r="E79" s="71"/>
      <c r="F79" s="36">
        <f>SUM(F80:F113)/2</f>
        <v>74336</v>
      </c>
      <c r="G79" s="50"/>
    </row>
    <row r="80" spans="1:8" ht="19.5" thickBot="1" x14ac:dyDescent="0.35">
      <c r="A80" s="29">
        <f>A78+1</f>
        <v>69</v>
      </c>
      <c r="B80" s="69" t="s">
        <v>85</v>
      </c>
      <c r="C80" s="70"/>
      <c r="D80" s="70"/>
      <c r="E80" s="70"/>
      <c r="F80" s="37">
        <f>SUM(F81:F83)</f>
        <v>9300</v>
      </c>
      <c r="G80" s="50"/>
      <c r="H80" s="3"/>
    </row>
    <row r="81" spans="1:7" x14ac:dyDescent="0.25">
      <c r="A81" s="29">
        <f t="shared" ref="A81:A113" si="16">1+A80</f>
        <v>70</v>
      </c>
      <c r="B81" s="55" t="s">
        <v>91</v>
      </c>
      <c r="C81" s="56"/>
      <c r="D81" s="57"/>
      <c r="E81" s="28" t="s">
        <v>2</v>
      </c>
      <c r="F81" s="53"/>
      <c r="G81" s="47">
        <f t="shared" ref="G81:G82" si="17">IF((TRUNC(F81,2)-F81)=0,0,1)</f>
        <v>0</v>
      </c>
    </row>
    <row r="82" spans="1:7" x14ac:dyDescent="0.25">
      <c r="A82" s="29">
        <f t="shared" si="16"/>
        <v>71</v>
      </c>
      <c r="B82" s="55" t="s">
        <v>92</v>
      </c>
      <c r="C82" s="56"/>
      <c r="D82" s="57"/>
      <c r="E82" s="28" t="s">
        <v>2</v>
      </c>
      <c r="F82" s="54"/>
      <c r="G82" s="47">
        <f t="shared" si="17"/>
        <v>0</v>
      </c>
    </row>
    <row r="83" spans="1:7" ht="15.75" thickBot="1" x14ac:dyDescent="0.3">
      <c r="A83" s="29">
        <f t="shared" si="16"/>
        <v>72</v>
      </c>
      <c r="B83" s="55" t="s">
        <v>93</v>
      </c>
      <c r="C83" s="56"/>
      <c r="D83" s="57"/>
      <c r="E83" s="28" t="s">
        <v>2</v>
      </c>
      <c r="F83" s="35">
        <v>9300</v>
      </c>
      <c r="G83" s="50"/>
    </row>
    <row r="84" spans="1:7" ht="19.5" thickBot="1" x14ac:dyDescent="0.35">
      <c r="A84" s="29">
        <f t="shared" si="16"/>
        <v>73</v>
      </c>
      <c r="B84" s="69" t="s">
        <v>62</v>
      </c>
      <c r="C84" s="70"/>
      <c r="D84" s="70"/>
      <c r="E84" s="70"/>
      <c r="F84" s="37">
        <f>+SUM(F85:F88)</f>
        <v>0</v>
      </c>
      <c r="G84" s="50"/>
    </row>
    <row r="85" spans="1:7" x14ac:dyDescent="0.25">
      <c r="A85" s="29">
        <f t="shared" si="16"/>
        <v>74</v>
      </c>
      <c r="B85" s="55" t="s">
        <v>63</v>
      </c>
      <c r="C85" s="56"/>
      <c r="D85" s="57"/>
      <c r="E85" s="28" t="s">
        <v>2</v>
      </c>
      <c r="F85" s="53"/>
      <c r="G85" s="47">
        <f t="shared" ref="G85:G88" si="18">IF((TRUNC(F85,2)-F85)=0,0,1)</f>
        <v>0</v>
      </c>
    </row>
    <row r="86" spans="1:7" x14ac:dyDescent="0.25">
      <c r="A86" s="29">
        <f t="shared" si="16"/>
        <v>75</v>
      </c>
      <c r="B86" s="55" t="s">
        <v>14</v>
      </c>
      <c r="C86" s="56"/>
      <c r="D86" s="57"/>
      <c r="E86" s="28" t="s">
        <v>2</v>
      </c>
      <c r="F86" s="52"/>
      <c r="G86" s="47">
        <f t="shared" si="18"/>
        <v>0</v>
      </c>
    </row>
    <row r="87" spans="1:7" x14ac:dyDescent="0.25">
      <c r="A87" s="29">
        <f t="shared" si="16"/>
        <v>76</v>
      </c>
      <c r="B87" s="55" t="s">
        <v>37</v>
      </c>
      <c r="C87" s="56"/>
      <c r="D87" s="57"/>
      <c r="E87" s="28" t="s">
        <v>2</v>
      </c>
      <c r="F87" s="52"/>
      <c r="G87" s="47">
        <f t="shared" si="18"/>
        <v>0</v>
      </c>
    </row>
    <row r="88" spans="1:7" ht="15.75" thickBot="1" x14ac:dyDescent="0.3">
      <c r="A88" s="29">
        <f t="shared" si="16"/>
        <v>77</v>
      </c>
      <c r="B88" s="55" t="s">
        <v>40</v>
      </c>
      <c r="C88" s="56"/>
      <c r="D88" s="57"/>
      <c r="E88" s="28" t="s">
        <v>2</v>
      </c>
      <c r="F88" s="54"/>
      <c r="G88" s="47">
        <f t="shared" si="18"/>
        <v>0</v>
      </c>
    </row>
    <row r="89" spans="1:7" ht="19.5" thickBot="1" x14ac:dyDescent="0.35">
      <c r="A89" s="29">
        <f t="shared" si="16"/>
        <v>78</v>
      </c>
      <c r="B89" s="69" t="s">
        <v>64</v>
      </c>
      <c r="C89" s="70"/>
      <c r="D89" s="70"/>
      <c r="E89" s="70"/>
      <c r="F89" s="37">
        <f>+SUM(F90:F94)</f>
        <v>0</v>
      </c>
      <c r="G89" s="50"/>
    </row>
    <row r="90" spans="1:7" x14ac:dyDescent="0.25">
      <c r="A90" s="29">
        <f t="shared" si="16"/>
        <v>79</v>
      </c>
      <c r="B90" s="55" t="s">
        <v>15</v>
      </c>
      <c r="C90" s="56"/>
      <c r="D90" s="57"/>
      <c r="E90" s="28" t="s">
        <v>2</v>
      </c>
      <c r="F90" s="53"/>
      <c r="G90" s="47">
        <f t="shared" ref="G90:G94" si="19">IF((TRUNC(F90,2)-F90)=0,0,1)</f>
        <v>0</v>
      </c>
    </row>
    <row r="91" spans="1:7" x14ac:dyDescent="0.25">
      <c r="A91" s="29">
        <f t="shared" si="16"/>
        <v>80</v>
      </c>
      <c r="B91" s="55" t="s">
        <v>23</v>
      </c>
      <c r="C91" s="56"/>
      <c r="D91" s="57"/>
      <c r="E91" s="28" t="s">
        <v>2</v>
      </c>
      <c r="F91" s="52"/>
      <c r="G91" s="47">
        <f t="shared" si="19"/>
        <v>0</v>
      </c>
    </row>
    <row r="92" spans="1:7" x14ac:dyDescent="0.25">
      <c r="A92" s="29">
        <f t="shared" si="16"/>
        <v>81</v>
      </c>
      <c r="B92" s="55" t="s">
        <v>16</v>
      </c>
      <c r="C92" s="56"/>
      <c r="D92" s="57"/>
      <c r="E92" s="28" t="s">
        <v>2</v>
      </c>
      <c r="F92" s="52"/>
      <c r="G92" s="47">
        <f t="shared" si="19"/>
        <v>0</v>
      </c>
    </row>
    <row r="93" spans="1:7" x14ac:dyDescent="0.25">
      <c r="A93" s="29">
        <f t="shared" si="16"/>
        <v>82</v>
      </c>
      <c r="B93" s="55" t="s">
        <v>17</v>
      </c>
      <c r="C93" s="56"/>
      <c r="D93" s="57"/>
      <c r="E93" s="28" t="s">
        <v>2</v>
      </c>
      <c r="F93" s="52"/>
      <c r="G93" s="47">
        <f t="shared" si="19"/>
        <v>0</v>
      </c>
    </row>
    <row r="94" spans="1:7" ht="15.75" thickBot="1" x14ac:dyDescent="0.3">
      <c r="A94" s="29">
        <f t="shared" si="16"/>
        <v>83</v>
      </c>
      <c r="B94" s="55" t="s">
        <v>18</v>
      </c>
      <c r="C94" s="56"/>
      <c r="D94" s="57"/>
      <c r="E94" s="28" t="s">
        <v>2</v>
      </c>
      <c r="F94" s="54"/>
      <c r="G94" s="47">
        <f t="shared" si="19"/>
        <v>0</v>
      </c>
    </row>
    <row r="95" spans="1:7" ht="19.5" thickBot="1" x14ac:dyDescent="0.35">
      <c r="A95" s="29">
        <f t="shared" si="16"/>
        <v>84</v>
      </c>
      <c r="B95" s="69" t="s">
        <v>65</v>
      </c>
      <c r="C95" s="70"/>
      <c r="D95" s="70"/>
      <c r="E95" s="70"/>
      <c r="F95" s="37">
        <f>SUM(F96:F97)</f>
        <v>0</v>
      </c>
      <c r="G95" s="50"/>
    </row>
    <row r="96" spans="1:7" x14ac:dyDescent="0.25">
      <c r="A96" s="29">
        <f t="shared" si="16"/>
        <v>85</v>
      </c>
      <c r="B96" s="55" t="s">
        <v>19</v>
      </c>
      <c r="C96" s="56"/>
      <c r="D96" s="57"/>
      <c r="E96" s="28" t="s">
        <v>2</v>
      </c>
      <c r="F96" s="53"/>
      <c r="G96" s="47">
        <f t="shared" ref="G96:G97" si="20">IF((TRUNC(F96,2)-F96)=0,0,1)</f>
        <v>0</v>
      </c>
    </row>
    <row r="97" spans="1:7" ht="15.75" thickBot="1" x14ac:dyDescent="0.3">
      <c r="A97" s="29">
        <f t="shared" si="16"/>
        <v>86</v>
      </c>
      <c r="B97" s="55" t="s">
        <v>20</v>
      </c>
      <c r="C97" s="56"/>
      <c r="D97" s="57"/>
      <c r="E97" s="28" t="s">
        <v>2</v>
      </c>
      <c r="F97" s="54"/>
      <c r="G97" s="47">
        <f t="shared" si="20"/>
        <v>0</v>
      </c>
    </row>
    <row r="98" spans="1:7" ht="19.5" thickBot="1" x14ac:dyDescent="0.35">
      <c r="A98" s="29">
        <f t="shared" si="16"/>
        <v>87</v>
      </c>
      <c r="B98" s="69" t="s">
        <v>66</v>
      </c>
      <c r="C98" s="70"/>
      <c r="D98" s="70"/>
      <c r="E98" s="70"/>
      <c r="F98" s="37">
        <f>+SUM(F99:F100)</f>
        <v>0</v>
      </c>
      <c r="G98" s="50"/>
    </row>
    <row r="99" spans="1:7" x14ac:dyDescent="0.25">
      <c r="A99" s="29">
        <f t="shared" si="16"/>
        <v>88</v>
      </c>
      <c r="B99" s="55" t="s">
        <v>69</v>
      </c>
      <c r="C99" s="56"/>
      <c r="D99" s="57"/>
      <c r="E99" s="28" t="s">
        <v>2</v>
      </c>
      <c r="F99" s="53"/>
      <c r="G99" s="47">
        <f t="shared" ref="G99:G100" si="21">IF((TRUNC(F99,2)-F99)=0,0,1)</f>
        <v>0</v>
      </c>
    </row>
    <row r="100" spans="1:7" ht="15.75" thickBot="1" x14ac:dyDescent="0.3">
      <c r="A100" s="29">
        <f t="shared" si="16"/>
        <v>89</v>
      </c>
      <c r="B100" s="55" t="s">
        <v>70</v>
      </c>
      <c r="C100" s="56"/>
      <c r="D100" s="57"/>
      <c r="E100" s="28" t="s">
        <v>2</v>
      </c>
      <c r="F100" s="53"/>
      <c r="G100" s="47">
        <f t="shared" si="21"/>
        <v>0</v>
      </c>
    </row>
    <row r="101" spans="1:7" ht="19.5" thickBot="1" x14ac:dyDescent="0.35">
      <c r="A101" s="29">
        <f t="shared" si="16"/>
        <v>90</v>
      </c>
      <c r="B101" s="69" t="s">
        <v>67</v>
      </c>
      <c r="C101" s="70"/>
      <c r="D101" s="70"/>
      <c r="E101" s="70"/>
      <c r="F101" s="37">
        <f>SUM(F102:F103)</f>
        <v>0</v>
      </c>
      <c r="G101" s="50"/>
    </row>
    <row r="102" spans="1:7" x14ac:dyDescent="0.25">
      <c r="A102" s="29">
        <f t="shared" si="16"/>
        <v>91</v>
      </c>
      <c r="B102" s="55" t="s">
        <v>21</v>
      </c>
      <c r="C102" s="56"/>
      <c r="D102" s="57"/>
      <c r="E102" s="28" t="s">
        <v>2</v>
      </c>
      <c r="F102" s="53"/>
      <c r="G102" s="47">
        <f t="shared" ref="G102:G103" si="22">IF((TRUNC(F102,2)-F102)=0,0,1)</f>
        <v>0</v>
      </c>
    </row>
    <row r="103" spans="1:7" ht="15.75" thickBot="1" x14ac:dyDescent="0.3">
      <c r="A103" s="29">
        <f t="shared" si="16"/>
        <v>92</v>
      </c>
      <c r="B103" s="55" t="s">
        <v>75</v>
      </c>
      <c r="C103" s="56"/>
      <c r="D103" s="57"/>
      <c r="E103" s="28" t="s">
        <v>2</v>
      </c>
      <c r="F103" s="53"/>
      <c r="G103" s="47">
        <f t="shared" si="22"/>
        <v>0</v>
      </c>
    </row>
    <row r="104" spans="1:7" ht="19.5" thickBot="1" x14ac:dyDescent="0.35">
      <c r="A104" s="29">
        <f t="shared" si="16"/>
        <v>93</v>
      </c>
      <c r="B104" s="69" t="s">
        <v>68</v>
      </c>
      <c r="C104" s="70"/>
      <c r="D104" s="70"/>
      <c r="E104" s="70"/>
      <c r="F104" s="37">
        <f>+SUM(F105:F108)</f>
        <v>65036</v>
      </c>
      <c r="G104" s="50"/>
    </row>
    <row r="105" spans="1:7" ht="30" customHeight="1" x14ac:dyDescent="0.25">
      <c r="A105" s="29">
        <f t="shared" si="16"/>
        <v>94</v>
      </c>
      <c r="B105" s="66" t="s">
        <v>79</v>
      </c>
      <c r="C105" s="67"/>
      <c r="D105" s="68"/>
      <c r="E105" s="28" t="s">
        <v>2</v>
      </c>
      <c r="F105" s="53"/>
      <c r="G105" s="47">
        <f>IF((TRUNC(F105,2)-F105)=0,0,1)</f>
        <v>0</v>
      </c>
    </row>
    <row r="106" spans="1:7" ht="12.75" customHeight="1" x14ac:dyDescent="0.25">
      <c r="A106" s="29">
        <f t="shared" si="16"/>
        <v>95</v>
      </c>
      <c r="B106" s="66" t="s">
        <v>80</v>
      </c>
      <c r="C106" s="67"/>
      <c r="D106" s="68"/>
      <c r="E106" s="28" t="s">
        <v>2</v>
      </c>
      <c r="F106" s="4">
        <v>44020</v>
      </c>
      <c r="G106" s="50"/>
    </row>
    <row r="107" spans="1:7" x14ac:dyDescent="0.25">
      <c r="A107" s="29">
        <f t="shared" si="16"/>
        <v>96</v>
      </c>
      <c r="B107" s="55" t="s">
        <v>77</v>
      </c>
      <c r="C107" s="56"/>
      <c r="D107" s="57"/>
      <c r="E107" s="28" t="s">
        <v>2</v>
      </c>
      <c r="F107" s="53"/>
      <c r="G107" s="47">
        <f>IF((TRUNC(F107,2)-F107)=0,0,1)</f>
        <v>0</v>
      </c>
    </row>
    <row r="108" spans="1:7" ht="14.25" customHeight="1" x14ac:dyDescent="0.25">
      <c r="A108" s="29">
        <f t="shared" si="16"/>
        <v>97</v>
      </c>
      <c r="B108" s="66" t="s">
        <v>78</v>
      </c>
      <c r="C108" s="67"/>
      <c r="D108" s="68"/>
      <c r="E108" s="28" t="s">
        <v>2</v>
      </c>
      <c r="F108" s="34">
        <v>21016</v>
      </c>
      <c r="G108" s="50"/>
    </row>
    <row r="109" spans="1:7" ht="18.75" customHeight="1" x14ac:dyDescent="0.3">
      <c r="A109" s="29">
        <f t="shared" si="16"/>
        <v>98</v>
      </c>
      <c r="B109" s="69" t="s">
        <v>94</v>
      </c>
      <c r="C109" s="70"/>
      <c r="D109" s="70"/>
      <c r="E109" s="70"/>
      <c r="F109" s="38">
        <f>SUM(F110:F113)</f>
        <v>0</v>
      </c>
      <c r="G109" s="50"/>
    </row>
    <row r="110" spans="1:7" x14ac:dyDescent="0.25">
      <c r="A110" s="29">
        <f t="shared" si="16"/>
        <v>99</v>
      </c>
      <c r="B110" s="55" t="s">
        <v>24</v>
      </c>
      <c r="C110" s="56"/>
      <c r="D110" s="57"/>
      <c r="E110" s="28" t="s">
        <v>2</v>
      </c>
      <c r="F110" s="53"/>
      <c r="G110" s="47">
        <f t="shared" ref="G110:G113" si="23">IF((TRUNC(F110,2)-F110)=0,0,1)</f>
        <v>0</v>
      </c>
    </row>
    <row r="111" spans="1:7" x14ac:dyDescent="0.25">
      <c r="A111" s="29">
        <f t="shared" si="16"/>
        <v>100</v>
      </c>
      <c r="B111" s="55" t="s">
        <v>76</v>
      </c>
      <c r="C111" s="56"/>
      <c r="D111" s="57"/>
      <c r="E111" s="28" t="s">
        <v>2</v>
      </c>
      <c r="F111" s="53"/>
      <c r="G111" s="47">
        <f t="shared" si="23"/>
        <v>0</v>
      </c>
    </row>
    <row r="112" spans="1:7" x14ac:dyDescent="0.25">
      <c r="A112" s="29">
        <f t="shared" si="16"/>
        <v>101</v>
      </c>
      <c r="B112" s="55" t="s">
        <v>22</v>
      </c>
      <c r="C112" s="56"/>
      <c r="D112" s="57"/>
      <c r="E112" s="28" t="s">
        <v>2</v>
      </c>
      <c r="F112" s="53"/>
      <c r="G112" s="47">
        <f t="shared" si="23"/>
        <v>0</v>
      </c>
    </row>
    <row r="113" spans="1:7" x14ac:dyDescent="0.25">
      <c r="A113" s="29">
        <f t="shared" si="16"/>
        <v>102</v>
      </c>
      <c r="B113" s="55" t="s">
        <v>97</v>
      </c>
      <c r="C113" s="56"/>
      <c r="D113" s="57"/>
      <c r="E113" s="28" t="s">
        <v>2</v>
      </c>
      <c r="F113" s="53"/>
      <c r="G113" s="47">
        <f t="shared" si="23"/>
        <v>0</v>
      </c>
    </row>
    <row r="114" spans="1:7" ht="15.75" thickBot="1" x14ac:dyDescent="0.3">
      <c r="A114" s="32"/>
      <c r="G114" s="50"/>
    </row>
    <row r="115" spans="1:7" ht="16.5" thickBot="1" x14ac:dyDescent="0.3">
      <c r="A115" s="32">
        <f>A113+1</f>
        <v>103</v>
      </c>
      <c r="B115" s="58" t="s">
        <v>32</v>
      </c>
      <c r="C115" s="59"/>
      <c r="D115" s="59"/>
      <c r="E115" s="60"/>
      <c r="F115" s="16">
        <f>SUM(F9:F113)/3</f>
        <v>211412</v>
      </c>
      <c r="G115" s="50"/>
    </row>
    <row r="116" spans="1:7" ht="16.5" thickBot="1" x14ac:dyDescent="0.3">
      <c r="A116" s="32">
        <f>A115+1</f>
        <v>104</v>
      </c>
      <c r="B116" s="58" t="s">
        <v>99</v>
      </c>
      <c r="C116" s="59"/>
      <c r="D116" s="59"/>
      <c r="E116" s="60"/>
      <c r="F116" s="16">
        <f>F113+F78+F43</f>
        <v>0</v>
      </c>
      <c r="G116" s="50"/>
    </row>
    <row r="117" spans="1:7" ht="15.75" thickBot="1" x14ac:dyDescent="0.3">
      <c r="A117" s="32"/>
      <c r="G117" s="50"/>
    </row>
    <row r="118" spans="1:7" ht="56.25" customHeight="1" thickBot="1" x14ac:dyDescent="0.3">
      <c r="A118" s="32"/>
      <c r="B118" s="22" t="s">
        <v>10</v>
      </c>
      <c r="C118" s="9" t="s">
        <v>100</v>
      </c>
      <c r="D118" s="10" t="s">
        <v>1</v>
      </c>
      <c r="E118" s="9" t="s">
        <v>4</v>
      </c>
      <c r="F118" s="8" t="s">
        <v>11</v>
      </c>
      <c r="G118" s="50"/>
    </row>
    <row r="119" spans="1:7" ht="43.5" customHeight="1" x14ac:dyDescent="0.25">
      <c r="A119" s="32">
        <f>A116+1</f>
        <v>105</v>
      </c>
      <c r="B119" s="23" t="s">
        <v>28</v>
      </c>
      <c r="C119" s="17">
        <v>40</v>
      </c>
      <c r="D119" s="18" t="s">
        <v>5</v>
      </c>
      <c r="E119" s="52"/>
      <c r="F119" s="33">
        <f>E119*C119</f>
        <v>0</v>
      </c>
      <c r="G119" s="47">
        <f>IF((TRUNC(E119,2)-E119)=0,0,1)</f>
        <v>0</v>
      </c>
    </row>
    <row r="120" spans="1:7" ht="58.5" customHeight="1" x14ac:dyDescent="0.25">
      <c r="A120" s="32">
        <f t="shared" ref="A120:A122" si="24">1+A119</f>
        <v>106</v>
      </c>
      <c r="B120" s="24" t="s">
        <v>27</v>
      </c>
      <c r="C120" s="17">
        <v>6</v>
      </c>
      <c r="D120" s="19" t="s">
        <v>5</v>
      </c>
      <c r="E120" s="52"/>
      <c r="F120" s="33">
        <f t="shared" ref="F120:F122" si="25">E120*C120</f>
        <v>0</v>
      </c>
      <c r="G120" s="47">
        <f>IF((TRUNC(E120,2)-E120)=0,0,1)</f>
        <v>0</v>
      </c>
    </row>
    <row r="121" spans="1:7" ht="36" customHeight="1" x14ac:dyDescent="0.25">
      <c r="A121" s="32">
        <f t="shared" si="24"/>
        <v>107</v>
      </c>
      <c r="B121" s="24" t="s">
        <v>25</v>
      </c>
      <c r="C121" s="20">
        <v>4</v>
      </c>
      <c r="D121" s="19" t="s">
        <v>6</v>
      </c>
      <c r="E121" s="52"/>
      <c r="F121" s="33">
        <f t="shared" si="25"/>
        <v>0</v>
      </c>
      <c r="G121" s="47">
        <f>IF((TRUNC(E121,2)-E121)=0,0,1)</f>
        <v>0</v>
      </c>
    </row>
    <row r="122" spans="1:7" ht="54.75" customHeight="1" thickBot="1" x14ac:dyDescent="0.3">
      <c r="A122" s="32">
        <f t="shared" si="24"/>
        <v>108</v>
      </c>
      <c r="B122" s="25" t="s">
        <v>26</v>
      </c>
      <c r="C122" s="20">
        <v>1</v>
      </c>
      <c r="D122" s="19" t="s">
        <v>6</v>
      </c>
      <c r="E122" s="52"/>
      <c r="F122" s="33">
        <f t="shared" si="25"/>
        <v>0</v>
      </c>
      <c r="G122" s="47">
        <f>IF((TRUNC(E122,2)-E122)=0,0,1)</f>
        <v>0</v>
      </c>
    </row>
    <row r="123" spans="1:7" ht="15.75" thickBot="1" x14ac:dyDescent="0.3">
      <c r="A123" s="32"/>
      <c r="B123" s="11"/>
      <c r="C123" s="11"/>
      <c r="D123" s="11"/>
      <c r="E123" s="11"/>
      <c r="F123" s="12"/>
      <c r="G123" s="50"/>
    </row>
    <row r="124" spans="1:7" ht="16.5" thickBot="1" x14ac:dyDescent="0.3">
      <c r="A124" s="32">
        <f>1+A122</f>
        <v>109</v>
      </c>
      <c r="B124" s="58" t="s">
        <v>7</v>
      </c>
      <c r="C124" s="59"/>
      <c r="D124" s="59"/>
      <c r="E124" s="60"/>
      <c r="F124" s="16">
        <f>SUM(F119:F122)</f>
        <v>0</v>
      </c>
      <c r="G124" s="50"/>
    </row>
    <row r="125" spans="1:7" ht="15.75" thickBot="1" x14ac:dyDescent="0.3">
      <c r="A125" s="32"/>
      <c r="B125" s="86"/>
      <c r="C125" s="59"/>
      <c r="D125" s="59"/>
      <c r="E125" s="59"/>
      <c r="F125" s="87"/>
      <c r="G125" s="50"/>
    </row>
    <row r="126" spans="1:7" ht="19.5" thickBot="1" x14ac:dyDescent="0.35">
      <c r="A126" s="32">
        <f>1+A124</f>
        <v>110</v>
      </c>
      <c r="B126" s="83" t="s">
        <v>9</v>
      </c>
      <c r="C126" s="84"/>
      <c r="D126" s="84"/>
      <c r="E126" s="85"/>
      <c r="F126" s="13">
        <f>F124+F115</f>
        <v>211412</v>
      </c>
      <c r="G126" s="47">
        <f>SUM(G119,G120,G121,G122,G123,G124,G11,G12,G15,G16,G17,G18,G20,G21,G22,G23,G24,G26,G27,G29,G30,G33,G32,G35,G37,G40:G43,G46:G47,G50:G53,G55:G59,G61:G62,G64:G65,G67:G68,G70,G72,G75:G78,G81:G82,G85:G88,G90:G94,G96:G97,G99:G100,G102:G103,G105,G107,G110:G113)</f>
        <v>0</v>
      </c>
    </row>
    <row r="127" spans="1:7" x14ac:dyDescent="0.25">
      <c r="G127" s="50"/>
    </row>
    <row r="128" spans="1:7" x14ac:dyDescent="0.25">
      <c r="G128" s="50"/>
    </row>
    <row r="129" spans="1:8" x14ac:dyDescent="0.25">
      <c r="G129" s="50"/>
    </row>
    <row r="130" spans="1:8" ht="74.25" customHeight="1" x14ac:dyDescent="0.25">
      <c r="B130" s="14" t="s">
        <v>31</v>
      </c>
      <c r="G130" s="50"/>
    </row>
    <row r="131" spans="1:8" x14ac:dyDescent="0.25">
      <c r="A131" s="15"/>
      <c r="G131" s="50"/>
    </row>
    <row r="132" spans="1:8" x14ac:dyDescent="0.25">
      <c r="B132" s="46" t="s">
        <v>98</v>
      </c>
      <c r="G132" s="50"/>
    </row>
    <row r="133" spans="1:8" x14ac:dyDescent="0.25">
      <c r="B133" s="46"/>
      <c r="G133" s="50"/>
    </row>
    <row r="134" spans="1:8" ht="15.75" x14ac:dyDescent="0.25">
      <c r="B134" s="49" t="str">
        <f>IF(G126=0,"","Bylo zadáno více než povolený počet 2 desetinných míst v  "&amp; G126 &amp; " buňkách.")</f>
        <v/>
      </c>
      <c r="C134" s="48"/>
      <c r="D134" s="48"/>
      <c r="E134" s="48"/>
      <c r="F134" s="48"/>
      <c r="G134" s="51"/>
      <c r="H134" s="48"/>
    </row>
    <row r="135" spans="1:8" ht="15.75" x14ac:dyDescent="0.25">
      <c r="B135" s="48"/>
      <c r="C135" s="48"/>
      <c r="D135" s="48"/>
      <c r="E135" s="48"/>
      <c r="F135" s="48"/>
      <c r="G135" s="51"/>
      <c r="H135" s="48"/>
    </row>
    <row r="136" spans="1:8" ht="39" x14ac:dyDescent="0.25">
      <c r="B136" s="14" t="s">
        <v>34</v>
      </c>
    </row>
  </sheetData>
  <sheetProtection password="CC06" sheet="1" objects="1" scenarios="1"/>
  <protectedRanges>
    <protectedRange sqref="F79:F98 F44:F74 F9:F39 F108:F109 F106 F104 F101" name="Oblast2"/>
    <protectedRange sqref="B5" name="Oblast1"/>
    <protectedRange sqref="F40:F43 F75:F78 F110:F113 F107 F105 F102:F103 F99:F100" name="Oblast2_1"/>
    <protectedRange sqref="E119:E122" name="Oblast3_1"/>
  </protectedRanges>
  <mergeCells count="111">
    <mergeCell ref="B17:D17"/>
    <mergeCell ref="B55:D55"/>
    <mergeCell ref="B56:D56"/>
    <mergeCell ref="B18:D18"/>
    <mergeCell ref="B34:E34"/>
    <mergeCell ref="B35:D35"/>
    <mergeCell ref="B44:E44"/>
    <mergeCell ref="B5:F5"/>
    <mergeCell ref="B11:D11"/>
    <mergeCell ref="B14:E14"/>
    <mergeCell ref="B15:D15"/>
    <mergeCell ref="B9:E9"/>
    <mergeCell ref="B12:D12"/>
    <mergeCell ref="B10:E10"/>
    <mergeCell ref="B13:D13"/>
    <mergeCell ref="B16:D16"/>
    <mergeCell ref="B19:E19"/>
    <mergeCell ref="B20:D20"/>
    <mergeCell ref="B21:D21"/>
    <mergeCell ref="B22:D22"/>
    <mergeCell ref="B54:E54"/>
    <mergeCell ref="B46:D46"/>
    <mergeCell ref="B47:D47"/>
    <mergeCell ref="B33:D33"/>
    <mergeCell ref="B23:D23"/>
    <mergeCell ref="B24:D24"/>
    <mergeCell ref="B36:D36"/>
    <mergeCell ref="B126:E126"/>
    <mergeCell ref="B107:D107"/>
    <mergeCell ref="B72:D72"/>
    <mergeCell ref="B37:D37"/>
    <mergeCell ref="B115:E115"/>
    <mergeCell ref="B124:E124"/>
    <mergeCell ref="B125:F125"/>
    <mergeCell ref="B109:E109"/>
    <mergeCell ref="B100:D100"/>
    <mergeCell ref="B101:E101"/>
    <mergeCell ref="B102:D102"/>
    <mergeCell ref="B103:D103"/>
    <mergeCell ref="B104:E104"/>
    <mergeCell ref="B105:D105"/>
    <mergeCell ref="B94:D94"/>
    <mergeCell ref="B95:E95"/>
    <mergeCell ref="B96:D96"/>
    <mergeCell ref="B97:D97"/>
    <mergeCell ref="B49:E49"/>
    <mergeCell ref="B45:E45"/>
    <mergeCell ref="B69:E69"/>
    <mergeCell ref="B38:D38"/>
    <mergeCell ref="B40:D40"/>
    <mergeCell ref="B41:D41"/>
    <mergeCell ref="B42:D42"/>
    <mergeCell ref="B48:D48"/>
    <mergeCell ref="B53:D53"/>
    <mergeCell ref="B25:E25"/>
    <mergeCell ref="B26:D26"/>
    <mergeCell ref="B27:D27"/>
    <mergeCell ref="B28:E28"/>
    <mergeCell ref="B50:D50"/>
    <mergeCell ref="B29:D29"/>
    <mergeCell ref="B30:D30"/>
    <mergeCell ref="B31:E31"/>
    <mergeCell ref="B32:D32"/>
    <mergeCell ref="B39:E39"/>
    <mergeCell ref="B106:D106"/>
    <mergeCell ref="B71:D71"/>
    <mergeCell ref="B58:D58"/>
    <mergeCell ref="B80:E80"/>
    <mergeCell ref="B82:D82"/>
    <mergeCell ref="B57:D57"/>
    <mergeCell ref="B51:D51"/>
    <mergeCell ref="B52:D52"/>
    <mergeCell ref="B43:D43"/>
    <mergeCell ref="B98:E98"/>
    <mergeCell ref="B99:D99"/>
    <mergeCell ref="B93:D93"/>
    <mergeCell ref="B70:D70"/>
    <mergeCell ref="B59:D59"/>
    <mergeCell ref="B60:E60"/>
    <mergeCell ref="B68:D68"/>
    <mergeCell ref="B61:D61"/>
    <mergeCell ref="B62:D62"/>
    <mergeCell ref="B63:E63"/>
    <mergeCell ref="B64:D64"/>
    <mergeCell ref="B65:D65"/>
    <mergeCell ref="B66:E66"/>
    <mergeCell ref="B67:D67"/>
    <mergeCell ref="B113:D113"/>
    <mergeCell ref="B116:E116"/>
    <mergeCell ref="B112:D112"/>
    <mergeCell ref="B73:D73"/>
    <mergeCell ref="B75:D75"/>
    <mergeCell ref="B76:D76"/>
    <mergeCell ref="B77:D77"/>
    <mergeCell ref="B83:D83"/>
    <mergeCell ref="B74:E74"/>
    <mergeCell ref="B108:D108"/>
    <mergeCell ref="B85:D85"/>
    <mergeCell ref="B86:D86"/>
    <mergeCell ref="B87:D87"/>
    <mergeCell ref="B88:D88"/>
    <mergeCell ref="B89:E89"/>
    <mergeCell ref="B90:D90"/>
    <mergeCell ref="B91:D91"/>
    <mergeCell ref="B92:D92"/>
    <mergeCell ref="B81:D81"/>
    <mergeCell ref="B79:E79"/>
    <mergeCell ref="B84:E84"/>
    <mergeCell ref="B78:D78"/>
    <mergeCell ref="B110:D110"/>
    <mergeCell ref="B111:D111"/>
  </mergeCells>
  <pageMargins left="0.7" right="0.7" top="0.78740157499999996" bottom="0.78740157499999996" header="0.3" footer="0.3"/>
  <pageSetup paperSize="9" scale="52" orientation="portrait" r:id="rId1"/>
  <rowBreaks count="1" manualBreakCount="1">
    <brk id="7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CENOVÁ TABULKA</vt:lpstr>
      <vt:lpstr>'CENOVÁ TABULKA'!Oblast_tisku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Matějka Petr</dc:creator>
  <cp:lastModifiedBy>Bolfová Petra</cp:lastModifiedBy>
  <cp:lastPrinted>2020-06-10T06:56:14Z</cp:lastPrinted>
  <dcterms:created xsi:type="dcterms:W3CDTF">2018-03-01T11:46:27Z</dcterms:created>
  <dcterms:modified xsi:type="dcterms:W3CDTF">2020-06-29T05:49:11Z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96583577</vt:i4>
  </property>
  <property fmtid="{D5CDD505-2E9C-101B-9397-08002B2CF9AE}" pid="3" name="_NewReviewCycle">
    <vt:lpwstr/>
  </property>
  <property fmtid="{D5CDD505-2E9C-101B-9397-08002B2CF9AE}" pid="4" name="_EmailSubject">
    <vt:lpwstr>Příloha č. 1 ZD - Návrh smlouvy.doc</vt:lpwstr>
  </property>
  <property fmtid="{D5CDD505-2E9C-101B-9397-08002B2CF9AE}" pid="5" name="_AuthorEmail">
    <vt:lpwstr>Petra.Bolfova@cnb.cz</vt:lpwstr>
  </property>
  <property fmtid="{D5CDD505-2E9C-101B-9397-08002B2CF9AE}" pid="6" name="_AuthorEmailDisplayName">
    <vt:lpwstr>Bolfová Petra</vt:lpwstr>
  </property>
  <property fmtid="{D5CDD505-2E9C-101B-9397-08002B2CF9AE}" pid="7" name="_PreviousAdHocReviewCycleID">
    <vt:i4>96583577</vt:i4>
  </property>
  <property fmtid="{D5CDD505-2E9C-101B-9397-08002B2CF9AE}" pid="8" name="_ReviewingToolsShownOnce">
    <vt:lpwstr/>
  </property>
</Properties>
</file>