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" yWindow="-30" windowWidth="19575" windowHeight="12900" tabRatio="763"/>
  </bookViews>
  <sheets>
    <sheet name="Celková nabídková cena" sheetId="6" r:id="rId1"/>
    <sheet name="Tab.1A" sheetId="1" r:id="rId2"/>
    <sheet name="Tab.1B" sheetId="2" r:id="rId3"/>
    <sheet name="Tab.1C" sheetId="3" r:id="rId4"/>
    <sheet name="Tab.2" sheetId="4" r:id="rId5"/>
    <sheet name="Tab.3" sheetId="5" r:id="rId6"/>
  </sheets>
  <definedNames>
    <definedName name="_xlnm.Print_Area" localSheetId="2">Tab.1B!$A$1:$J$46</definedName>
    <definedName name="Z_7519C29A_F81C_4982_B1E7_965307422325_.wvu.PrintArea" localSheetId="1" hidden="1">Tab.1A!$A$1:$H$24</definedName>
    <definedName name="Z_7519C29A_F81C_4982_B1E7_965307422325_.wvu.PrintArea" localSheetId="2" hidden="1">Tab.1B!$A$1:$J$46</definedName>
    <definedName name="Z_7519C29A_F81C_4982_B1E7_965307422325_.wvu.PrintArea" localSheetId="3" hidden="1">Tab.1C!$A$1:$I$17</definedName>
    <definedName name="Z_7519C29A_F81C_4982_B1E7_965307422325_.wvu.PrintArea" localSheetId="4" hidden="1">Tab.2!$A$1:$I$15</definedName>
    <definedName name="Z_7519C29A_F81C_4982_B1E7_965307422325_.wvu.PrintArea" localSheetId="5" hidden="1">Tab.3!$A$1:$F$12</definedName>
    <definedName name="Z_92E15E10_1B4B_4617_BA26_351AC6DF1CF4_.wvu.PrintArea" localSheetId="1" hidden="1">Tab.1A!$A$1:$H$24</definedName>
    <definedName name="Z_92E15E10_1B4B_4617_BA26_351AC6DF1CF4_.wvu.PrintArea" localSheetId="2" hidden="1">Tab.1B!$A$1:$J$46</definedName>
    <definedName name="Z_92E15E10_1B4B_4617_BA26_351AC6DF1CF4_.wvu.PrintArea" localSheetId="3" hidden="1">Tab.1C!$A$1:$I$17</definedName>
    <definedName name="Z_92E15E10_1B4B_4617_BA26_351AC6DF1CF4_.wvu.PrintArea" localSheetId="4" hidden="1">Tab.2!$A$1:$I$15</definedName>
    <definedName name="Z_92E15E10_1B4B_4617_BA26_351AC6DF1CF4_.wvu.PrintArea" localSheetId="5" hidden="1">Tab.3!$A$1:$F$12</definedName>
    <definedName name="Z_B3CEDDCA_A33E_4013_BCC9_FD3A5E640AFB_.wvu.PrintArea" localSheetId="1" hidden="1">Tab.1A!$A$1:$H$24</definedName>
    <definedName name="Z_B3CEDDCA_A33E_4013_BCC9_FD3A5E640AFB_.wvu.PrintArea" localSheetId="2" hidden="1">Tab.1B!$A$1:$J$46</definedName>
    <definedName name="Z_B3CEDDCA_A33E_4013_BCC9_FD3A5E640AFB_.wvu.PrintArea" localSheetId="3" hidden="1">Tab.1C!$A$1:$I$17</definedName>
    <definedName name="Z_B3CEDDCA_A33E_4013_BCC9_FD3A5E640AFB_.wvu.PrintArea" localSheetId="4" hidden="1">Tab.2!$A$1:$I$15</definedName>
    <definedName name="Z_B3CEDDCA_A33E_4013_BCC9_FD3A5E640AFB_.wvu.PrintArea" localSheetId="5" hidden="1">Tab.3!$A$1:$F$12</definedName>
  </definedNames>
  <calcPr calcId="145621"/>
  <customWorkbookViews>
    <customWorkbookView name="Novák Pavel – osobní zobrazení" guid="{92E15E10-1B4B-4617-BA26-351AC6DF1CF4}" mergeInterval="0" personalView="1" maximized="1" windowWidth="1280" windowHeight="838" tabRatio="763" activeSheetId="5"/>
    <customWorkbookView name="Řehák Martin – osobní zobrazení" guid="{B3CEDDCA-A33E-4013-BCC9-FD3A5E640AFB}" mergeInterval="0" personalView="1" maximized="1" windowWidth="1022" windowHeight="963" tabRatio="763" activeSheetId="1"/>
    <customWorkbookView name="autor – osobní zobrazení" guid="{7519C29A-F81C-4982-B1E7-965307422325}" mergeInterval="0" personalView="1" maximized="1" windowWidth="1916" windowHeight="867" tabRatio="763" activeSheetId="6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5" l="1"/>
  <c r="H29" i="2" l="1"/>
  <c r="H30" i="2"/>
  <c r="H31" i="2"/>
  <c r="H32" i="2"/>
  <c r="H33" i="2"/>
  <c r="H28" i="2"/>
  <c r="H22" i="2"/>
  <c r="H23" i="2"/>
  <c r="H21" i="2"/>
  <c r="I27" i="2"/>
  <c r="I26" i="2"/>
  <c r="I25" i="2"/>
  <c r="I24" i="2"/>
  <c r="I20" i="2"/>
  <c r="I19" i="2"/>
  <c r="I18" i="2"/>
  <c r="I17" i="2"/>
  <c r="I16" i="2"/>
  <c r="I15" i="2"/>
  <c r="I14" i="2"/>
  <c r="I13" i="2"/>
  <c r="I12" i="2"/>
  <c r="I11" i="2"/>
  <c r="I10" i="2"/>
  <c r="I8" i="2"/>
  <c r="I35" i="2" l="1"/>
  <c r="H34" i="2"/>
  <c r="H36" i="2" l="1"/>
  <c r="H37" i="2" s="1"/>
  <c r="G29" i="1"/>
  <c r="G30" i="1"/>
  <c r="G31" i="1"/>
  <c r="G32" i="1"/>
  <c r="G33" i="1" l="1"/>
  <c r="G21" i="1" l="1"/>
  <c r="G13" i="1" l="1"/>
  <c r="G20" i="1" l="1"/>
  <c r="G19" i="1"/>
  <c r="G18" i="1"/>
  <c r="G17" i="1"/>
  <c r="G16" i="1"/>
  <c r="G15" i="1"/>
  <c r="G14" i="1"/>
  <c r="G12" i="1"/>
  <c r="G11" i="1"/>
  <c r="G10" i="1"/>
  <c r="G9" i="1"/>
  <c r="F6" i="5" l="1"/>
  <c r="F7" i="5" s="1"/>
  <c r="F8" i="5" s="1"/>
  <c r="F2" i="2" l="1"/>
  <c r="F2" i="5"/>
  <c r="E2" i="5"/>
  <c r="F2" i="4"/>
  <c r="E2" i="4"/>
  <c r="F2" i="3"/>
  <c r="E2" i="3"/>
  <c r="E2" i="2"/>
  <c r="B7" i="6" l="1"/>
  <c r="F6" i="4"/>
  <c r="F7" i="4"/>
  <c r="F8" i="4"/>
  <c r="F9" i="4"/>
  <c r="F10" i="4"/>
  <c r="F5" i="4"/>
  <c r="F11" i="4" l="1"/>
  <c r="F12" i="4" s="1"/>
  <c r="B6" i="6" s="1"/>
  <c r="F6" i="3" l="1"/>
  <c r="F7" i="3"/>
  <c r="F8" i="3"/>
  <c r="F9" i="3"/>
  <c r="F10" i="3"/>
  <c r="F5" i="3"/>
  <c r="G8" i="1"/>
  <c r="G22" i="1" s="1"/>
  <c r="F11" i="3" l="1"/>
  <c r="F12" i="3" s="1"/>
  <c r="F13" i="3" s="1"/>
  <c r="B5" i="6" s="1"/>
  <c r="B4" i="6" l="1"/>
  <c r="G23" i="1"/>
  <c r="G24" i="1" s="1"/>
  <c r="G34" i="1" l="1"/>
  <c r="B3" i="6" s="1"/>
  <c r="B9" i="6" s="1"/>
</calcChain>
</file>

<file path=xl/sharedStrings.xml><?xml version="1.0" encoding="utf-8"?>
<sst xmlns="http://schemas.openxmlformats.org/spreadsheetml/2006/main" count="209" uniqueCount="139">
  <si>
    <t>Cenová tabulka</t>
  </si>
  <si>
    <t>Položka</t>
  </si>
  <si>
    <t>Jednotky</t>
  </si>
  <si>
    <t>Jednotková cena v Kč bez DPH</t>
  </si>
  <si>
    <t>hod.</t>
  </si>
  <si>
    <t>ks</t>
  </si>
  <si>
    <t>Členění ploch pravidelného úklidu včetně jednotkových cen a četnosti úklidu</t>
  </si>
  <si>
    <t>Specifikace prostor a povrchů</t>
  </si>
  <si>
    <t>Množství,  výměra [jedn.]</t>
  </si>
  <si>
    <t>Jednotková cena [Kč bez DPH/jedn.]</t>
  </si>
  <si>
    <t>Rozpis prací prováděných nad rámec pravidelného úklidu včetně jednotkových cen</t>
  </si>
  <si>
    <t xml:space="preserve">Položky uvedené v této příloze jsou stanoveny modelově, fakturace probíhá dle skutečnosti. </t>
  </si>
  <si>
    <t>Uvedené počty kusů jsou stanoveny modelově, fakturace probíhá dle skutečné spotřeby.</t>
  </si>
  <si>
    <t>vývoz</t>
  </si>
  <si>
    <t>kg</t>
  </si>
  <si>
    <t>Péče o zeleň, zahradnické služby</t>
  </si>
  <si>
    <t>Plzeň</t>
  </si>
  <si>
    <t>Pravidelný odvoz plastových obalů (nádoba 1100 l - 1x týdně)</t>
  </si>
  <si>
    <t xml:space="preserve">Mimořádný odvoz a likvidace vyřazeného majetku </t>
  </si>
  <si>
    <t>Mimořádný odvoz a likvidace nebezpečného odpadu -  popis dle přílohy č. 3 smlouvy</t>
  </si>
  <si>
    <t>servisní den</t>
  </si>
  <si>
    <t>hod</t>
  </si>
  <si>
    <t>* cena všech činností včetně dopravy</t>
  </si>
  <si>
    <t>Odvoz, třídění a likvidace odpadu*</t>
  </si>
  <si>
    <t>Práce na výzvu nad rámec pravidelného úklidu (model)*</t>
  </si>
  <si>
    <t>Desinfekční přípravek na ruce Spirigel, vč. dávkovače</t>
  </si>
  <si>
    <t>Spotřební materiál *</t>
  </si>
  <si>
    <t>* cena spotřebního materiálu včetně dopravy</t>
  </si>
  <si>
    <t>Pravidelný úklid*</t>
  </si>
  <si>
    <t>bm</t>
  </si>
  <si>
    <t>Četnost [dnů/měs.]</t>
  </si>
  <si>
    <t>Měsíční náklad [Kč bez DPH]</t>
  </si>
  <si>
    <t>*** ve výměře uvedena celková plocha</t>
  </si>
  <si>
    <t>** cena mytí oken a fasády bez zajištění plošiny</t>
  </si>
  <si>
    <t>Tabulka č. 2</t>
  </si>
  <si>
    <t>Tabulka č. 3</t>
  </si>
  <si>
    <t>Vnější zeleň - činnosti dle přílohy č. 1 smlouvy*</t>
  </si>
  <si>
    <t>Vnitřní zeleň - činnosti dle přílohy č. 1 smlouvy*</t>
  </si>
  <si>
    <t>V případě uvedených odkazů na obchodní názvy zadavatel výslovně připouští rovnocenné řešení.</t>
  </si>
  <si>
    <t>počet jednotek</t>
  </si>
  <si>
    <t>Pravidelný úklid celkem - roční náklady</t>
  </si>
  <si>
    <t>Pravidelný úklid celkem - náklady za 4 roky</t>
  </si>
  <si>
    <t>Mýdlo tekuté dolévané</t>
  </si>
  <si>
    <t>litr</t>
  </si>
  <si>
    <r>
      <t>Pozn</t>
    </r>
    <r>
      <rPr>
        <u/>
        <sz val="10"/>
        <rFont val="Calibri"/>
        <family val="2"/>
        <charset val="238"/>
        <scheme val="minor"/>
      </rPr>
      <t>.:</t>
    </r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</si>
  <si>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</si>
  <si>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Poznámky:</t>
    </r>
    <r>
      <rPr>
        <b/>
        <sz val="10"/>
        <rFont val="Calibri"/>
        <family val="2"/>
        <charset val="238"/>
        <scheme val="minor"/>
      </rPr>
      <t xml:space="preserve"> </t>
    </r>
  </si>
  <si>
    <t>Pravidelný odvoz komunálního odpadu - popis dle přílohy č. 3 smlouvy (2 x nádoba 1100 l - 1x týdně)</t>
  </si>
  <si>
    <t>Práce nad rámec prav. úklidu celkem - náklady za 4 roky</t>
  </si>
  <si>
    <t>Pravidelný úklid celkem - měsíční náklady</t>
  </si>
  <si>
    <t>Spotřební materiál celkem - náklady za měsíc</t>
  </si>
  <si>
    <t>Spotřební materiál celkem - roční náklady</t>
  </si>
  <si>
    <t>Spotřební materiál celkem - náklady za 4 roky</t>
  </si>
  <si>
    <t>Odvoz, třídění a likvidace odpadu celkem - roční náklady</t>
  </si>
  <si>
    <t>Odvoz, třídění a likvidace odpadu celkem - náklady za 4 roky</t>
  </si>
  <si>
    <t>Pravidelný odvoz separovaného papíru a lepenkových obalů (nádoba 1100 l - 1x za dva týdny)</t>
  </si>
  <si>
    <t>Péče o zeleň, zahradnické služby celkem - náklady za 4 roky</t>
  </si>
  <si>
    <t>Tabulka č. 1C</t>
  </si>
  <si>
    <t>Tabulka č. 1B</t>
  </si>
  <si>
    <t>Tabulka č. 1A</t>
  </si>
  <si>
    <t>modelový počet jednotek za rok</t>
  </si>
  <si>
    <t>Cena za počet jednotek za rok v Kč bez DPH</t>
  </si>
  <si>
    <t>Ručník papírový skládaný ZZ (recykl. jednovrstvý bílý 230x250mm, 33-40g/m2) balení 250 listů</t>
  </si>
  <si>
    <t>Náplň do hygbagů</t>
  </si>
  <si>
    <t>WC gel osvěžovač vzduchu</t>
  </si>
  <si>
    <t xml:space="preserve">Toaletní papír bělený Jumbo role 190mm (recykl., standard šíře 90mm, dvouvrstvý, nejméně 30g/m2) </t>
  </si>
  <si>
    <t>!účastník tento list nevyplňuje; ceny se přenášejí automaticky z ostatních listů tabulky!</t>
  </si>
  <si>
    <t>Tab. 3</t>
  </si>
  <si>
    <t>Tab. 2</t>
  </si>
  <si>
    <t xml:space="preserve">Tab. 1c </t>
  </si>
  <si>
    <t xml:space="preserve">Tab. 1b </t>
  </si>
  <si>
    <t>Tab. 1a</t>
  </si>
  <si>
    <t>Celková nabídková cena za místo plnění Plzeň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</si>
  <si>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</si>
  <si>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 xml:space="preserve">  5) Chodby</t>
  </si>
  <si>
    <t xml:space="preserve">  4) Schodiště</t>
  </si>
  <si>
    <t xml:space="preserve">  3) Hlavní, boční a bytový vchod - kov + sklo (komplet vč. zádveří a konstrukcí)</t>
  </si>
  <si>
    <t xml:space="preserve">  1) Kanceláře, bankovní hala, peněžní oddělení, personální vchod - denní úklid</t>
  </si>
  <si>
    <t>Odvoz a likvidace papírového odpadu skartací dle DIN 66399, úroveň ochrany 2, klasifikace P, stupeň bezpečnosti P-4</t>
  </si>
  <si>
    <t>soubor</t>
  </si>
  <si>
    <t>15) Sklady - roční úklid</t>
  </si>
  <si>
    <t>Celkem v Kč bez DPH za 4 roky</t>
  </si>
  <si>
    <t>16) Archivy, Safe trezor - čtvrtletní úklid</t>
  </si>
  <si>
    <t>19) Technické a provozní místnosti, kryt CO - roční úklid</t>
  </si>
  <si>
    <t xml:space="preserve">  9) Tubus bytového výtahu (vnitřní povrch)</t>
  </si>
  <si>
    <t xml:space="preserve">  8) Tubus bytového výtahu (venkovní povrch)</t>
  </si>
  <si>
    <t xml:space="preserve">  7) Práce výškové (horolez. techn.)</t>
  </si>
  <si>
    <t xml:space="preserve">  6) Čištění okapových kotlíků - bytová část (horolez. techn.)</t>
  </si>
  <si>
    <t xml:space="preserve">  5) Čištění okapů - bytová část (horolez. techn.)</t>
  </si>
  <si>
    <t xml:space="preserve">  4) Čištění plochých střech</t>
  </si>
  <si>
    <t xml:space="preserve">  3) Mytí kamenné fasády budovy (horolez. techn.) - 1/3 celkové plochy***</t>
  </si>
  <si>
    <t xml:space="preserve">  2) Mytí oken vč. kov. rámů a parapetů - celková výměra umývaných okenních ploch**</t>
  </si>
  <si>
    <t xml:space="preserve">  1) Čištění koberců</t>
  </si>
  <si>
    <t xml:space="preserve">   - okna zdvojená z vnitřní strany (vakuová) vč. fasádních skl. a kovových ploch</t>
  </si>
  <si>
    <t xml:space="preserve">   - okna zdvojená z vnější strany (vakuová) vč. fasádních skl. ploch (horolez. techn.)</t>
  </si>
  <si>
    <t xml:space="preserve">   - prosklené fasádní stěny vnější (horolez. techn.) - 1/3 celkové plochy***</t>
  </si>
  <si>
    <t xml:space="preserve">   - prosklené stěny v interiéru (např. řed. část, uni sál, hala)</t>
  </si>
  <si>
    <t>výjezd</t>
  </si>
  <si>
    <t>21) Zajištění schůdnosti chodníku - bez vyžádání, automaticky dle akt. klimat. podmínek</t>
  </si>
  <si>
    <t>22) Pronájem vysokozdvižné plošiny</t>
  </si>
  <si>
    <t>* cena všech činností včetně dopravy (mimo havarijního úklidu, kde bude výjezd hrazen) a užitých čistících přípravků</t>
  </si>
  <si>
    <t>* cena všech činností včetně dopravy a užitých čistících přípravků</t>
  </si>
  <si>
    <t>modelový počet 
jednotek za rok</t>
  </si>
  <si>
    <t>Péče o zeleň, zahradnické služby celkem - náklady za rok</t>
  </si>
  <si>
    <t>* cena činností včetně dopravy vč. likvidace bioodpadu</t>
  </si>
  <si>
    <t>17) Archivy, Safe trezor - roční úklid</t>
  </si>
  <si>
    <t>Modelová četnost [úkon/měsíc]</t>
  </si>
  <si>
    <t xml:space="preserve">Množství,  výměra </t>
  </si>
  <si>
    <t>Četnost [úkonů/rok]</t>
  </si>
  <si>
    <t>Roční náklad     [Kč bez DPH]</t>
  </si>
  <si>
    <t>Jednotková cena      [Kč bez DPH/jedn.]</t>
  </si>
  <si>
    <t xml:space="preserve">  2) Kanceláře - úklid 1x za týden pouze m.č. 535</t>
  </si>
  <si>
    <t>10) Učebna - na výzvu</t>
  </si>
  <si>
    <t>11) Šatny - denní úklid na výzvu</t>
  </si>
  <si>
    <t>12) Šatny - měsíční úklid na výzvu</t>
  </si>
  <si>
    <t>13) Mytí světel</t>
  </si>
  <si>
    <t>14) Čištění čalounění</t>
  </si>
  <si>
    <t>15) Čištění žaluzií - vertikální (šíře 12,7 cm)</t>
  </si>
  <si>
    <t>16) Úklid po malířích</t>
  </si>
  <si>
    <t>17) Ostatní práce účtované podle počtu skutečně odpracovaných hodin (např. čištění vnitřků lednic, odklízení objemného odpadu z chodeb, kontrola chodníku, úklid po řemeslnících apod.)</t>
  </si>
  <si>
    <t>18) Havarijní úklid - práce</t>
  </si>
  <si>
    <t>19) Havarijní úklid - výjezd</t>
  </si>
  <si>
    <t>20) Úklid sněhu ze střechy</t>
  </si>
  <si>
    <t xml:space="preserve">  6) Učebna - měsíční úklid</t>
  </si>
  <si>
    <t xml:space="preserve">  7) Bufet</t>
  </si>
  <si>
    <t xml:space="preserve">  8) Výtahy</t>
  </si>
  <si>
    <t xml:space="preserve">  9) Sociální zařízení - denní úklid dle spec. písm. a) + b)</t>
  </si>
  <si>
    <t>10) Sociální zařízení - měsíční úklid dle spec. písm. c)</t>
  </si>
  <si>
    <t>11) Kuchyňky</t>
  </si>
  <si>
    <t>12) Venkovní plochy - chodník</t>
  </si>
  <si>
    <t>13) Sklady - měsíční úklid</t>
  </si>
  <si>
    <t>14) Technické a provozní místnosti, kryt CO - měsíční úklid</t>
  </si>
  <si>
    <t>Jednotková cena zahrnuje veškeré činnosti prováděné v měsíci.</t>
  </si>
  <si>
    <t>Modelová četnost [úkon/rok]</t>
  </si>
  <si>
    <t>roční náklad [Kč bez DPH]</t>
  </si>
  <si>
    <t>měsíční náklad [Kč bez DPH]</t>
  </si>
  <si>
    <t>Práce nad rámec prav. úklidu celkem - náklady za 1 rok</t>
  </si>
  <si>
    <t>Práce nad rámec prav. úklidu - celkové měsíční náklady za činnosti s měsíční četností</t>
  </si>
  <si>
    <t>Práce nad rámec prav. úklidu - celkové roční náklady za činnosti s roční četností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</si>
</sst>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55">
    <xf numFmtId="0" fontId="0" fillId="0" borderId="0"/>
    <xf numFmtId="0" fontId="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0" fontId="1" fillId="0" borderId="0"/>
    <xf numFmtId="164" fontId="1" fillId="0" borderId="0"/>
    <xf numFmtId="0" fontId="3" fillId="0" borderId="0"/>
    <xf numFmtId="0" fontId="2" fillId="0" borderId="0"/>
    <xf numFmtId="164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3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46">
    <xf numFmtId="0" fontId="0" fillId="0" borderId="0" xfId="0"/>
    <xf numFmtId="0" fontId="7" fillId="0" borderId="15" xfId="54" applyFont="1" applyFill="1" applyBorder="1" applyAlignment="1" applyProtection="1">
      <alignment horizontal="center"/>
    </xf>
    <xf numFmtId="0" fontId="7" fillId="0" borderId="9" xfId="54" applyFont="1" applyFill="1" applyBorder="1" applyAlignment="1" applyProtection="1">
      <alignment horizontal="center"/>
    </xf>
    <xf numFmtId="0" fontId="0" fillId="0" borderId="0" xfId="0" applyFont="1" applyProtection="1"/>
    <xf numFmtId="0" fontId="0" fillId="0" borderId="19" xfId="0" applyFont="1" applyBorder="1" applyProtection="1"/>
    <xf numFmtId="0" fontId="9" fillId="0" borderId="28" xfId="0" applyFont="1" applyBorder="1" applyAlignment="1" applyProtection="1">
      <alignment horizontal="left" vertical="center" wrapText="1"/>
    </xf>
    <xf numFmtId="0" fontId="10" fillId="0" borderId="37" xfId="25" applyFont="1" applyBorder="1" applyAlignment="1" applyProtection="1">
      <alignment vertical="center" wrapText="1"/>
    </xf>
    <xf numFmtId="0" fontId="9" fillId="0" borderId="36" xfId="0" applyFont="1" applyBorder="1" applyAlignment="1" applyProtection="1">
      <alignment horizontal="center" vertical="center" wrapText="1"/>
    </xf>
    <xf numFmtId="0" fontId="9" fillId="0" borderId="29" xfId="0" applyFont="1" applyBorder="1" applyAlignment="1" applyProtection="1">
      <alignment horizontal="center" vertical="center" wrapText="1"/>
    </xf>
    <xf numFmtId="4" fontId="11" fillId="2" borderId="43" xfId="25" applyNumberFormat="1" applyFont="1" applyFill="1" applyBorder="1" applyAlignment="1" applyProtection="1">
      <alignment horizontal="center" vertical="center"/>
    </xf>
    <xf numFmtId="0" fontId="9" fillId="2" borderId="46" xfId="25" applyFont="1" applyFill="1" applyBorder="1" applyAlignment="1" applyProtection="1">
      <alignment vertical="center"/>
    </xf>
    <xf numFmtId="4" fontId="11" fillId="2" borderId="44" xfId="25" applyNumberFormat="1" applyFont="1" applyFill="1" applyBorder="1" applyAlignment="1" applyProtection="1">
      <alignment horizontal="center" vertical="center"/>
    </xf>
    <xf numFmtId="0" fontId="14" fillId="0" borderId="0" xfId="25" applyFont="1" applyProtection="1"/>
    <xf numFmtId="0" fontId="15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0" fillId="0" borderId="6" xfId="0" applyFont="1" applyBorder="1" applyProtection="1"/>
    <xf numFmtId="0" fontId="0" fillId="0" borderId="0" xfId="0" applyFont="1" applyBorder="1" applyProtection="1"/>
    <xf numFmtId="0" fontId="0" fillId="0" borderId="16" xfId="0" applyFont="1" applyBorder="1" applyProtection="1"/>
    <xf numFmtId="0" fontId="0" fillId="0" borderId="18" xfId="0" applyFont="1" applyBorder="1" applyProtection="1"/>
    <xf numFmtId="0" fontId="11" fillId="2" borderId="21" xfId="0" applyFont="1" applyFill="1" applyBorder="1" applyAlignment="1" applyProtection="1"/>
    <xf numFmtId="0" fontId="11" fillId="2" borderId="1" xfId="25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/>
    <xf numFmtId="3" fontId="11" fillId="0" borderId="1" xfId="0" applyNumberFormat="1" applyFont="1" applyFill="1" applyBorder="1" applyAlignment="1" applyProtection="1">
      <alignment horizontal="center"/>
    </xf>
    <xf numFmtId="4" fontId="11" fillId="2" borderId="1" xfId="0" applyNumberFormat="1" applyFont="1" applyFill="1" applyBorder="1" applyAlignment="1" applyProtection="1">
      <alignment horizontal="center"/>
    </xf>
    <xf numFmtId="0" fontId="11" fillId="2" borderId="24" xfId="0" applyFont="1" applyFill="1" applyBorder="1" applyAlignment="1" applyProtection="1">
      <alignment horizontal="left"/>
    </xf>
    <xf numFmtId="0" fontId="11" fillId="2" borderId="27" xfId="0" applyFont="1" applyFill="1" applyBorder="1" applyAlignment="1" applyProtection="1"/>
    <xf numFmtId="0" fontId="11" fillId="2" borderId="10" xfId="0" applyFont="1" applyFill="1" applyBorder="1" applyAlignment="1" applyProtection="1"/>
    <xf numFmtId="0" fontId="11" fillId="2" borderId="11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44" fontId="9" fillId="0" borderId="0" xfId="2" applyFont="1" applyAlignment="1" applyProtection="1">
      <alignment horizontal="left"/>
    </xf>
    <xf numFmtId="0" fontId="8" fillId="2" borderId="4" xfId="0" applyFont="1" applyFill="1" applyBorder="1" applyAlignment="1" applyProtection="1">
      <alignment horizontal="right"/>
    </xf>
    <xf numFmtId="0" fontId="8" fillId="2" borderId="5" xfId="0" applyFont="1" applyFill="1" applyBorder="1" applyAlignment="1" applyProtection="1"/>
    <xf numFmtId="0" fontId="8" fillId="0" borderId="15" xfId="0" applyFont="1" applyFill="1" applyBorder="1" applyAlignment="1" applyProtection="1">
      <alignment horizontal="center"/>
    </xf>
    <xf numFmtId="0" fontId="7" fillId="0" borderId="15" xfId="0" applyFont="1" applyFill="1" applyBorder="1" applyAlignment="1" applyProtection="1">
      <alignment horizontal="center"/>
    </xf>
    <xf numFmtId="0" fontId="11" fillId="0" borderId="14" xfId="0" applyFont="1" applyFill="1" applyBorder="1" applyAlignment="1" applyProtection="1">
      <alignment vertical="center"/>
    </xf>
    <xf numFmtId="4" fontId="11" fillId="0" borderId="15" xfId="0" applyNumberFormat="1" applyFont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vertical="center"/>
    </xf>
    <xf numFmtId="4" fontId="11" fillId="0" borderId="11" xfId="0" applyNumberFormat="1" applyFont="1" applyBorder="1" applyAlignment="1" applyProtection="1">
      <alignment horizontal="center" vertical="center"/>
    </xf>
    <xf numFmtId="4" fontId="18" fillId="2" borderId="25" xfId="25" applyNumberFormat="1" applyFont="1" applyFill="1" applyBorder="1" applyAlignment="1" applyProtection="1">
      <alignment horizontal="center" vertical="center"/>
    </xf>
    <xf numFmtId="0" fontId="14" fillId="0" borderId="35" xfId="25" applyFont="1" applyBorder="1" applyAlignment="1" applyProtection="1">
      <alignment vertical="center"/>
    </xf>
    <xf numFmtId="4" fontId="18" fillId="2" borderId="38" xfId="25" applyNumberFormat="1" applyFont="1" applyFill="1" applyBorder="1" applyAlignment="1" applyProtection="1">
      <alignment horizontal="center" vertical="center"/>
    </xf>
    <xf numFmtId="0" fontId="14" fillId="0" borderId="34" xfId="25" applyFont="1" applyBorder="1" applyAlignment="1" applyProtection="1">
      <alignment vertical="center"/>
    </xf>
    <xf numFmtId="3" fontId="11" fillId="0" borderId="11" xfId="0" applyNumberFormat="1" applyFont="1" applyFill="1" applyBorder="1" applyAlignment="1" applyProtection="1">
      <alignment horizontal="center"/>
    </xf>
    <xf numFmtId="0" fontId="0" fillId="0" borderId="0" xfId="0" applyFont="1" applyAlignment="1" applyProtection="1">
      <alignment horizontal="center" vertical="center" wrapText="1"/>
    </xf>
    <xf numFmtId="0" fontId="8" fillId="0" borderId="18" xfId="0" applyFont="1" applyBorder="1" applyAlignment="1" applyProtection="1">
      <alignment vertical="center" wrapText="1"/>
    </xf>
    <xf numFmtId="0" fontId="11" fillId="0" borderId="7" xfId="0" applyFont="1" applyFill="1" applyBorder="1" applyAlignment="1" applyProtection="1">
      <alignment vertical="center" wrapText="1"/>
    </xf>
    <xf numFmtId="4" fontId="11" fillId="0" borderId="11" xfId="0" applyNumberFormat="1" applyFont="1" applyBorder="1" applyAlignment="1" applyProtection="1">
      <alignment horizontal="center" vertical="center" wrapText="1"/>
    </xf>
    <xf numFmtId="0" fontId="9" fillId="2" borderId="45" xfId="25" applyFont="1" applyFill="1" applyBorder="1" applyAlignment="1" applyProtection="1">
      <alignment horizontal="left" vertical="center"/>
    </xf>
    <xf numFmtId="0" fontId="9" fillId="2" borderId="46" xfId="25" applyFont="1" applyFill="1" applyBorder="1" applyAlignment="1" applyProtection="1">
      <alignment horizontal="left" vertical="center"/>
    </xf>
    <xf numFmtId="0" fontId="9" fillId="2" borderId="24" xfId="25" applyFont="1" applyFill="1" applyBorder="1" applyAlignment="1" applyProtection="1">
      <alignment horizontal="left" vertical="center"/>
    </xf>
    <xf numFmtId="0" fontId="9" fillId="2" borderId="20" xfId="25" applyFont="1" applyFill="1" applyBorder="1" applyAlignment="1" applyProtection="1">
      <alignment horizontal="left" vertical="center"/>
    </xf>
    <xf numFmtId="0" fontId="11" fillId="0" borderId="20" xfId="0" applyFont="1" applyFill="1" applyBorder="1" applyAlignment="1" applyProtection="1">
      <alignment wrapText="1"/>
    </xf>
    <xf numFmtId="0" fontId="11" fillId="0" borderId="11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7" fillId="0" borderId="15" xfId="54" applyFont="1" applyFill="1" applyBorder="1" applyAlignment="1" applyProtection="1">
      <alignment horizontal="center" vertical="center"/>
    </xf>
    <xf numFmtId="0" fontId="7" fillId="0" borderId="9" xfId="54" applyFont="1" applyFill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4" fillId="0" borderId="0" xfId="25" applyFont="1" applyAlignment="1" applyProtection="1">
      <alignment vertical="center"/>
    </xf>
    <xf numFmtId="0" fontId="7" fillId="0" borderId="18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 wrapText="1"/>
    </xf>
    <xf numFmtId="0" fontId="11" fillId="0" borderId="10" xfId="0" applyNumberFormat="1" applyFont="1" applyFill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 wrapText="1"/>
    </xf>
    <xf numFmtId="0" fontId="9" fillId="0" borderId="51" xfId="0" applyFont="1" applyBorder="1" applyAlignment="1" applyProtection="1">
      <alignment horizontal="center" vertical="center" wrapText="1"/>
    </xf>
    <xf numFmtId="0" fontId="9" fillId="0" borderId="53" xfId="0" applyFont="1" applyBorder="1" applyAlignment="1" applyProtection="1">
      <alignment horizontal="center" vertical="center" wrapText="1"/>
    </xf>
    <xf numFmtId="0" fontId="11" fillId="0" borderId="27" xfId="0" applyFont="1" applyFill="1" applyBorder="1" applyAlignment="1" applyProtection="1">
      <alignment wrapText="1"/>
    </xf>
    <xf numFmtId="0" fontId="11" fillId="0" borderId="22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25" xfId="0" applyFont="1" applyFill="1" applyBorder="1" applyProtection="1"/>
    <xf numFmtId="0" fontId="9" fillId="2" borderId="55" xfId="25" applyFont="1" applyFill="1" applyBorder="1" applyAlignment="1" applyProtection="1">
      <alignment vertical="center"/>
    </xf>
    <xf numFmtId="4" fontId="11" fillId="2" borderId="56" xfId="25" applyNumberFormat="1" applyFont="1" applyFill="1" applyBorder="1" applyAlignment="1" applyProtection="1">
      <alignment horizontal="center" vertical="center"/>
    </xf>
    <xf numFmtId="4" fontId="11" fillId="0" borderId="15" xfId="0" applyNumberFormat="1" applyFont="1" applyBorder="1" applyAlignment="1" applyProtection="1">
      <alignment horizontal="center" vertical="center" wrapText="1"/>
    </xf>
    <xf numFmtId="0" fontId="19" fillId="0" borderId="0" xfId="0" applyFont="1"/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4" fontId="0" fillId="0" borderId="0" xfId="0" applyNumberFormat="1"/>
    <xf numFmtId="4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1" xfId="0" applyBorder="1"/>
    <xf numFmtId="0" fontId="20" fillId="0" borderId="0" xfId="0" applyFont="1"/>
    <xf numFmtId="4" fontId="0" fillId="0" borderId="9" xfId="0" applyNumberFormat="1" applyFont="1" applyBorder="1" applyAlignment="1" applyProtection="1">
      <alignment horizontal="center" vertical="center"/>
    </xf>
    <xf numFmtId="4" fontId="0" fillId="0" borderId="23" xfId="0" applyNumberFormat="1" applyFont="1" applyBorder="1" applyAlignment="1" applyProtection="1">
      <alignment horizontal="center" vertical="center"/>
    </xf>
    <xf numFmtId="4" fontId="0" fillId="0" borderId="3" xfId="0" applyNumberFormat="1" applyFont="1" applyBorder="1" applyAlignment="1" applyProtection="1">
      <alignment horizontal="center" vertical="center"/>
    </xf>
    <xf numFmtId="4" fontId="14" fillId="0" borderId="2" xfId="25" applyNumberFormat="1" applyFont="1" applyBorder="1" applyAlignment="1" applyProtection="1">
      <alignment horizontal="center" vertical="center"/>
    </xf>
    <xf numFmtId="4" fontId="14" fillId="0" borderId="3" xfId="25" applyNumberFormat="1" applyFont="1" applyBorder="1" applyAlignment="1" applyProtection="1">
      <alignment horizontal="center" vertical="center"/>
    </xf>
    <xf numFmtId="4" fontId="10" fillId="0" borderId="48" xfId="25" applyNumberFormat="1" applyFont="1" applyBorder="1" applyAlignment="1" applyProtection="1">
      <alignment horizontal="center" vertical="center"/>
    </xf>
    <xf numFmtId="4" fontId="10" fillId="0" borderId="49" xfId="25" applyNumberFormat="1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4" fontId="0" fillId="0" borderId="39" xfId="0" applyNumberFormat="1" applyFont="1" applyBorder="1" applyAlignment="1" applyProtection="1">
      <alignment horizontal="center" vertical="center"/>
    </xf>
    <xf numFmtId="4" fontId="0" fillId="0" borderId="2" xfId="0" applyNumberFormat="1" applyFont="1" applyBorder="1" applyAlignment="1" applyProtection="1">
      <alignment horizontal="center" vertical="center"/>
    </xf>
    <xf numFmtId="4" fontId="10" fillId="0" borderId="57" xfId="25" applyNumberFormat="1" applyFont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vertical="center"/>
    </xf>
    <xf numFmtId="0" fontId="14" fillId="0" borderId="0" xfId="25" applyFont="1" applyAlignment="1" applyProtection="1">
      <alignment horizontal="center"/>
    </xf>
    <xf numFmtId="0" fontId="0" fillId="0" borderId="22" xfId="0" applyFont="1" applyFill="1" applyBorder="1" applyProtection="1"/>
    <xf numFmtId="0" fontId="0" fillId="0" borderId="1" xfId="0" applyFont="1" applyFill="1" applyBorder="1" applyProtection="1"/>
    <xf numFmtId="0" fontId="11" fillId="0" borderId="35" xfId="0" applyFont="1" applyFill="1" applyBorder="1" applyAlignment="1" applyProtection="1">
      <alignment horizontal="center" vertical="center" wrapText="1"/>
    </xf>
    <xf numFmtId="0" fontId="0" fillId="0" borderId="35" xfId="0" applyFont="1" applyFill="1" applyBorder="1" applyAlignment="1" applyProtection="1">
      <alignment horizontal="center" vertical="center"/>
    </xf>
    <xf numFmtId="0" fontId="11" fillId="0" borderId="34" xfId="0" applyNumberFormat="1" applyFont="1" applyFill="1" applyBorder="1" applyAlignment="1" applyProtection="1">
      <alignment horizontal="center" vertical="center"/>
    </xf>
    <xf numFmtId="4" fontId="9" fillId="5" borderId="47" xfId="25" applyNumberFormat="1" applyFont="1" applyFill="1" applyBorder="1" applyAlignment="1" applyProtection="1">
      <alignment horizontal="center" vertical="center"/>
    </xf>
    <xf numFmtId="1" fontId="0" fillId="0" borderId="31" xfId="0" applyNumberFormat="1" applyFont="1" applyFill="1" applyBorder="1" applyAlignment="1" applyProtection="1">
      <alignment horizontal="center" vertical="center"/>
    </xf>
    <xf numFmtId="1" fontId="0" fillId="0" borderId="32" xfId="0" applyNumberFormat="1" applyFont="1" applyFill="1" applyBorder="1" applyAlignment="1" applyProtection="1">
      <alignment horizontal="center" vertical="center"/>
    </xf>
    <xf numFmtId="1" fontId="11" fillId="0" borderId="33" xfId="0" applyNumberFormat="1" applyFont="1" applyFill="1" applyBorder="1" applyAlignment="1" applyProtection="1">
      <alignment horizontal="center" vertical="center" wrapText="1"/>
    </xf>
    <xf numFmtId="0" fontId="11" fillId="0" borderId="50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9" fillId="5" borderId="41" xfId="25" applyFont="1" applyFill="1" applyBorder="1" applyAlignment="1" applyProtection="1">
      <alignment vertical="center"/>
    </xf>
    <xf numFmtId="0" fontId="9" fillId="5" borderId="42" xfId="25" applyFont="1" applyFill="1" applyBorder="1" applyAlignment="1" applyProtection="1">
      <alignment horizontal="center" vertical="center"/>
    </xf>
    <xf numFmtId="0" fontId="9" fillId="5" borderId="42" xfId="25" applyFont="1" applyFill="1" applyBorder="1" applyAlignment="1" applyProtection="1">
      <alignment vertical="center"/>
    </xf>
    <xf numFmtId="4" fontId="11" fillId="0" borderId="44" xfId="47" applyNumberFormat="1" applyFont="1" applyFill="1" applyBorder="1" applyAlignment="1" applyProtection="1">
      <alignment horizontal="center" vertical="center"/>
    </xf>
    <xf numFmtId="4" fontId="11" fillId="4" borderId="50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Border="1" applyAlignment="1" applyProtection="1">
      <alignment horizontal="center"/>
    </xf>
    <xf numFmtId="0" fontId="11" fillId="0" borderId="21" xfId="0" applyFont="1" applyFill="1" applyBorder="1" applyAlignment="1" applyProtection="1">
      <alignment vertical="center"/>
    </xf>
    <xf numFmtId="0" fontId="11" fillId="0" borderId="14" xfId="0" applyFont="1" applyFill="1" applyBorder="1" applyAlignment="1" applyProtection="1">
      <alignment horizontal="left" vertical="center" wrapText="1"/>
    </xf>
    <xf numFmtId="0" fontId="0" fillId="0" borderId="7" xfId="0" applyFont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horizontal="left" vertical="center"/>
    </xf>
    <xf numFmtId="4" fontId="11" fillId="0" borderId="15" xfId="0" applyNumberFormat="1" applyFont="1" applyFill="1" applyBorder="1" applyAlignment="1" applyProtection="1">
      <alignment horizontal="center" vertical="center"/>
    </xf>
    <xf numFmtId="4" fontId="11" fillId="0" borderId="22" xfId="0" applyNumberFormat="1" applyFont="1" applyFill="1" applyBorder="1" applyAlignment="1" applyProtection="1">
      <alignment horizontal="center" vertical="center"/>
    </xf>
    <xf numFmtId="4" fontId="11" fillId="0" borderId="1" xfId="0" applyNumberFormat="1" applyFont="1" applyFill="1" applyBorder="1" applyAlignment="1" applyProtection="1">
      <alignment horizontal="center" vertical="center"/>
    </xf>
    <xf numFmtId="3" fontId="11" fillId="0" borderId="1" xfId="0" applyNumberFormat="1" applyFont="1" applyFill="1" applyBorder="1" applyAlignment="1" applyProtection="1">
      <alignment horizontal="center" vertical="center"/>
    </xf>
    <xf numFmtId="4" fontId="11" fillId="0" borderId="11" xfId="0" applyNumberFormat="1" applyFont="1" applyFill="1" applyBorder="1" applyAlignment="1" applyProtection="1">
      <alignment horizontal="center" vertical="center"/>
    </xf>
    <xf numFmtId="0" fontId="14" fillId="0" borderId="0" xfId="25" applyFont="1" applyAlignment="1" applyProtection="1">
      <alignment wrapText="1"/>
    </xf>
    <xf numFmtId="0" fontId="0" fillId="0" borderId="14" xfId="0" applyFont="1" applyFill="1" applyBorder="1" applyAlignment="1" applyProtection="1">
      <alignment vertical="center"/>
    </xf>
    <xf numFmtId="3" fontId="11" fillId="0" borderId="15" xfId="0" applyNumberFormat="1" applyFont="1" applyFill="1" applyBorder="1" applyAlignment="1" applyProtection="1">
      <alignment horizontal="center" vertical="center"/>
    </xf>
    <xf numFmtId="0" fontId="11" fillId="2" borderId="15" xfId="25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vertical="center"/>
    </xf>
    <xf numFmtId="0" fontId="9" fillId="2" borderId="27" xfId="25" applyFont="1" applyFill="1" applyBorder="1" applyAlignment="1" applyProtection="1">
      <alignment horizontal="left" vertical="center"/>
    </xf>
    <xf numFmtId="4" fontId="18" fillId="2" borderId="58" xfId="25" applyNumberFormat="1" applyFont="1" applyFill="1" applyBorder="1" applyAlignment="1" applyProtection="1">
      <alignment horizontal="center" vertical="center"/>
    </xf>
    <xf numFmtId="0" fontId="14" fillId="0" borderId="59" xfId="25" applyFont="1" applyBorder="1" applyAlignment="1" applyProtection="1">
      <alignment vertical="center"/>
    </xf>
    <xf numFmtId="4" fontId="14" fillId="0" borderId="23" xfId="25" applyNumberFormat="1" applyFont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vertical="center"/>
    </xf>
    <xf numFmtId="3" fontId="11" fillId="0" borderId="11" xfId="0" applyNumberFormat="1" applyFont="1" applyFill="1" applyBorder="1" applyAlignment="1" applyProtection="1">
      <alignment horizontal="center" vertical="center"/>
    </xf>
    <xf numFmtId="0" fontId="11" fillId="2" borderId="11" xfId="25" applyFont="1" applyFill="1" applyBorder="1" applyAlignment="1" applyProtection="1">
      <alignment horizontal="center" vertical="center"/>
    </xf>
    <xf numFmtId="0" fontId="11" fillId="2" borderId="24" xfId="0" applyFont="1" applyFill="1" applyBorder="1" applyAlignment="1" applyProtection="1">
      <alignment horizontal="left" wrapText="1"/>
    </xf>
    <xf numFmtId="4" fontId="11" fillId="2" borderId="1" xfId="0" applyNumberFormat="1" applyFont="1" applyFill="1" applyBorder="1" applyAlignment="1" applyProtection="1">
      <alignment horizontal="center" vertical="center"/>
    </xf>
    <xf numFmtId="4" fontId="18" fillId="0" borderId="58" xfId="8" applyNumberFormat="1" applyFont="1" applyFill="1" applyBorder="1" applyAlignment="1" applyProtection="1">
      <alignment horizontal="center" vertical="center"/>
    </xf>
    <xf numFmtId="4" fontId="6" fillId="0" borderId="9" xfId="0" applyNumberFormat="1" applyFont="1" applyBorder="1" applyAlignment="1" applyProtection="1">
      <alignment horizontal="center" vertical="center"/>
    </xf>
    <xf numFmtId="0" fontId="11" fillId="2" borderId="24" xfId="0" applyFont="1" applyFill="1" applyBorder="1" applyAlignment="1" applyProtection="1"/>
    <xf numFmtId="4" fontId="11" fillId="4" borderId="11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25" xfId="47" applyNumberFormat="1" applyFont="1" applyFill="1" applyBorder="1" applyAlignment="1" applyProtection="1">
      <alignment horizontal="center" vertical="center"/>
    </xf>
    <xf numFmtId="4" fontId="18" fillId="0" borderId="38" xfId="47" applyNumberFormat="1" applyFont="1" applyFill="1" applyBorder="1" applyAlignment="1" applyProtection="1">
      <alignment horizontal="center" vertical="center"/>
    </xf>
    <xf numFmtId="4" fontId="18" fillId="0" borderId="58" xfId="47" applyNumberFormat="1" applyFont="1" applyFill="1" applyBorder="1" applyAlignment="1" applyProtection="1">
      <alignment horizontal="center" vertical="center"/>
    </xf>
    <xf numFmtId="4" fontId="11" fillId="0" borderId="43" xfId="47" applyNumberFormat="1" applyFont="1" applyFill="1" applyBorder="1" applyAlignment="1" applyProtection="1">
      <alignment horizontal="center" vertical="center"/>
    </xf>
    <xf numFmtId="0" fontId="9" fillId="0" borderId="29" xfId="25" applyFont="1" applyBorder="1" applyAlignment="1" applyProtection="1">
      <alignment horizontal="center" vertical="center" wrapText="1"/>
    </xf>
    <xf numFmtId="0" fontId="9" fillId="5" borderId="41" xfId="25" applyFont="1" applyFill="1" applyBorder="1" applyAlignment="1" applyProtection="1">
      <alignment horizontal="left" vertical="center"/>
    </xf>
    <xf numFmtId="0" fontId="9" fillId="0" borderId="52" xfId="25" applyFont="1" applyBorder="1" applyAlignment="1" applyProtection="1">
      <alignment horizontal="center" vertical="center" wrapText="1"/>
    </xf>
    <xf numFmtId="4" fontId="11" fillId="0" borderId="56" xfId="47" applyNumberFormat="1" applyFont="1" applyFill="1" applyBorder="1" applyAlignment="1" applyProtection="1">
      <alignment horizontal="center" vertical="center"/>
    </xf>
    <xf numFmtId="0" fontId="7" fillId="0" borderId="5" xfId="54" applyFont="1" applyFill="1" applyBorder="1" applyAlignment="1" applyProtection="1">
      <alignment horizontal="center"/>
    </xf>
    <xf numFmtId="0" fontId="0" fillId="0" borderId="50" xfId="0" applyFont="1" applyFill="1" applyBorder="1" applyProtection="1"/>
    <xf numFmtId="0" fontId="0" fillId="0" borderId="50" xfId="0" applyFont="1" applyFill="1" applyBorder="1" applyAlignment="1" applyProtection="1">
      <alignment vertical="center"/>
    </xf>
    <xf numFmtId="0" fontId="0" fillId="0" borderId="50" xfId="0" applyFont="1" applyFill="1" applyBorder="1" applyAlignment="1" applyProtection="1">
      <alignment horizontal="right" vertical="center"/>
    </xf>
    <xf numFmtId="0" fontId="0" fillId="0" borderId="33" xfId="0" applyFont="1" applyFill="1" applyBorder="1" applyProtection="1"/>
    <xf numFmtId="0" fontId="0" fillId="6" borderId="50" xfId="0" applyFont="1" applyFill="1" applyBorder="1" applyProtection="1"/>
    <xf numFmtId="0" fontId="0" fillId="6" borderId="1" xfId="0" applyFont="1" applyFill="1" applyBorder="1" applyProtection="1"/>
    <xf numFmtId="0" fontId="0" fillId="6" borderId="1" xfId="0" applyFont="1" applyFill="1" applyBorder="1" applyAlignment="1" applyProtection="1">
      <alignment horizontal="right" vertical="center"/>
    </xf>
    <xf numFmtId="0" fontId="0" fillId="6" borderId="11" xfId="0" applyFont="1" applyFill="1" applyBorder="1" applyProtection="1"/>
    <xf numFmtId="0" fontId="0" fillId="6" borderId="1" xfId="0" applyFont="1" applyFill="1" applyBorder="1" applyAlignment="1" applyProtection="1">
      <alignment vertical="center"/>
    </xf>
    <xf numFmtId="4" fontId="0" fillId="0" borderId="0" xfId="0" applyNumberFormat="1" applyFont="1" applyProtection="1"/>
    <xf numFmtId="4" fontId="0" fillId="0" borderId="50" xfId="0" applyNumberFormat="1" applyFont="1" applyFill="1" applyBorder="1" applyProtection="1"/>
    <xf numFmtId="4" fontId="0" fillId="0" borderId="25" xfId="0" applyNumberFormat="1" applyFont="1" applyFill="1" applyBorder="1" applyProtection="1"/>
    <xf numFmtId="0" fontId="9" fillId="2" borderId="60" xfId="25" applyFont="1" applyFill="1" applyBorder="1" applyAlignment="1" applyProtection="1">
      <alignment horizontal="left" vertical="center"/>
    </xf>
    <xf numFmtId="3" fontId="11" fillId="0" borderId="61" xfId="0" applyNumberFormat="1" applyFont="1" applyFill="1" applyBorder="1" applyAlignment="1" applyProtection="1">
      <alignment horizontal="center"/>
    </xf>
    <xf numFmtId="0" fontId="11" fillId="2" borderId="61" xfId="0" applyFont="1" applyFill="1" applyBorder="1" applyAlignment="1" applyProtection="1">
      <alignment horizontal="center"/>
    </xf>
    <xf numFmtId="2" fontId="11" fillId="0" borderId="61" xfId="0" applyNumberFormat="1" applyFont="1" applyFill="1" applyBorder="1" applyAlignment="1" applyProtection="1">
      <alignment horizontal="center" vertical="center"/>
    </xf>
    <xf numFmtId="0" fontId="0" fillId="0" borderId="61" xfId="0" applyFont="1" applyFill="1" applyBorder="1" applyProtection="1"/>
    <xf numFmtId="4" fontId="11" fillId="2" borderId="38" xfId="25" applyNumberFormat="1" applyFont="1" applyFill="1" applyBorder="1" applyAlignment="1" applyProtection="1">
      <alignment horizontal="center" vertical="center"/>
    </xf>
    <xf numFmtId="4" fontId="11" fillId="0" borderId="38" xfId="47" applyNumberFormat="1" applyFont="1" applyFill="1" applyBorder="1" applyAlignment="1" applyProtection="1">
      <alignment horizontal="center" vertical="center"/>
    </xf>
    <xf numFmtId="0" fontId="14" fillId="0" borderId="38" xfId="25" applyFont="1" applyBorder="1" applyAlignment="1" applyProtection="1">
      <alignment vertical="center"/>
    </xf>
    <xf numFmtId="4" fontId="6" fillId="0" borderId="15" xfId="0" applyNumberFormat="1" applyFont="1" applyFill="1" applyBorder="1" applyProtection="1"/>
    <xf numFmtId="4" fontId="0" fillId="6" borderId="23" xfId="0" applyNumberFormat="1" applyFont="1" applyFill="1" applyBorder="1" applyAlignment="1" applyProtection="1">
      <alignment horizontal="center" vertical="center"/>
    </xf>
    <xf numFmtId="4" fontId="0" fillId="6" borderId="50" xfId="0" applyNumberFormat="1" applyFont="1" applyFill="1" applyBorder="1" applyAlignment="1" applyProtection="1">
      <alignment vertical="center"/>
    </xf>
    <xf numFmtId="4" fontId="0" fillId="6" borderId="50" xfId="0" applyNumberFormat="1" applyFont="1" applyFill="1" applyBorder="1" applyAlignment="1" applyProtection="1">
      <alignment horizontal="right" vertical="center"/>
    </xf>
    <xf numFmtId="0" fontId="9" fillId="2" borderId="12" xfId="25" applyFont="1" applyFill="1" applyBorder="1" applyAlignment="1" applyProtection="1">
      <alignment horizontal="left" vertical="center"/>
    </xf>
    <xf numFmtId="4" fontId="11" fillId="2" borderId="0" xfId="25" applyNumberFormat="1" applyFont="1" applyFill="1" applyBorder="1" applyAlignment="1" applyProtection="1">
      <alignment horizontal="center" vertical="center"/>
    </xf>
    <xf numFmtId="4" fontId="11" fillId="0" borderId="0" xfId="47" applyNumberFormat="1" applyFont="1" applyFill="1" applyBorder="1" applyAlignment="1" applyProtection="1">
      <alignment horizontal="center" vertical="center"/>
    </xf>
    <xf numFmtId="0" fontId="14" fillId="0" borderId="0" xfId="25" applyFont="1" applyBorder="1" applyAlignment="1" applyProtection="1">
      <alignment vertical="center"/>
    </xf>
    <xf numFmtId="4" fontId="10" fillId="0" borderId="11" xfId="25" applyNumberFormat="1" applyFont="1" applyBorder="1" applyAlignment="1" applyProtection="1">
      <alignment vertical="center"/>
    </xf>
    <xf numFmtId="4" fontId="10" fillId="0" borderId="3" xfId="25" applyNumberFormat="1" applyFont="1" applyBorder="1" applyAlignment="1" applyProtection="1">
      <alignment horizontal="center" vertical="center"/>
    </xf>
    <xf numFmtId="0" fontId="9" fillId="0" borderId="6" xfId="25" applyFont="1" applyBorder="1" applyAlignment="1" applyProtection="1">
      <alignment horizontal="center" vertical="center" wrapText="1"/>
    </xf>
    <xf numFmtId="0" fontId="9" fillId="0" borderId="16" xfId="25" applyFont="1" applyBorder="1" applyAlignment="1" applyProtection="1">
      <alignment horizontal="center" vertical="center" wrapText="1"/>
    </xf>
    <xf numFmtId="0" fontId="9" fillId="0" borderId="19" xfId="25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11" fillId="0" borderId="7" xfId="0" applyFont="1" applyBorder="1" applyProtection="1"/>
    <xf numFmtId="0" fontId="11" fillId="0" borderId="26" xfId="0" applyFont="1" applyBorder="1" applyProtection="1"/>
    <xf numFmtId="0" fontId="9" fillId="0" borderId="15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/>
    </xf>
    <xf numFmtId="0" fontId="11" fillId="0" borderId="13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vertical="center" wrapText="1"/>
    </xf>
    <xf numFmtId="0" fontId="11" fillId="0" borderId="3" xfId="0" applyFont="1" applyBorder="1" applyAlignment="1" applyProtection="1">
      <alignment vertical="center" wrapText="1"/>
    </xf>
    <xf numFmtId="0" fontId="9" fillId="0" borderId="8" xfId="25" applyFont="1" applyBorder="1" applyAlignment="1" applyProtection="1">
      <alignment horizontal="center" vertical="center" wrapText="1"/>
    </xf>
    <xf numFmtId="0" fontId="9" fillId="0" borderId="30" xfId="25" applyFont="1" applyBorder="1" applyAlignment="1" applyProtection="1">
      <alignment horizontal="center" vertical="center" wrapText="1"/>
    </xf>
    <xf numFmtId="0" fontId="9" fillId="0" borderId="28" xfId="25" applyFont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9" fillId="2" borderId="17" xfId="0" applyFont="1" applyFill="1" applyBorder="1" applyAlignment="1" applyProtection="1">
      <alignment horizontal="center"/>
    </xf>
    <xf numFmtId="0" fontId="9" fillId="2" borderId="18" xfId="0" applyFont="1" applyFill="1" applyBorder="1" applyAlignment="1" applyProtection="1">
      <alignment horizontal="center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/>
    </xf>
    <xf numFmtId="4" fontId="10" fillId="0" borderId="38" xfId="25" applyNumberFormat="1" applyFont="1" applyBorder="1" applyAlignment="1" applyProtection="1">
      <alignment horizontal="center" vertical="center"/>
    </xf>
    <xf numFmtId="4" fontId="10" fillId="0" borderId="62" xfId="25" applyNumberFormat="1" applyFont="1" applyBorder="1" applyAlignment="1" applyProtection="1">
      <alignment horizontal="center" vertical="center"/>
    </xf>
    <xf numFmtId="4" fontId="10" fillId="0" borderId="58" xfId="25" applyNumberFormat="1" applyFont="1" applyBorder="1" applyAlignment="1" applyProtection="1">
      <alignment horizontal="center" vertical="center"/>
    </xf>
    <xf numFmtId="4" fontId="10" fillId="0" borderId="63" xfId="25" applyNumberFormat="1" applyFont="1" applyBorder="1" applyAlignment="1" applyProtection="1">
      <alignment horizontal="center" vertical="center"/>
    </xf>
    <xf numFmtId="0" fontId="11" fillId="2" borderId="24" xfId="0" applyFont="1" applyFill="1" applyBorder="1" applyAlignment="1" applyProtection="1"/>
    <xf numFmtId="0" fontId="11" fillId="2" borderId="25" xfId="0" applyFont="1" applyFill="1" applyBorder="1" applyAlignment="1" applyProtection="1"/>
    <xf numFmtId="0" fontId="8" fillId="3" borderId="12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0" fontId="9" fillId="0" borderId="64" xfId="25" applyFont="1" applyFill="1" applyBorder="1" applyAlignment="1" applyProtection="1">
      <alignment horizontal="center" vertical="center" wrapText="1"/>
    </xf>
    <xf numFmtId="0" fontId="9" fillId="0" borderId="65" xfId="25" applyFont="1" applyFill="1" applyBorder="1" applyAlignment="1" applyProtection="1">
      <alignment horizontal="center" vertical="center" wrapText="1"/>
    </xf>
    <xf numFmtId="0" fontId="9" fillId="0" borderId="66" xfId="25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0" borderId="21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Protection="1"/>
    <xf numFmtId="0" fontId="11" fillId="0" borderId="10" xfId="0" applyFont="1" applyFill="1" applyBorder="1" applyProtection="1"/>
    <xf numFmtId="0" fontId="9" fillId="0" borderId="22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vertical="center"/>
    </xf>
    <xf numFmtId="0" fontId="11" fillId="0" borderId="11" xfId="0" applyFont="1" applyFill="1" applyBorder="1" applyAlignment="1" applyProtection="1">
      <alignment vertical="center"/>
    </xf>
    <xf numFmtId="0" fontId="9" fillId="0" borderId="23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</cellXfs>
  <cellStyles count="55">
    <cellStyle name="Excel Built-in Normal" xfId="25"/>
    <cellStyle name="Měna 2" xfId="2"/>
    <cellStyle name="Měna 2 2" xfId="40"/>
    <cellStyle name="Měna 2 3" xfId="26"/>
    <cellStyle name="měny 2" xfId="3"/>
    <cellStyle name="měny 2 2" xfId="41"/>
    <cellStyle name="měny 2 3" xfId="27"/>
    <cellStyle name="měny 3" xfId="4"/>
    <cellStyle name="měny 3 2" xfId="42"/>
    <cellStyle name="měny 3 3" xfId="28"/>
    <cellStyle name="Normálna 2" xfId="5"/>
    <cellStyle name="Normálna 2 2" xfId="43"/>
    <cellStyle name="Normálna 2 3" xfId="29"/>
    <cellStyle name="Normální" xfId="0" builtinId="0"/>
    <cellStyle name="Normální 10" xfId="23"/>
    <cellStyle name="Normální 10 2" xfId="52"/>
    <cellStyle name="Normální 10 3" xfId="38"/>
    <cellStyle name="Normální 11" xfId="54"/>
    <cellStyle name="normální 2" xfId="6"/>
    <cellStyle name="normální 2 2" xfId="7"/>
    <cellStyle name="normální 2 2 2" xfId="45"/>
    <cellStyle name="normální 2 2 3" xfId="31"/>
    <cellStyle name="normální 2 3" xfId="44"/>
    <cellStyle name="normální 2 4" xfId="30"/>
    <cellStyle name="normální 3" xfId="8"/>
    <cellStyle name="normální 3 2" xfId="9"/>
    <cellStyle name="normální 3 2 2" xfId="10"/>
    <cellStyle name="normální 3 2 2 2" xfId="48"/>
    <cellStyle name="normální 3 2 2 3" xfId="34"/>
    <cellStyle name="normální 3 2 3" xfId="47"/>
    <cellStyle name="normální 3 2 4" xfId="33"/>
    <cellStyle name="normální 3 3" xfId="11"/>
    <cellStyle name="normální 3 3 2" xfId="49"/>
    <cellStyle name="normální 3 3 3" xfId="35"/>
    <cellStyle name="normální 3 4" xfId="46"/>
    <cellStyle name="normální 3 5" xfId="32"/>
    <cellStyle name="normální 3_1" xfId="12"/>
    <cellStyle name="normální 4" xfId="13"/>
    <cellStyle name="normální 4 2" xfId="14"/>
    <cellStyle name="normální 4_1" xfId="15"/>
    <cellStyle name="normální 5" xfId="16"/>
    <cellStyle name="normální 5 2" xfId="17"/>
    <cellStyle name="normální 5 2 2" xfId="50"/>
    <cellStyle name="normální 5 2 3" xfId="36"/>
    <cellStyle name="normální 5 3" xfId="24"/>
    <cellStyle name="normální 5 3 2" xfId="53"/>
    <cellStyle name="normální 5 3 3" xfId="39"/>
    <cellStyle name="normální 5_Briklis Brno" xfId="18"/>
    <cellStyle name="Normální 6" xfId="19"/>
    <cellStyle name="Normální 6 2" xfId="51"/>
    <cellStyle name="Normální 6 3" xfId="37"/>
    <cellStyle name="Normální 7" xfId="1"/>
    <cellStyle name="Normální 8" xfId="21"/>
    <cellStyle name="Normální 9" xfId="22"/>
    <cellStyle name="Standard_Preis" xfId="20"/>
  </cellStyles>
  <dxfs count="0"/>
  <tableStyles count="0" defaultTableStyle="TableStyleMedium2" defaultPivotStyle="PivotStyleLight16"/>
  <colors>
    <mruColors>
      <color rgb="FF99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tabSelected="1" workbookViewId="0">
      <selection activeCell="A7" sqref="A7"/>
    </sheetView>
  </sheetViews>
  <sheetFormatPr defaultRowHeight="15" x14ac:dyDescent="0.25"/>
  <cols>
    <col min="1" max="1" width="28.7109375" customWidth="1"/>
    <col min="2" max="2" width="28.42578125" customWidth="1"/>
  </cols>
  <sheetData>
    <row r="2" spans="1:2" x14ac:dyDescent="0.25">
      <c r="A2" s="87" t="s">
        <v>72</v>
      </c>
    </row>
    <row r="3" spans="1:2" x14ac:dyDescent="0.25">
      <c r="A3" s="86" t="s">
        <v>71</v>
      </c>
      <c r="B3" s="84">
        <f>Tab.1A!G24+Tab.1A!G34</f>
        <v>0</v>
      </c>
    </row>
    <row r="4" spans="1:2" x14ac:dyDescent="0.25">
      <c r="A4" s="86" t="s">
        <v>70</v>
      </c>
      <c r="B4" s="84">
        <f>Tab.1B!H37</f>
        <v>0</v>
      </c>
    </row>
    <row r="5" spans="1:2" x14ac:dyDescent="0.25">
      <c r="A5" s="86" t="s">
        <v>69</v>
      </c>
      <c r="B5" s="84">
        <f>Tab.1C!F13</f>
        <v>0</v>
      </c>
    </row>
    <row r="6" spans="1:2" x14ac:dyDescent="0.25">
      <c r="A6" s="86" t="s">
        <v>68</v>
      </c>
      <c r="B6" s="84">
        <f>Tab.2!F12</f>
        <v>0</v>
      </c>
    </row>
    <row r="7" spans="1:2" x14ac:dyDescent="0.25">
      <c r="A7" s="85" t="s">
        <v>67</v>
      </c>
      <c r="B7" s="84">
        <f>Tab.3!F8</f>
        <v>0</v>
      </c>
    </row>
    <row r="8" spans="1:2" x14ac:dyDescent="0.25">
      <c r="B8" s="83"/>
    </row>
    <row r="9" spans="1:2" x14ac:dyDescent="0.25">
      <c r="A9" s="82" t="s">
        <v>81</v>
      </c>
      <c r="B9" s="81">
        <f>SUM(B3:B7)</f>
        <v>0</v>
      </c>
    </row>
    <row r="11" spans="1:2" x14ac:dyDescent="0.25">
      <c r="A11" s="80" t="s">
        <v>66</v>
      </c>
    </row>
  </sheetData>
  <sheetProtection password="DD63" sheet="1" objects="1" scenarios="1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3"/>
  <sheetViews>
    <sheetView zoomScale="90" zoomScaleNormal="90" zoomScaleSheetLayoutView="90" workbookViewId="0">
      <selection activeCell="P28" sqref="P28"/>
    </sheetView>
  </sheetViews>
  <sheetFormatPr defaultColWidth="9.140625" defaultRowHeight="15" x14ac:dyDescent="0.25"/>
  <cols>
    <col min="1" max="1" width="5.140625" style="3" customWidth="1"/>
    <col min="2" max="2" width="69.140625" style="3" customWidth="1"/>
    <col min="3" max="3" width="17.28515625" style="3" customWidth="1"/>
    <col min="4" max="4" width="9.140625" style="3"/>
    <col min="5" max="5" width="19.7109375" style="3" customWidth="1"/>
    <col min="6" max="6" width="12.42578125" style="3" customWidth="1"/>
    <col min="7" max="7" width="18.85546875" style="3" customWidth="1"/>
    <col min="8" max="16384" width="9.140625" style="3"/>
  </cols>
  <sheetData>
    <row r="1" spans="2:7" ht="15.75" thickBot="1" x14ac:dyDescent="0.3">
      <c r="B1" s="3" t="s">
        <v>16</v>
      </c>
      <c r="C1" s="31"/>
      <c r="G1" s="32" t="s">
        <v>59</v>
      </c>
    </row>
    <row r="2" spans="2:7" ht="21" x14ac:dyDescent="0.35">
      <c r="B2" s="33" t="s">
        <v>28</v>
      </c>
      <c r="C2" s="34"/>
      <c r="D2" s="34"/>
      <c r="E2" s="35"/>
      <c r="F2" s="36"/>
      <c r="G2" s="15"/>
    </row>
    <row r="3" spans="2:7" ht="21" x14ac:dyDescent="0.35">
      <c r="B3" s="204" t="s">
        <v>0</v>
      </c>
      <c r="C3" s="205"/>
      <c r="D3" s="205"/>
      <c r="E3" s="205"/>
      <c r="F3" s="16"/>
      <c r="G3" s="17"/>
    </row>
    <row r="4" spans="2:7" ht="15.75" thickBot="1" x14ac:dyDescent="0.3">
      <c r="B4" s="206" t="s">
        <v>6</v>
      </c>
      <c r="C4" s="207"/>
      <c r="D4" s="207"/>
      <c r="E4" s="207"/>
      <c r="F4" s="18"/>
      <c r="G4" s="4"/>
    </row>
    <row r="5" spans="2:7" ht="15" customHeight="1" x14ac:dyDescent="0.25">
      <c r="B5" s="208" t="s">
        <v>7</v>
      </c>
      <c r="C5" s="209" t="s">
        <v>8</v>
      </c>
      <c r="D5" s="210" t="s">
        <v>2</v>
      </c>
      <c r="E5" s="198" t="s">
        <v>110</v>
      </c>
      <c r="F5" s="201" t="s">
        <v>30</v>
      </c>
      <c r="G5" s="186" t="s">
        <v>31</v>
      </c>
    </row>
    <row r="6" spans="2:7" x14ac:dyDescent="0.25">
      <c r="B6" s="190"/>
      <c r="C6" s="193"/>
      <c r="D6" s="196"/>
      <c r="E6" s="199"/>
      <c r="F6" s="202"/>
      <c r="G6" s="187"/>
    </row>
    <row r="7" spans="2:7" ht="15.75" thickBot="1" x14ac:dyDescent="0.3">
      <c r="B7" s="191"/>
      <c r="C7" s="194"/>
      <c r="D7" s="197"/>
      <c r="E7" s="200"/>
      <c r="F7" s="203"/>
      <c r="G7" s="188"/>
    </row>
    <row r="8" spans="2:7" ht="17.25" customHeight="1" x14ac:dyDescent="0.25">
      <c r="B8" s="37" t="s">
        <v>77</v>
      </c>
      <c r="C8" s="124">
        <v>1001</v>
      </c>
      <c r="D8" s="38" t="s">
        <v>45</v>
      </c>
      <c r="E8" s="118"/>
      <c r="F8" s="133">
        <v>21</v>
      </c>
      <c r="G8" s="88">
        <f>C8*E8*F8</f>
        <v>0</v>
      </c>
    </row>
    <row r="9" spans="2:7" ht="17.25" customHeight="1" x14ac:dyDescent="0.25">
      <c r="B9" s="120" t="s">
        <v>111</v>
      </c>
      <c r="C9" s="125">
        <v>17.2</v>
      </c>
      <c r="D9" s="20" t="s">
        <v>45</v>
      </c>
      <c r="E9" s="118"/>
      <c r="F9" s="99">
        <v>4</v>
      </c>
      <c r="G9" s="89">
        <f t="shared" ref="G9:G19" si="0">C9*E9*F9</f>
        <v>0</v>
      </c>
    </row>
    <row r="10" spans="2:7" ht="17.25" customHeight="1" x14ac:dyDescent="0.25">
      <c r="B10" s="39" t="s">
        <v>76</v>
      </c>
      <c r="C10" s="126">
        <v>50</v>
      </c>
      <c r="D10" s="20" t="s">
        <v>45</v>
      </c>
      <c r="E10" s="118"/>
      <c r="F10" s="100">
        <v>1</v>
      </c>
      <c r="G10" s="89">
        <f t="shared" si="0"/>
        <v>0</v>
      </c>
    </row>
    <row r="11" spans="2:7" ht="17.25" customHeight="1" x14ac:dyDescent="0.25">
      <c r="B11" s="40" t="s">
        <v>75</v>
      </c>
      <c r="C11" s="126">
        <v>324.3</v>
      </c>
      <c r="D11" s="20" t="s">
        <v>45</v>
      </c>
      <c r="E11" s="118"/>
      <c r="F11" s="100">
        <v>21</v>
      </c>
      <c r="G11" s="89">
        <f t="shared" si="0"/>
        <v>0</v>
      </c>
    </row>
    <row r="12" spans="2:7" ht="17.25" customHeight="1" x14ac:dyDescent="0.25">
      <c r="B12" s="40" t="s">
        <v>74</v>
      </c>
      <c r="C12" s="126">
        <v>507.6</v>
      </c>
      <c r="D12" s="20" t="s">
        <v>45</v>
      </c>
      <c r="E12" s="118"/>
      <c r="F12" s="100">
        <v>21</v>
      </c>
      <c r="G12" s="89">
        <f t="shared" si="0"/>
        <v>0</v>
      </c>
    </row>
    <row r="13" spans="2:7" ht="17.25" customHeight="1" x14ac:dyDescent="0.25">
      <c r="B13" s="40" t="s">
        <v>123</v>
      </c>
      <c r="C13" s="127">
        <v>1</v>
      </c>
      <c r="D13" s="20" t="s">
        <v>79</v>
      </c>
      <c r="E13" s="118"/>
      <c r="F13" s="100">
        <v>1</v>
      </c>
      <c r="G13" s="89">
        <f t="shared" ref="G13" si="1">C13*E13*F13</f>
        <v>0</v>
      </c>
    </row>
    <row r="14" spans="2:7" ht="17.25" customHeight="1" x14ac:dyDescent="0.25">
      <c r="B14" s="40" t="s">
        <v>124</v>
      </c>
      <c r="C14" s="126">
        <v>27.65</v>
      </c>
      <c r="D14" s="20" t="s">
        <v>73</v>
      </c>
      <c r="E14" s="118"/>
      <c r="F14" s="100">
        <v>1</v>
      </c>
      <c r="G14" s="89">
        <f t="shared" si="0"/>
        <v>0</v>
      </c>
    </row>
    <row r="15" spans="2:7" ht="17.25" customHeight="1" x14ac:dyDescent="0.25">
      <c r="B15" s="39" t="s">
        <v>125</v>
      </c>
      <c r="C15" s="126">
        <v>4</v>
      </c>
      <c r="D15" s="20" t="s">
        <v>73</v>
      </c>
      <c r="E15" s="118"/>
      <c r="F15" s="100">
        <v>21</v>
      </c>
      <c r="G15" s="89">
        <f t="shared" si="0"/>
        <v>0</v>
      </c>
    </row>
    <row r="16" spans="2:7" ht="17.25" customHeight="1" x14ac:dyDescent="0.25">
      <c r="B16" s="39" t="s">
        <v>126</v>
      </c>
      <c r="C16" s="126">
        <v>47</v>
      </c>
      <c r="D16" s="20" t="s">
        <v>73</v>
      </c>
      <c r="E16" s="118"/>
      <c r="F16" s="100">
        <v>21</v>
      </c>
      <c r="G16" s="89">
        <f t="shared" si="0"/>
        <v>0</v>
      </c>
    </row>
    <row r="17" spans="2:7" ht="17.25" customHeight="1" x14ac:dyDescent="0.25">
      <c r="B17" s="39" t="s">
        <v>127</v>
      </c>
      <c r="C17" s="126">
        <v>20</v>
      </c>
      <c r="D17" s="20" t="s">
        <v>73</v>
      </c>
      <c r="E17" s="118"/>
      <c r="F17" s="100">
        <v>1</v>
      </c>
      <c r="G17" s="89">
        <f t="shared" si="0"/>
        <v>0</v>
      </c>
    </row>
    <row r="18" spans="2:7" ht="17.25" customHeight="1" x14ac:dyDescent="0.25">
      <c r="B18" s="39" t="s">
        <v>128</v>
      </c>
      <c r="C18" s="126">
        <v>48</v>
      </c>
      <c r="D18" s="20" t="s">
        <v>73</v>
      </c>
      <c r="E18" s="118"/>
      <c r="F18" s="100">
        <v>21</v>
      </c>
      <c r="G18" s="89">
        <f t="shared" si="0"/>
        <v>0</v>
      </c>
    </row>
    <row r="19" spans="2:7" ht="17.25" customHeight="1" x14ac:dyDescent="0.25">
      <c r="B19" s="40" t="s">
        <v>129</v>
      </c>
      <c r="C19" s="126">
        <v>430</v>
      </c>
      <c r="D19" s="20" t="s">
        <v>73</v>
      </c>
      <c r="E19" s="118"/>
      <c r="F19" s="100">
        <v>21</v>
      </c>
      <c r="G19" s="89">
        <f t="shared" si="0"/>
        <v>0</v>
      </c>
    </row>
    <row r="20" spans="2:7" ht="17.25" customHeight="1" x14ac:dyDescent="0.25">
      <c r="B20" s="39" t="s">
        <v>130</v>
      </c>
      <c r="C20" s="126">
        <v>240.2</v>
      </c>
      <c r="D20" s="20" t="s">
        <v>73</v>
      </c>
      <c r="E20" s="118"/>
      <c r="F20" s="100">
        <v>1</v>
      </c>
      <c r="G20" s="89">
        <f t="shared" ref="G20" si="2">C20*E20*F20</f>
        <v>0</v>
      </c>
    </row>
    <row r="21" spans="2:7" ht="17.25" customHeight="1" thickBot="1" x14ac:dyDescent="0.3">
      <c r="B21" s="138" t="s">
        <v>131</v>
      </c>
      <c r="C21" s="128">
        <v>583.6</v>
      </c>
      <c r="D21" s="140" t="s">
        <v>45</v>
      </c>
      <c r="E21" s="118"/>
      <c r="F21" s="101">
        <v>1</v>
      </c>
      <c r="G21" s="96">
        <f t="shared" ref="G21" si="3">C21*E21*F21</f>
        <v>0</v>
      </c>
    </row>
    <row r="22" spans="2:7" x14ac:dyDescent="0.25">
      <c r="B22" s="134" t="s">
        <v>49</v>
      </c>
      <c r="C22" s="135"/>
      <c r="D22" s="135"/>
      <c r="E22" s="143"/>
      <c r="F22" s="136"/>
      <c r="G22" s="137">
        <f>SUM(G8:G21)</f>
        <v>0</v>
      </c>
    </row>
    <row r="23" spans="2:7" x14ac:dyDescent="0.25">
      <c r="B23" s="53" t="s">
        <v>40</v>
      </c>
      <c r="C23" s="42"/>
      <c r="D23" s="42"/>
      <c r="E23" s="147"/>
      <c r="F23" s="43"/>
      <c r="G23" s="91">
        <f>G22*12</f>
        <v>0</v>
      </c>
    </row>
    <row r="24" spans="2:7" ht="15.75" thickBot="1" x14ac:dyDescent="0.3">
      <c r="B24" s="54" t="s">
        <v>41</v>
      </c>
      <c r="C24" s="44"/>
      <c r="D24" s="44"/>
      <c r="E24" s="148"/>
      <c r="F24" s="45"/>
      <c r="G24" s="92">
        <f>G23*4</f>
        <v>0</v>
      </c>
    </row>
    <row r="25" spans="2:7" ht="15.75" thickBot="1" x14ac:dyDescent="0.3"/>
    <row r="26" spans="2:7" x14ac:dyDescent="0.25">
      <c r="B26" s="189" t="s">
        <v>7</v>
      </c>
      <c r="C26" s="192" t="s">
        <v>8</v>
      </c>
      <c r="D26" s="195" t="s">
        <v>2</v>
      </c>
      <c r="E26" s="198" t="s">
        <v>110</v>
      </c>
      <c r="F26" s="201" t="s">
        <v>108</v>
      </c>
      <c r="G26" s="186" t="s">
        <v>109</v>
      </c>
    </row>
    <row r="27" spans="2:7" x14ac:dyDescent="0.25">
      <c r="B27" s="190"/>
      <c r="C27" s="193"/>
      <c r="D27" s="196"/>
      <c r="E27" s="199"/>
      <c r="F27" s="202"/>
      <c r="G27" s="187"/>
    </row>
    <row r="28" spans="2:7" ht="15" customHeight="1" thickBot="1" x14ac:dyDescent="0.3">
      <c r="B28" s="191"/>
      <c r="C28" s="194"/>
      <c r="D28" s="197"/>
      <c r="E28" s="200"/>
      <c r="F28" s="203"/>
      <c r="G28" s="188"/>
    </row>
    <row r="29" spans="2:7" ht="17.25" customHeight="1" x14ac:dyDescent="0.25">
      <c r="B29" s="130" t="s">
        <v>80</v>
      </c>
      <c r="C29" s="131">
        <v>1</v>
      </c>
      <c r="D29" s="132" t="s">
        <v>79</v>
      </c>
      <c r="E29" s="118"/>
      <c r="F29" s="133">
        <v>1</v>
      </c>
      <c r="G29" s="88">
        <f t="shared" ref="G29:G31" si="4">C29*E29*F29</f>
        <v>0</v>
      </c>
    </row>
    <row r="30" spans="2:7" ht="17.25" customHeight="1" x14ac:dyDescent="0.25">
      <c r="B30" s="39" t="s">
        <v>82</v>
      </c>
      <c r="C30" s="126">
        <v>333.4</v>
      </c>
      <c r="D30" s="20" t="s">
        <v>73</v>
      </c>
      <c r="E30" s="118"/>
      <c r="F30" s="100">
        <v>4</v>
      </c>
      <c r="G30" s="89">
        <f t="shared" si="4"/>
        <v>0</v>
      </c>
    </row>
    <row r="31" spans="2:7" ht="17.25" customHeight="1" x14ac:dyDescent="0.25">
      <c r="B31" s="39" t="s">
        <v>105</v>
      </c>
      <c r="C31" s="127">
        <v>1</v>
      </c>
      <c r="D31" s="20" t="s">
        <v>79</v>
      </c>
      <c r="E31" s="118"/>
      <c r="F31" s="100">
        <v>1</v>
      </c>
      <c r="G31" s="89">
        <f t="shared" si="4"/>
        <v>0</v>
      </c>
    </row>
    <row r="32" spans="2:7" ht="17.25" customHeight="1" thickBot="1" x14ac:dyDescent="0.3">
      <c r="B32" s="138" t="s">
        <v>83</v>
      </c>
      <c r="C32" s="139">
        <v>1</v>
      </c>
      <c r="D32" s="140" t="s">
        <v>79</v>
      </c>
      <c r="E32" s="118"/>
      <c r="F32" s="101">
        <v>1</v>
      </c>
      <c r="G32" s="96">
        <f t="shared" ref="G32" si="5">C32*E32*F32</f>
        <v>0</v>
      </c>
    </row>
    <row r="33" spans="2:7" x14ac:dyDescent="0.25">
      <c r="B33" s="134" t="s">
        <v>40</v>
      </c>
      <c r="C33" s="135"/>
      <c r="D33" s="135"/>
      <c r="E33" s="149"/>
      <c r="F33" s="136"/>
      <c r="G33" s="137">
        <f>SUM(G29:G32)</f>
        <v>0</v>
      </c>
    </row>
    <row r="34" spans="2:7" ht="15.75" thickBot="1" x14ac:dyDescent="0.3">
      <c r="B34" s="54" t="s">
        <v>41</v>
      </c>
      <c r="C34" s="44"/>
      <c r="D34" s="44"/>
      <c r="E34" s="148"/>
      <c r="F34" s="45"/>
      <c r="G34" s="92">
        <f>G33*4</f>
        <v>0</v>
      </c>
    </row>
    <row r="35" spans="2:7" x14ac:dyDescent="0.25">
      <c r="C35" s="119"/>
      <c r="D35" s="16"/>
      <c r="E35" s="16"/>
    </row>
    <row r="36" spans="2:7" x14ac:dyDescent="0.25">
      <c r="C36" s="119"/>
      <c r="D36" s="16"/>
      <c r="E36" s="16"/>
    </row>
    <row r="37" spans="2:7" x14ac:dyDescent="0.25">
      <c r="B37" s="12" t="s">
        <v>101</v>
      </c>
      <c r="C37" s="119"/>
      <c r="D37" s="16"/>
      <c r="E37" s="16"/>
    </row>
    <row r="38" spans="2:7" x14ac:dyDescent="0.25">
      <c r="B38" s="3" t="s">
        <v>132</v>
      </c>
      <c r="C38" s="119"/>
      <c r="D38" s="16"/>
      <c r="E38" s="16"/>
    </row>
    <row r="39" spans="2:7" x14ac:dyDescent="0.25">
      <c r="C39" s="119"/>
      <c r="D39" s="16"/>
      <c r="E39" s="16"/>
    </row>
    <row r="40" spans="2:7" x14ac:dyDescent="0.25">
      <c r="C40" s="119"/>
      <c r="D40" s="16"/>
      <c r="E40" s="16"/>
    </row>
    <row r="41" spans="2:7" x14ac:dyDescent="0.25">
      <c r="C41" s="119"/>
      <c r="D41" s="16"/>
      <c r="E41" s="16"/>
    </row>
    <row r="42" spans="2:7" x14ac:dyDescent="0.25">
      <c r="C42" s="119"/>
      <c r="D42" s="16"/>
      <c r="E42" s="16"/>
    </row>
    <row r="43" spans="2:7" x14ac:dyDescent="0.25">
      <c r="C43" s="16"/>
      <c r="D43" s="16"/>
      <c r="E43" s="16"/>
    </row>
  </sheetData>
  <sheetProtection password="DD63" sheet="1" objects="1" scenarios="1"/>
  <protectedRanges>
    <protectedRange password="CC5E" sqref="C29:C32 F29:F32 C8:C21 F8:F21" name="Oblast2"/>
    <protectedRange sqref="E2:F2" name="Oblast1"/>
  </protectedRanges>
  <customSheetViews>
    <customSheetView guid="{92E15E10-1B4B-4617-BA26-351AC6DF1CF4}" scale="90">
      <selection activeCell="B42" sqref="B42"/>
      <rowBreaks count="1" manualBreakCount="1">
        <brk id="40" max="7" man="1"/>
      </rowBreaks>
      <pageMargins left="0.7" right="0.7" top="0.78740157499999996" bottom="0.78740157499999996" header="0.3" footer="0.3"/>
      <pageSetup paperSize="9" scale="80" orientation="landscape" r:id="rId1"/>
    </customSheetView>
    <customSheetView guid="{B3CEDDCA-A33E-4013-BCC9-FD3A5E640AFB}" scale="90" showPageBreaks="1" printArea="1">
      <selection activeCell="D21" sqref="D21"/>
      <rowBreaks count="1" manualBreakCount="1">
        <brk id="40" max="7" man="1"/>
      </rowBreaks>
      <pageMargins left="0.7" right="0.7" top="0.78740157499999996" bottom="0.78740157499999996" header="0.3" footer="0.3"/>
      <pageSetup paperSize="9" scale="80" orientation="landscape" r:id="rId2"/>
    </customSheetView>
    <customSheetView guid="{7519C29A-F81C-4982-B1E7-965307422325}" scale="90" showPageBreaks="1" printArea="1">
      <selection activeCell="E22" activeCellId="6" sqref="E10 E12 E14 E16 E18 E20 E22"/>
      <rowBreaks count="1" manualBreakCount="1">
        <brk id="40" max="7" man="1"/>
      </rowBreaks>
      <pageMargins left="0.7" right="0.7" top="0.78740157499999996" bottom="0.78740157499999996" header="0.3" footer="0.3"/>
      <pageSetup paperSize="9" scale="80" orientation="landscape" r:id="rId3"/>
    </customSheetView>
  </customSheetViews>
  <mergeCells count="14">
    <mergeCell ref="B3:E3"/>
    <mergeCell ref="F5:F7"/>
    <mergeCell ref="G5:G7"/>
    <mergeCell ref="B4:E4"/>
    <mergeCell ref="B5:B7"/>
    <mergeCell ref="C5:C7"/>
    <mergeCell ref="D5:D7"/>
    <mergeCell ref="E5:E7"/>
    <mergeCell ref="G26:G28"/>
    <mergeCell ref="B26:B28"/>
    <mergeCell ref="C26:C28"/>
    <mergeCell ref="D26:D28"/>
    <mergeCell ref="E26:E28"/>
    <mergeCell ref="F26:F28"/>
  </mergeCells>
  <dataValidations count="1">
    <dataValidation type="custom" allowBlank="1" showErrorMessage="1" errorTitle="CHYBA" error="zadávejte jen 2 desetinná čísla" sqref="E8:E21 E29:E32">
      <formula1>MOD(E8*100,1)=0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orientation="landscape" r:id="rId4"/>
  <rowBreaks count="1" manualBreakCount="1">
    <brk id="24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4"/>
  <sheetViews>
    <sheetView zoomScale="90" zoomScaleNormal="90" zoomScaleSheetLayoutView="100" workbookViewId="0">
      <selection activeCell="B17" sqref="B17"/>
    </sheetView>
  </sheetViews>
  <sheetFormatPr defaultColWidth="9.140625" defaultRowHeight="15" x14ac:dyDescent="0.25"/>
  <cols>
    <col min="1" max="1" width="6.5703125" style="3" customWidth="1"/>
    <col min="2" max="2" width="83.85546875" style="3" customWidth="1"/>
    <col min="3" max="3" width="16.140625" style="3" customWidth="1"/>
    <col min="4" max="4" width="12.85546875" style="3" customWidth="1"/>
    <col min="5" max="5" width="17.5703125" style="3" customWidth="1"/>
    <col min="6" max="6" width="13" style="3" customWidth="1"/>
    <col min="7" max="7" width="12.7109375" style="3" customWidth="1"/>
    <col min="8" max="8" width="14.140625" style="3" customWidth="1"/>
    <col min="9" max="9" width="12" style="3" customWidth="1"/>
    <col min="10" max="10" width="9.140625" style="3"/>
    <col min="11" max="11" width="9.85546875" style="3" bestFit="1" customWidth="1"/>
    <col min="12" max="16384" width="9.140625" style="3"/>
  </cols>
  <sheetData>
    <row r="1" spans="2:9" ht="15.75" thickBot="1" x14ac:dyDescent="0.3">
      <c r="B1" s="3" t="s">
        <v>16</v>
      </c>
      <c r="C1" s="13"/>
      <c r="D1" s="13"/>
      <c r="I1" s="14" t="s">
        <v>58</v>
      </c>
    </row>
    <row r="2" spans="2:9" ht="21" x14ac:dyDescent="0.35">
      <c r="B2" s="219" t="s">
        <v>24</v>
      </c>
      <c r="C2" s="220"/>
      <c r="D2" s="220"/>
      <c r="E2" s="1">
        <f>Tab.1A!E2</f>
        <v>0</v>
      </c>
      <c r="F2" s="1">
        <f>Tab.1A!F2</f>
        <v>0</v>
      </c>
      <c r="G2" s="155"/>
      <c r="H2" s="155"/>
      <c r="I2" s="15"/>
    </row>
    <row r="3" spans="2:9" ht="21" x14ac:dyDescent="0.35">
      <c r="B3" s="217" t="s">
        <v>0</v>
      </c>
      <c r="C3" s="218"/>
      <c r="D3" s="218"/>
      <c r="E3" s="218"/>
      <c r="F3" s="16"/>
      <c r="G3" s="16"/>
      <c r="H3" s="16"/>
      <c r="I3" s="17"/>
    </row>
    <row r="4" spans="2:9" ht="15.75" thickBot="1" x14ac:dyDescent="0.3">
      <c r="B4" s="224" t="s">
        <v>10</v>
      </c>
      <c r="C4" s="225"/>
      <c r="D4" s="225"/>
      <c r="E4" s="225"/>
      <c r="F4" s="18"/>
      <c r="G4" s="18"/>
      <c r="H4" s="18"/>
      <c r="I4" s="4"/>
    </row>
    <row r="5" spans="2:9" ht="15" customHeight="1" thickBot="1" x14ac:dyDescent="0.3">
      <c r="B5" s="226" t="s">
        <v>7</v>
      </c>
      <c r="C5" s="229" t="s">
        <v>107</v>
      </c>
      <c r="D5" s="232" t="s">
        <v>2</v>
      </c>
      <c r="E5" s="235" t="s">
        <v>9</v>
      </c>
      <c r="F5" s="221" t="s">
        <v>106</v>
      </c>
      <c r="G5" s="221" t="s">
        <v>133</v>
      </c>
      <c r="H5" s="221" t="s">
        <v>135</v>
      </c>
      <c r="I5" s="221" t="s">
        <v>134</v>
      </c>
    </row>
    <row r="6" spans="2:9" ht="15.75" thickBot="1" x14ac:dyDescent="0.3">
      <c r="B6" s="227"/>
      <c r="C6" s="230"/>
      <c r="D6" s="233"/>
      <c r="E6" s="236"/>
      <c r="F6" s="222"/>
      <c r="G6" s="222"/>
      <c r="H6" s="222"/>
      <c r="I6" s="222"/>
    </row>
    <row r="7" spans="2:9" ht="15.75" thickBot="1" x14ac:dyDescent="0.3">
      <c r="B7" s="228"/>
      <c r="C7" s="231"/>
      <c r="D7" s="234"/>
      <c r="E7" s="237"/>
      <c r="F7" s="223"/>
      <c r="G7" s="223"/>
      <c r="H7" s="223"/>
      <c r="I7" s="223"/>
    </row>
    <row r="8" spans="2:9" ht="17.25" customHeight="1" x14ac:dyDescent="0.25">
      <c r="B8" s="19" t="s">
        <v>92</v>
      </c>
      <c r="C8" s="22">
        <v>700</v>
      </c>
      <c r="D8" s="20" t="s">
        <v>45</v>
      </c>
      <c r="E8" s="118"/>
      <c r="F8" s="103"/>
      <c r="G8" s="160">
        <v>2</v>
      </c>
      <c r="H8" s="166"/>
      <c r="I8" s="177">
        <f>C8*E8*G8</f>
        <v>0</v>
      </c>
    </row>
    <row r="9" spans="2:9" ht="17.25" customHeight="1" x14ac:dyDescent="0.25">
      <c r="B9" s="215" t="s">
        <v>91</v>
      </c>
      <c r="C9" s="216"/>
      <c r="D9" s="216"/>
      <c r="E9" s="216"/>
      <c r="F9" s="76"/>
      <c r="G9" s="76"/>
      <c r="H9" s="167"/>
      <c r="I9" s="95"/>
    </row>
    <row r="10" spans="2:9" ht="17.25" customHeight="1" x14ac:dyDescent="0.25">
      <c r="B10" s="21" t="s">
        <v>93</v>
      </c>
      <c r="C10" s="22">
        <v>600</v>
      </c>
      <c r="D10" s="20" t="s">
        <v>45</v>
      </c>
      <c r="E10" s="118"/>
      <c r="F10" s="104"/>
      <c r="G10" s="160">
        <v>2</v>
      </c>
      <c r="H10" s="166"/>
      <c r="I10" s="177">
        <f t="shared" ref="I10:I20" si="0">C10*E10*G10</f>
        <v>0</v>
      </c>
    </row>
    <row r="11" spans="2:9" ht="17.25" customHeight="1" x14ac:dyDescent="0.25">
      <c r="B11" s="21" t="s">
        <v>94</v>
      </c>
      <c r="C11" s="22">
        <v>1374</v>
      </c>
      <c r="D11" s="20" t="s">
        <v>45</v>
      </c>
      <c r="E11" s="118"/>
      <c r="F11" s="104"/>
      <c r="G11" s="160">
        <v>2</v>
      </c>
      <c r="H11" s="166"/>
      <c r="I11" s="177">
        <f t="shared" si="0"/>
        <v>0</v>
      </c>
    </row>
    <row r="12" spans="2:9" ht="17.25" customHeight="1" x14ac:dyDescent="0.25">
      <c r="B12" s="21" t="s">
        <v>95</v>
      </c>
      <c r="C12" s="22">
        <v>1672</v>
      </c>
      <c r="D12" s="20" t="s">
        <v>45</v>
      </c>
      <c r="E12" s="118"/>
      <c r="F12" s="104"/>
      <c r="G12" s="160">
        <v>2</v>
      </c>
      <c r="H12" s="166"/>
      <c r="I12" s="177">
        <f t="shared" si="0"/>
        <v>0</v>
      </c>
    </row>
    <row r="13" spans="2:9" ht="17.25" customHeight="1" x14ac:dyDescent="0.25">
      <c r="B13" s="21" t="s">
        <v>96</v>
      </c>
      <c r="C13" s="22">
        <v>75</v>
      </c>
      <c r="D13" s="20" t="s">
        <v>45</v>
      </c>
      <c r="E13" s="118"/>
      <c r="F13" s="104"/>
      <c r="G13" s="160">
        <v>2</v>
      </c>
      <c r="H13" s="166"/>
      <c r="I13" s="177">
        <f t="shared" si="0"/>
        <v>0</v>
      </c>
    </row>
    <row r="14" spans="2:9" ht="17.25" customHeight="1" x14ac:dyDescent="0.25">
      <c r="B14" s="21" t="s">
        <v>90</v>
      </c>
      <c r="C14" s="22">
        <v>2198</v>
      </c>
      <c r="D14" s="20" t="s">
        <v>45</v>
      </c>
      <c r="E14" s="118"/>
      <c r="F14" s="104"/>
      <c r="G14" s="160">
        <v>1</v>
      </c>
      <c r="H14" s="166"/>
      <c r="I14" s="177">
        <f t="shared" si="0"/>
        <v>0</v>
      </c>
    </row>
    <row r="15" spans="2:9" ht="17.25" customHeight="1" x14ac:dyDescent="0.25">
      <c r="B15" s="21" t="s">
        <v>89</v>
      </c>
      <c r="C15" s="22">
        <v>1300</v>
      </c>
      <c r="D15" s="20" t="s">
        <v>45</v>
      </c>
      <c r="E15" s="118"/>
      <c r="F15" s="104"/>
      <c r="G15" s="160">
        <v>1</v>
      </c>
      <c r="H15" s="166"/>
      <c r="I15" s="177">
        <f t="shared" si="0"/>
        <v>0</v>
      </c>
    </row>
    <row r="16" spans="2:9" ht="17.25" customHeight="1" x14ac:dyDescent="0.25">
      <c r="B16" s="21" t="s">
        <v>88</v>
      </c>
      <c r="C16" s="22">
        <v>30</v>
      </c>
      <c r="D16" s="20" t="s">
        <v>29</v>
      </c>
      <c r="E16" s="118"/>
      <c r="F16" s="104"/>
      <c r="G16" s="160">
        <v>1</v>
      </c>
      <c r="H16" s="166"/>
      <c r="I16" s="177">
        <f t="shared" si="0"/>
        <v>0</v>
      </c>
    </row>
    <row r="17" spans="2:9" ht="17.25" customHeight="1" x14ac:dyDescent="0.25">
      <c r="B17" s="21" t="s">
        <v>87</v>
      </c>
      <c r="C17" s="22">
        <v>3</v>
      </c>
      <c r="D17" s="20" t="s">
        <v>5</v>
      </c>
      <c r="E17" s="118"/>
      <c r="F17" s="104"/>
      <c r="G17" s="160">
        <v>1</v>
      </c>
      <c r="H17" s="166"/>
      <c r="I17" s="177">
        <f t="shared" si="0"/>
        <v>0</v>
      </c>
    </row>
    <row r="18" spans="2:9" ht="17.25" customHeight="1" x14ac:dyDescent="0.25">
      <c r="B18" s="145" t="s">
        <v>86</v>
      </c>
      <c r="C18" s="22">
        <v>1</v>
      </c>
      <c r="D18" s="102" t="s">
        <v>4</v>
      </c>
      <c r="E18" s="118"/>
      <c r="F18" s="104"/>
      <c r="G18" s="160">
        <v>50</v>
      </c>
      <c r="H18" s="166"/>
      <c r="I18" s="177">
        <f t="shared" si="0"/>
        <v>0</v>
      </c>
    </row>
    <row r="19" spans="2:9" ht="17.25" customHeight="1" x14ac:dyDescent="0.25">
      <c r="B19" s="21" t="s">
        <v>85</v>
      </c>
      <c r="C19" s="22">
        <v>276</v>
      </c>
      <c r="D19" s="20" t="s">
        <v>45</v>
      </c>
      <c r="E19" s="118"/>
      <c r="F19" s="104"/>
      <c r="G19" s="160">
        <v>1</v>
      </c>
      <c r="H19" s="166"/>
      <c r="I19" s="177">
        <f t="shared" si="0"/>
        <v>0</v>
      </c>
    </row>
    <row r="20" spans="2:9" ht="17.25" customHeight="1" x14ac:dyDescent="0.25">
      <c r="B20" s="21" t="s">
        <v>84</v>
      </c>
      <c r="C20" s="22">
        <v>276</v>
      </c>
      <c r="D20" s="20" t="s">
        <v>45</v>
      </c>
      <c r="E20" s="118"/>
      <c r="F20" s="104"/>
      <c r="G20" s="160">
        <v>1</v>
      </c>
      <c r="H20" s="166"/>
      <c r="I20" s="177">
        <f t="shared" si="0"/>
        <v>0</v>
      </c>
    </row>
    <row r="21" spans="2:9" ht="17.25" customHeight="1" x14ac:dyDescent="0.25">
      <c r="B21" s="40" t="s">
        <v>112</v>
      </c>
      <c r="C21" s="126">
        <v>165.5</v>
      </c>
      <c r="D21" s="20" t="s">
        <v>45</v>
      </c>
      <c r="E21" s="118"/>
      <c r="F21" s="164">
        <v>3</v>
      </c>
      <c r="G21" s="157"/>
      <c r="H21" s="178">
        <f>C21*E21*F21</f>
        <v>0</v>
      </c>
      <c r="I21" s="89"/>
    </row>
    <row r="22" spans="2:9" ht="17.25" customHeight="1" x14ac:dyDescent="0.25">
      <c r="B22" s="39" t="s">
        <v>113</v>
      </c>
      <c r="C22" s="126">
        <v>56.5</v>
      </c>
      <c r="D22" s="20" t="s">
        <v>73</v>
      </c>
      <c r="E22" s="118"/>
      <c r="F22" s="161">
        <v>21</v>
      </c>
      <c r="G22" s="156"/>
      <c r="H22" s="178">
        <f t="shared" ref="H22:H23" si="1">C22*E22*F22</f>
        <v>0</v>
      </c>
      <c r="I22" s="89"/>
    </row>
    <row r="23" spans="2:9" ht="17.25" customHeight="1" x14ac:dyDescent="0.25">
      <c r="B23" s="39" t="s">
        <v>114</v>
      </c>
      <c r="C23" s="127">
        <v>1</v>
      </c>
      <c r="D23" s="20" t="s">
        <v>79</v>
      </c>
      <c r="E23" s="118"/>
      <c r="F23" s="161">
        <v>1</v>
      </c>
      <c r="G23" s="156"/>
      <c r="H23" s="178">
        <f t="shared" si="1"/>
        <v>0</v>
      </c>
      <c r="I23" s="89"/>
    </row>
    <row r="24" spans="2:9" ht="17.25" customHeight="1" x14ac:dyDescent="0.25">
      <c r="B24" s="21" t="s">
        <v>115</v>
      </c>
      <c r="C24" s="22">
        <v>200</v>
      </c>
      <c r="D24" s="23" t="s">
        <v>5</v>
      </c>
      <c r="E24" s="118"/>
      <c r="F24" s="104"/>
      <c r="G24" s="160">
        <v>1</v>
      </c>
      <c r="H24" s="166"/>
      <c r="I24" s="177">
        <f t="shared" ref="I24:I27" si="2">C24*E24*G24</f>
        <v>0</v>
      </c>
    </row>
    <row r="25" spans="2:9" ht="17.25" customHeight="1" x14ac:dyDescent="0.25">
      <c r="B25" s="21" t="s">
        <v>116</v>
      </c>
      <c r="C25" s="22">
        <v>40</v>
      </c>
      <c r="D25" s="20" t="s">
        <v>45</v>
      </c>
      <c r="E25" s="118"/>
      <c r="F25" s="104"/>
      <c r="G25" s="160">
        <v>1</v>
      </c>
      <c r="H25" s="166"/>
      <c r="I25" s="177">
        <f t="shared" si="2"/>
        <v>0</v>
      </c>
    </row>
    <row r="26" spans="2:9" ht="17.25" customHeight="1" x14ac:dyDescent="0.25">
      <c r="B26" s="24" t="s">
        <v>117</v>
      </c>
      <c r="C26" s="22">
        <v>200</v>
      </c>
      <c r="D26" s="20" t="s">
        <v>45</v>
      </c>
      <c r="E26" s="118"/>
      <c r="F26" s="104"/>
      <c r="G26" s="160">
        <v>1</v>
      </c>
      <c r="H26" s="166"/>
      <c r="I26" s="177">
        <f t="shared" si="2"/>
        <v>0</v>
      </c>
    </row>
    <row r="27" spans="2:9" x14ac:dyDescent="0.25">
      <c r="B27" s="25" t="s">
        <v>118</v>
      </c>
      <c r="C27" s="22">
        <v>1</v>
      </c>
      <c r="D27" s="23" t="s">
        <v>4</v>
      </c>
      <c r="E27" s="118"/>
      <c r="F27" s="104"/>
      <c r="G27" s="160">
        <v>45</v>
      </c>
      <c r="H27" s="166"/>
      <c r="I27" s="177">
        <f t="shared" si="2"/>
        <v>0</v>
      </c>
    </row>
    <row r="28" spans="2:9" ht="30.75" customHeight="1" x14ac:dyDescent="0.25">
      <c r="B28" s="141" t="s">
        <v>119</v>
      </c>
      <c r="C28" s="127">
        <v>1</v>
      </c>
      <c r="D28" s="142" t="s">
        <v>4</v>
      </c>
      <c r="E28" s="118"/>
      <c r="F28" s="162">
        <v>50</v>
      </c>
      <c r="G28" s="158"/>
      <c r="H28" s="179">
        <f t="shared" ref="H28:H33" si="3">C28*E28*F28</f>
        <v>0</v>
      </c>
      <c r="I28" s="89"/>
    </row>
    <row r="29" spans="2:9" ht="17.25" customHeight="1" x14ac:dyDescent="0.25">
      <c r="B29" s="145" t="s">
        <v>120</v>
      </c>
      <c r="C29" s="22">
        <v>1</v>
      </c>
      <c r="D29" s="23" t="s">
        <v>4</v>
      </c>
      <c r="E29" s="118"/>
      <c r="F29" s="161">
        <v>3</v>
      </c>
      <c r="G29" s="156"/>
      <c r="H29" s="179">
        <f t="shared" si="3"/>
        <v>0</v>
      </c>
      <c r="I29" s="89"/>
    </row>
    <row r="30" spans="2:9" ht="17.25" customHeight="1" x14ac:dyDescent="0.25">
      <c r="B30" s="145" t="s">
        <v>121</v>
      </c>
      <c r="C30" s="22">
        <v>1</v>
      </c>
      <c r="D30" s="23" t="s">
        <v>97</v>
      </c>
      <c r="E30" s="118"/>
      <c r="F30" s="161">
        <v>1</v>
      </c>
      <c r="G30" s="156"/>
      <c r="H30" s="179">
        <f t="shared" si="3"/>
        <v>0</v>
      </c>
      <c r="I30" s="89"/>
    </row>
    <row r="31" spans="2:9" ht="17.25" customHeight="1" x14ac:dyDescent="0.25">
      <c r="B31" s="145" t="s">
        <v>122</v>
      </c>
      <c r="C31" s="22">
        <v>1</v>
      </c>
      <c r="D31" s="23" t="s">
        <v>4</v>
      </c>
      <c r="E31" s="118"/>
      <c r="F31" s="161">
        <v>10</v>
      </c>
      <c r="G31" s="156"/>
      <c r="H31" s="179">
        <f t="shared" si="3"/>
        <v>0</v>
      </c>
      <c r="I31" s="89"/>
    </row>
    <row r="32" spans="2:9" ht="17.25" customHeight="1" x14ac:dyDescent="0.25">
      <c r="B32" s="21" t="s">
        <v>98</v>
      </c>
      <c r="C32" s="22">
        <v>1</v>
      </c>
      <c r="D32" s="23" t="s">
        <v>20</v>
      </c>
      <c r="E32" s="118"/>
      <c r="F32" s="161">
        <v>10</v>
      </c>
      <c r="G32" s="156"/>
      <c r="H32" s="179">
        <f t="shared" si="3"/>
        <v>0</v>
      </c>
      <c r="I32" s="89"/>
    </row>
    <row r="33" spans="2:11" ht="17.25" customHeight="1" thickBot="1" x14ac:dyDescent="0.3">
      <c r="B33" s="26" t="s">
        <v>99</v>
      </c>
      <c r="C33" s="46">
        <v>1</v>
      </c>
      <c r="D33" s="27" t="s">
        <v>4</v>
      </c>
      <c r="E33" s="118"/>
      <c r="F33" s="163">
        <v>1</v>
      </c>
      <c r="G33" s="159"/>
      <c r="H33" s="179">
        <f t="shared" si="3"/>
        <v>0</v>
      </c>
      <c r="I33" s="90"/>
    </row>
    <row r="34" spans="2:11" ht="17.25" customHeight="1" x14ac:dyDescent="0.25">
      <c r="B34" s="168" t="s">
        <v>137</v>
      </c>
      <c r="C34" s="169"/>
      <c r="D34" s="170"/>
      <c r="E34" s="171"/>
      <c r="F34" s="172"/>
      <c r="G34" s="172"/>
      <c r="H34" s="176">
        <f>SUM(H21:H23,H28:H33)</f>
        <v>0</v>
      </c>
      <c r="I34" s="144"/>
    </row>
    <row r="35" spans="2:11" ht="17.25" customHeight="1" thickBot="1" x14ac:dyDescent="0.3">
      <c r="B35" s="54" t="s">
        <v>138</v>
      </c>
      <c r="C35" s="173"/>
      <c r="D35" s="173"/>
      <c r="E35" s="174"/>
      <c r="F35" s="175"/>
      <c r="G35" s="175"/>
      <c r="H35" s="184"/>
      <c r="I35" s="185">
        <f>SUM(I8,I10:I20,I24:I27)</f>
        <v>0</v>
      </c>
      <c r="K35" s="165"/>
    </row>
    <row r="36" spans="2:11" ht="17.25" customHeight="1" x14ac:dyDescent="0.25">
      <c r="B36" s="180" t="s">
        <v>136</v>
      </c>
      <c r="C36" s="181"/>
      <c r="D36" s="181"/>
      <c r="E36" s="182"/>
      <c r="F36" s="183"/>
      <c r="G36" s="183"/>
      <c r="H36" s="213">
        <f>(H34*12)+I35</f>
        <v>0</v>
      </c>
      <c r="I36" s="214"/>
      <c r="K36" s="165"/>
    </row>
    <row r="37" spans="2:11" ht="17.25" customHeight="1" thickBot="1" x14ac:dyDescent="0.3">
      <c r="B37" s="54" t="s">
        <v>48</v>
      </c>
      <c r="C37" s="173"/>
      <c r="D37" s="173"/>
      <c r="E37" s="174"/>
      <c r="F37" s="175"/>
      <c r="G37" s="175"/>
      <c r="H37" s="211">
        <f>H36*4</f>
        <v>0</v>
      </c>
      <c r="I37" s="212"/>
    </row>
    <row r="39" spans="2:11" x14ac:dyDescent="0.25">
      <c r="B39" s="28" t="s">
        <v>46</v>
      </c>
    </row>
    <row r="40" spans="2:11" x14ac:dyDescent="0.25">
      <c r="B40" s="29" t="s">
        <v>11</v>
      </c>
      <c r="C40" s="29"/>
      <c r="D40" s="29"/>
      <c r="E40" s="29"/>
    </row>
    <row r="41" spans="2:11" x14ac:dyDescent="0.25">
      <c r="C41" s="30"/>
      <c r="D41" s="29"/>
      <c r="E41" s="30"/>
    </row>
    <row r="42" spans="2:11" ht="30" x14ac:dyDescent="0.25">
      <c r="B42" s="129" t="s">
        <v>100</v>
      </c>
    </row>
    <row r="43" spans="2:11" x14ac:dyDescent="0.25">
      <c r="B43" s="3" t="s">
        <v>33</v>
      </c>
    </row>
    <row r="44" spans="2:11" x14ac:dyDescent="0.25">
      <c r="B44" s="3" t="s">
        <v>32</v>
      </c>
    </row>
  </sheetData>
  <sheetProtection password="DD63" sheet="1" objects="1" scenarios="1"/>
  <protectedRanges>
    <protectedRange password="CC5E" sqref="C8 F8:H8 C10:C20 C24:C34 F10:H20 F22:G23 F24:H34" name="Oblast3"/>
    <protectedRange password="CC5E" sqref="C22:C23" name="Oblast2_1"/>
    <protectedRange password="CC5E" sqref="C21 F21:H21 H22:H23" name="Oblast2_2"/>
  </protectedRanges>
  <customSheetViews>
    <customSheetView guid="{92E15E10-1B4B-4617-BA26-351AC6DF1CF4}" scale="90" fitToPage="1">
      <selection activeCell="B46" sqref="B46"/>
      <pageMargins left="0.25" right="0.25" top="0.75" bottom="0.75" header="0.3" footer="0.3"/>
      <pageSetup paperSize="9" scale="62" orientation="portrait" r:id="rId1"/>
    </customSheetView>
    <customSheetView guid="{B3CEDDCA-A33E-4013-BCC9-FD3A5E640AFB}" scale="90" showPageBreaks="1" fitToPage="1" printArea="1">
      <selection activeCell="B46" sqref="B46"/>
      <pageMargins left="0.25" right="0.25" top="0.75" bottom="0.75" header="0.3" footer="0.3"/>
      <pageSetup paperSize="9" scale="62" orientation="portrait" r:id="rId2"/>
    </customSheetView>
    <customSheetView guid="{7519C29A-F81C-4982-B1E7-965307422325}" scale="90" showPageBreaks="1" fitToPage="1" printArea="1" topLeftCell="A4">
      <selection activeCell="B47" sqref="B47"/>
      <pageMargins left="0.25" right="0.25" top="0.75" bottom="0.75" header="0.3" footer="0.3"/>
      <pageSetup paperSize="9" scale="61" orientation="portrait" r:id="rId3"/>
    </customSheetView>
  </customSheetViews>
  <mergeCells count="14">
    <mergeCell ref="H37:I37"/>
    <mergeCell ref="H36:I36"/>
    <mergeCell ref="B9:E9"/>
    <mergeCell ref="B3:E3"/>
    <mergeCell ref="B2:D2"/>
    <mergeCell ref="F5:F7"/>
    <mergeCell ref="I5:I7"/>
    <mergeCell ref="B4:E4"/>
    <mergeCell ref="B5:B7"/>
    <mergeCell ref="C5:C7"/>
    <mergeCell ref="D5:D7"/>
    <mergeCell ref="E5:E7"/>
    <mergeCell ref="G5:G7"/>
    <mergeCell ref="H5:H7"/>
  </mergeCells>
  <dataValidations count="1">
    <dataValidation type="custom" allowBlank="1" showErrorMessage="1" errorTitle="CHYBA" error="zadávejte jen 2 desetinná čísla" sqref="E10:E33 E8">
      <formula1>MOD(E8*100,1)=0</formula1>
    </dataValidation>
  </dataValidations>
  <printOptions horizontalCentered="1"/>
  <pageMargins left="0.19685039370078741" right="0.19685039370078741" top="0.19685039370078741" bottom="0.19685039370078741" header="0" footer="0"/>
  <pageSetup paperSize="9" scale="72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9"/>
  <sheetViews>
    <sheetView zoomScale="90" zoomScaleNormal="90" zoomScaleSheetLayoutView="100" workbookViewId="0">
      <selection activeCell="E5" sqref="E5:E10"/>
    </sheetView>
  </sheetViews>
  <sheetFormatPr defaultColWidth="9.140625" defaultRowHeight="15" x14ac:dyDescent="0.25"/>
  <cols>
    <col min="1" max="1" width="6.28515625" style="57" customWidth="1"/>
    <col min="2" max="2" width="92.140625" style="57" bestFit="1" customWidth="1"/>
    <col min="3" max="3" width="14.5703125" style="57" customWidth="1"/>
    <col min="4" max="4" width="10.5703125" style="57" customWidth="1"/>
    <col min="5" max="5" width="17.7109375" style="57" customWidth="1"/>
    <col min="6" max="6" width="24.28515625" style="57" customWidth="1"/>
    <col min="7" max="7" width="14.42578125" style="57" customWidth="1"/>
    <col min="8" max="16384" width="9.140625" style="57"/>
  </cols>
  <sheetData>
    <row r="1" spans="2:6" ht="15.75" thickBot="1" x14ac:dyDescent="0.3">
      <c r="B1" s="57" t="s">
        <v>16</v>
      </c>
      <c r="F1" s="75" t="s">
        <v>57</v>
      </c>
    </row>
    <row r="2" spans="2:6" ht="21" x14ac:dyDescent="0.25">
      <c r="B2" s="238" t="s">
        <v>26</v>
      </c>
      <c r="C2" s="239"/>
      <c r="D2" s="239"/>
      <c r="E2" s="58">
        <f>Tab.1A!E2</f>
        <v>0</v>
      </c>
      <c r="F2" s="59">
        <f>Tab.1A!F2</f>
        <v>0</v>
      </c>
    </row>
    <row r="3" spans="2:6" ht="21.75" thickBot="1" x14ac:dyDescent="0.3">
      <c r="B3" s="240" t="s">
        <v>0</v>
      </c>
      <c r="C3" s="241"/>
      <c r="D3" s="241"/>
      <c r="E3" s="65"/>
      <c r="F3" s="60"/>
    </row>
    <row r="4" spans="2:6" ht="39.75" customHeight="1" thickBot="1" x14ac:dyDescent="0.3">
      <c r="B4" s="5" t="s">
        <v>1</v>
      </c>
      <c r="C4" s="6" t="s">
        <v>39</v>
      </c>
      <c r="D4" s="7" t="s">
        <v>2</v>
      </c>
      <c r="E4" s="8" t="s">
        <v>9</v>
      </c>
      <c r="F4" s="151" t="s">
        <v>31</v>
      </c>
    </row>
    <row r="5" spans="2:6" x14ac:dyDescent="0.25">
      <c r="B5" s="49" t="s">
        <v>65</v>
      </c>
      <c r="C5" s="105">
        <v>10</v>
      </c>
      <c r="D5" s="62" t="s">
        <v>5</v>
      </c>
      <c r="E5" s="118"/>
      <c r="F5" s="88">
        <f>C5*E5</f>
        <v>0</v>
      </c>
    </row>
    <row r="6" spans="2:6" x14ac:dyDescent="0.25">
      <c r="B6" s="66" t="s">
        <v>62</v>
      </c>
      <c r="C6" s="105">
        <v>20</v>
      </c>
      <c r="D6" s="62" t="s">
        <v>5</v>
      </c>
      <c r="E6" s="118"/>
      <c r="F6" s="89">
        <f t="shared" ref="F6:F10" si="0">C6*E6</f>
        <v>0</v>
      </c>
    </row>
    <row r="7" spans="2:6" x14ac:dyDescent="0.25">
      <c r="B7" s="61" t="s">
        <v>42</v>
      </c>
      <c r="C7" s="106">
        <v>10</v>
      </c>
      <c r="D7" s="62" t="s">
        <v>43</v>
      </c>
      <c r="E7" s="118"/>
      <c r="F7" s="89">
        <f t="shared" si="0"/>
        <v>0</v>
      </c>
    </row>
    <row r="8" spans="2:6" x14ac:dyDescent="0.25">
      <c r="B8" s="61" t="s">
        <v>63</v>
      </c>
      <c r="C8" s="106">
        <v>25</v>
      </c>
      <c r="D8" s="62" t="s">
        <v>5</v>
      </c>
      <c r="E8" s="118"/>
      <c r="F8" s="89">
        <f t="shared" si="0"/>
        <v>0</v>
      </c>
    </row>
    <row r="9" spans="2:6" x14ac:dyDescent="0.25">
      <c r="B9" s="61" t="s">
        <v>64</v>
      </c>
      <c r="C9" s="106">
        <v>10</v>
      </c>
      <c r="D9" s="62" t="s">
        <v>5</v>
      </c>
      <c r="E9" s="118"/>
      <c r="F9" s="89">
        <f t="shared" si="0"/>
        <v>0</v>
      </c>
    </row>
    <row r="10" spans="2:6" ht="15.75" thickBot="1" x14ac:dyDescent="0.3">
      <c r="B10" s="67" t="s">
        <v>25</v>
      </c>
      <c r="C10" s="107">
        <v>1</v>
      </c>
      <c r="D10" s="41" t="s">
        <v>5</v>
      </c>
      <c r="E10" s="118"/>
      <c r="F10" s="96">
        <f t="shared" si="0"/>
        <v>0</v>
      </c>
    </row>
    <row r="11" spans="2:6" x14ac:dyDescent="0.25">
      <c r="B11" s="152" t="s">
        <v>50</v>
      </c>
      <c r="C11" s="115"/>
      <c r="D11" s="116"/>
      <c r="E11" s="116"/>
      <c r="F11" s="108">
        <f>SUM(F5:F10)</f>
        <v>0</v>
      </c>
    </row>
    <row r="12" spans="2:6" x14ac:dyDescent="0.25">
      <c r="B12" s="51" t="s">
        <v>51</v>
      </c>
      <c r="C12" s="9"/>
      <c r="D12" s="9"/>
      <c r="E12" s="150"/>
      <c r="F12" s="93">
        <f>F11*12</f>
        <v>0</v>
      </c>
    </row>
    <row r="13" spans="2:6" ht="15.75" thickBot="1" x14ac:dyDescent="0.3">
      <c r="B13" s="52" t="s">
        <v>52</v>
      </c>
      <c r="C13" s="11"/>
      <c r="D13" s="11"/>
      <c r="E13" s="117"/>
      <c r="F13" s="94">
        <f>F12*4</f>
        <v>0</v>
      </c>
    </row>
    <row r="14" spans="2:6" x14ac:dyDescent="0.25">
      <c r="B14" s="68"/>
    </row>
    <row r="15" spans="2:6" x14ac:dyDescent="0.25">
      <c r="B15" s="68" t="s">
        <v>44</v>
      </c>
    </row>
    <row r="16" spans="2:6" x14ac:dyDescent="0.25">
      <c r="B16" s="57" t="s">
        <v>12</v>
      </c>
    </row>
    <row r="17" spans="2:2" x14ac:dyDescent="0.25">
      <c r="B17" s="64" t="s">
        <v>27</v>
      </c>
    </row>
    <row r="19" spans="2:2" x14ac:dyDescent="0.25">
      <c r="B19" s="57" t="s">
        <v>38</v>
      </c>
    </row>
  </sheetData>
  <sheetProtection password="DD63" sheet="1" objects="1" scenarios="1"/>
  <protectedRanges>
    <protectedRange password="CC5E" sqref="C5:C10" name="Oblast4"/>
  </protectedRanges>
  <customSheetViews>
    <customSheetView guid="{92E15E10-1B4B-4617-BA26-351AC6DF1CF4}" scale="90">
      <selection activeCell="B38" sqref="B38"/>
      <pageMargins left="0.7" right="0.7" top="0.78740157499999996" bottom="0.78740157499999996" header="0.3" footer="0.3"/>
      <pageSetup paperSize="9" scale="77" orientation="landscape" r:id="rId1"/>
    </customSheetView>
    <customSheetView guid="{B3CEDDCA-A33E-4013-BCC9-FD3A5E640AFB}" scale="90" showPageBreaks="1" printArea="1">
      <selection activeCell="B38" sqref="B38"/>
      <pageMargins left="0.7" right="0.7" top="0.78740157499999996" bottom="0.78740157499999996" header="0.3" footer="0.3"/>
      <pageSetup paperSize="9" scale="77" orientation="landscape" r:id="rId2"/>
    </customSheetView>
    <customSheetView guid="{7519C29A-F81C-4982-B1E7-965307422325}" scale="90" showPageBreaks="1" printArea="1">
      <selection activeCell="G19" sqref="G19"/>
      <pageMargins left="0.7" right="0.7" top="0.78740157499999996" bottom="0.78740157499999996" header="0.3" footer="0.3"/>
      <pageSetup paperSize="9" scale="77" orientation="landscape" r:id="rId3"/>
    </customSheetView>
  </customSheetViews>
  <mergeCells count="2">
    <mergeCell ref="B2:D2"/>
    <mergeCell ref="B3:D3"/>
  </mergeCells>
  <dataValidations count="1">
    <dataValidation type="custom" allowBlank="1" showErrorMessage="1" errorTitle="CHYBA" error="zadávejte jen 2 desetinná čísla" sqref="E5:E10">
      <formula1>MOD(E5*100,1)=0</formula1>
    </dataValidation>
  </dataValidations>
  <printOptions horizontalCentered="1"/>
  <pageMargins left="0.7" right="0.7" top="0.75" bottom="0.75" header="0.3" footer="0.3"/>
  <pageSetup paperSize="9" scale="79" orientation="landscape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4"/>
  <sheetViews>
    <sheetView zoomScale="90" zoomScaleNormal="90" zoomScaleSheetLayoutView="100" workbookViewId="0">
      <selection activeCell="E5" sqref="E5:E10"/>
    </sheetView>
  </sheetViews>
  <sheetFormatPr defaultColWidth="9.140625" defaultRowHeight="15" x14ac:dyDescent="0.25"/>
  <cols>
    <col min="1" max="1" width="6.140625" style="57" customWidth="1"/>
    <col min="2" max="2" width="106.85546875" style="57" bestFit="1" customWidth="1"/>
    <col min="3" max="3" width="9.85546875" style="57" customWidth="1"/>
    <col min="4" max="4" width="15.42578125" style="57" customWidth="1"/>
    <col min="5" max="5" width="21.7109375" style="57" customWidth="1"/>
    <col min="6" max="6" width="23" style="57" customWidth="1"/>
    <col min="7" max="16384" width="9.140625" style="57"/>
  </cols>
  <sheetData>
    <row r="1" spans="2:6" ht="15.75" thickBot="1" x14ac:dyDescent="0.3">
      <c r="B1" s="57" t="s">
        <v>16</v>
      </c>
      <c r="C1" s="47"/>
      <c r="D1" s="47"/>
      <c r="F1" s="69" t="s">
        <v>34</v>
      </c>
    </row>
    <row r="2" spans="2:6" ht="21" x14ac:dyDescent="0.25">
      <c r="B2" s="242" t="s">
        <v>23</v>
      </c>
      <c r="C2" s="243"/>
      <c r="D2" s="243"/>
      <c r="E2" s="58">
        <f>Tab.1A!E2</f>
        <v>0</v>
      </c>
      <c r="F2" s="59">
        <f>Tab.1A!F2</f>
        <v>0</v>
      </c>
    </row>
    <row r="3" spans="2:6" ht="21.75" thickBot="1" x14ac:dyDescent="0.3">
      <c r="B3" s="244" t="s">
        <v>0</v>
      </c>
      <c r="C3" s="245"/>
      <c r="D3" s="245"/>
      <c r="E3" s="48"/>
      <c r="F3" s="60"/>
    </row>
    <row r="4" spans="2:6" ht="30.75" thickBot="1" x14ac:dyDescent="0.3">
      <c r="B4" s="70" t="s">
        <v>1</v>
      </c>
      <c r="C4" s="71" t="s">
        <v>2</v>
      </c>
      <c r="D4" s="153" t="s">
        <v>60</v>
      </c>
      <c r="E4" s="72" t="s">
        <v>3</v>
      </c>
      <c r="F4" s="151" t="s">
        <v>61</v>
      </c>
    </row>
    <row r="5" spans="2:6" x14ac:dyDescent="0.25">
      <c r="B5" s="121" t="s">
        <v>47</v>
      </c>
      <c r="C5" s="79" t="s">
        <v>13</v>
      </c>
      <c r="D5" s="109">
        <v>52</v>
      </c>
      <c r="E5" s="118"/>
      <c r="F5" s="88">
        <f>D5*E5</f>
        <v>0</v>
      </c>
    </row>
    <row r="6" spans="2:6" x14ac:dyDescent="0.25">
      <c r="B6" s="122" t="s">
        <v>17</v>
      </c>
      <c r="C6" s="62" t="s">
        <v>13</v>
      </c>
      <c r="D6" s="110">
        <v>52</v>
      </c>
      <c r="E6" s="118"/>
      <c r="F6" s="97">
        <f t="shared" ref="F6:F10" si="0">D6*E6</f>
        <v>0</v>
      </c>
    </row>
    <row r="7" spans="2:6" x14ac:dyDescent="0.25">
      <c r="B7" s="122" t="s">
        <v>55</v>
      </c>
      <c r="C7" s="62" t="s">
        <v>13</v>
      </c>
      <c r="D7" s="110">
        <v>26</v>
      </c>
      <c r="E7" s="118"/>
      <c r="F7" s="97">
        <f t="shared" si="0"/>
        <v>0</v>
      </c>
    </row>
    <row r="8" spans="2:6" x14ac:dyDescent="0.25">
      <c r="B8" s="122" t="s">
        <v>18</v>
      </c>
      <c r="C8" s="62" t="s">
        <v>14</v>
      </c>
      <c r="D8" s="110">
        <v>150</v>
      </c>
      <c r="E8" s="118"/>
      <c r="F8" s="97">
        <f t="shared" si="0"/>
        <v>0</v>
      </c>
    </row>
    <row r="9" spans="2:6" x14ac:dyDescent="0.25">
      <c r="B9" s="122" t="s">
        <v>19</v>
      </c>
      <c r="C9" s="62" t="s">
        <v>14</v>
      </c>
      <c r="D9" s="110">
        <v>10</v>
      </c>
      <c r="E9" s="118"/>
      <c r="F9" s="97">
        <f t="shared" si="0"/>
        <v>0</v>
      </c>
    </row>
    <row r="10" spans="2:6" s="63" customFormat="1" ht="15.75" thickBot="1" x14ac:dyDescent="0.3">
      <c r="B10" s="123" t="s">
        <v>78</v>
      </c>
      <c r="C10" s="50" t="s">
        <v>14</v>
      </c>
      <c r="D10" s="111">
        <v>400</v>
      </c>
      <c r="E10" s="146"/>
      <c r="F10" s="90">
        <f t="shared" si="0"/>
        <v>0</v>
      </c>
    </row>
    <row r="11" spans="2:6" x14ac:dyDescent="0.25">
      <c r="B11" s="77" t="s">
        <v>53</v>
      </c>
      <c r="C11" s="78"/>
      <c r="D11" s="78"/>
      <c r="E11" s="154"/>
      <c r="F11" s="98">
        <f>SUM(F5:F10)</f>
        <v>0</v>
      </c>
    </row>
    <row r="12" spans="2:6" ht="15.75" thickBot="1" x14ac:dyDescent="0.3">
      <c r="B12" s="10" t="s">
        <v>54</v>
      </c>
      <c r="C12" s="11"/>
      <c r="D12" s="11"/>
      <c r="E12" s="117"/>
      <c r="F12" s="94">
        <f>F11*4</f>
        <v>0</v>
      </c>
    </row>
    <row r="14" spans="2:6" x14ac:dyDescent="0.25">
      <c r="B14" s="64" t="s">
        <v>22</v>
      </c>
    </row>
  </sheetData>
  <sheetProtection password="DD63" sheet="1" objects="1" scenarios="1"/>
  <protectedRanges>
    <protectedRange password="CC5E" sqref="D5:D10" name="Oblast5"/>
  </protectedRanges>
  <customSheetViews>
    <customSheetView guid="{92E15E10-1B4B-4617-BA26-351AC6DF1CF4}" scale="90">
      <selection activeCell="B20" sqref="B20"/>
      <pageMargins left="0.7" right="0.7" top="0.78740157499999996" bottom="0.78740157499999996" header="0.3" footer="0.3"/>
      <pageSetup paperSize="9" scale="74" orientation="landscape" r:id="rId1"/>
    </customSheetView>
    <customSheetView guid="{B3CEDDCA-A33E-4013-BCC9-FD3A5E640AFB}" scale="90" showPageBreaks="1" printArea="1">
      <selection activeCell="B20" sqref="B20"/>
      <pageMargins left="0.7" right="0.7" top="0.78740157499999996" bottom="0.78740157499999996" header="0.3" footer="0.3"/>
      <pageSetup paperSize="9" scale="74" orientation="landscape" r:id="rId2"/>
    </customSheetView>
    <customSheetView guid="{7519C29A-F81C-4982-B1E7-965307422325}" scale="90" showPageBreaks="1" printArea="1">
      <selection activeCell="E6" sqref="E6:E11"/>
      <pageMargins left="0.7" right="0.7" top="0.78740157499999996" bottom="0.78740157499999996" header="0.3" footer="0.3"/>
      <pageSetup paperSize="9" scale="74" orientation="landscape" r:id="rId3"/>
    </customSheetView>
  </customSheetViews>
  <mergeCells count="2">
    <mergeCell ref="B2:D2"/>
    <mergeCell ref="B3:D3"/>
  </mergeCells>
  <dataValidations count="1">
    <dataValidation type="custom" allowBlank="1" showErrorMessage="1" errorTitle="CHYBA" error="zadávejte jen 2 desetinná čísla" sqref="E5:E10">
      <formula1>MOD(E5*100,1)=0</formula1>
    </dataValidation>
  </dataValidations>
  <printOptions horizontalCentered="1"/>
  <pageMargins left="0.25" right="0.25" top="0.75" bottom="0.75" header="0.3" footer="0.3"/>
  <pageSetup paperSize="9" scale="77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0"/>
  <sheetViews>
    <sheetView zoomScale="90" zoomScaleNormal="90" zoomScaleSheetLayoutView="100" workbookViewId="0">
      <selection activeCell="E33" sqref="E33"/>
    </sheetView>
  </sheetViews>
  <sheetFormatPr defaultColWidth="9.140625" defaultRowHeight="15" x14ac:dyDescent="0.25"/>
  <cols>
    <col min="1" max="1" width="5.140625" style="3" customWidth="1"/>
    <col min="2" max="2" width="56" style="3" customWidth="1"/>
    <col min="3" max="3" width="11.5703125" style="3" customWidth="1"/>
    <col min="4" max="4" width="18.5703125" style="3" customWidth="1"/>
    <col min="5" max="5" width="27.28515625" style="3" customWidth="1"/>
    <col min="6" max="6" width="24.5703125" style="3" customWidth="1"/>
    <col min="7" max="16384" width="9.140625" style="3"/>
  </cols>
  <sheetData>
    <row r="1" spans="2:6" ht="15.75" thickBot="1" x14ac:dyDescent="0.3">
      <c r="B1" s="3" t="s">
        <v>16</v>
      </c>
      <c r="C1" s="47"/>
      <c r="D1" s="47"/>
      <c r="F1" s="69" t="s">
        <v>35</v>
      </c>
    </row>
    <row r="2" spans="2:6" ht="21" x14ac:dyDescent="0.35">
      <c r="B2" s="242" t="s">
        <v>15</v>
      </c>
      <c r="C2" s="243"/>
      <c r="D2" s="243"/>
      <c r="E2" s="1">
        <f>Tab.1A!E2</f>
        <v>0</v>
      </c>
      <c r="F2" s="2">
        <f>Tab.1A!F2</f>
        <v>0</v>
      </c>
    </row>
    <row r="3" spans="2:6" ht="21.75" thickBot="1" x14ac:dyDescent="0.3">
      <c r="B3" s="244" t="s">
        <v>0</v>
      </c>
      <c r="C3" s="245"/>
      <c r="D3" s="245"/>
      <c r="E3" s="48"/>
      <c r="F3" s="4"/>
    </row>
    <row r="4" spans="2:6" ht="30.75" thickBot="1" x14ac:dyDescent="0.3">
      <c r="B4" s="70" t="s">
        <v>1</v>
      </c>
      <c r="C4" s="71" t="s">
        <v>2</v>
      </c>
      <c r="D4" s="153" t="s">
        <v>102</v>
      </c>
      <c r="E4" s="72" t="s">
        <v>3</v>
      </c>
      <c r="F4" s="151" t="s">
        <v>61</v>
      </c>
    </row>
    <row r="5" spans="2:6" x14ac:dyDescent="0.25">
      <c r="B5" s="73" t="s">
        <v>36</v>
      </c>
      <c r="C5" s="74" t="s">
        <v>21</v>
      </c>
      <c r="D5" s="112">
        <v>24</v>
      </c>
      <c r="E5" s="118"/>
      <c r="F5" s="89">
        <f>D5*E5</f>
        <v>0</v>
      </c>
    </row>
    <row r="6" spans="2:6" ht="15.75" thickBot="1" x14ac:dyDescent="0.3">
      <c r="B6" s="55" t="s">
        <v>37</v>
      </c>
      <c r="C6" s="56" t="s">
        <v>21</v>
      </c>
      <c r="D6" s="113">
        <v>24</v>
      </c>
      <c r="E6" s="118"/>
      <c r="F6" s="90">
        <f>D6*E6</f>
        <v>0</v>
      </c>
    </row>
    <row r="7" spans="2:6" x14ac:dyDescent="0.25">
      <c r="B7" s="114" t="s">
        <v>103</v>
      </c>
      <c r="C7" s="115"/>
      <c r="D7" s="116"/>
      <c r="E7" s="116"/>
      <c r="F7" s="108">
        <f>SUM(F5:F6)</f>
        <v>0</v>
      </c>
    </row>
    <row r="8" spans="2:6" ht="15.75" thickBot="1" x14ac:dyDescent="0.3">
      <c r="B8" s="10" t="s">
        <v>56</v>
      </c>
      <c r="C8" s="11"/>
      <c r="D8" s="11"/>
      <c r="E8" s="117"/>
      <c r="F8" s="94">
        <f>F7*4</f>
        <v>0</v>
      </c>
    </row>
    <row r="10" spans="2:6" x14ac:dyDescent="0.25">
      <c r="B10" s="12" t="s">
        <v>104</v>
      </c>
    </row>
  </sheetData>
  <sheetProtection password="DD63" sheet="1" objects="1" scenarios="1"/>
  <protectedRanges>
    <protectedRange password="CC5E" sqref="D5:D6" name="Oblast5"/>
  </protectedRanges>
  <customSheetViews>
    <customSheetView guid="{92E15E10-1B4B-4617-BA26-351AC6DF1CF4}" scale="90" printArea="1">
      <selection activeCell="B28" sqref="B28"/>
      <pageMargins left="0.7" right="0.7" top="0.78740157499999996" bottom="0.78740157499999996" header="0.3" footer="0.3"/>
      <pageSetup paperSize="9" scale="91" orientation="landscape" r:id="rId1"/>
    </customSheetView>
    <customSheetView guid="{B3CEDDCA-A33E-4013-BCC9-FD3A5E640AFB}" scale="90" showPageBreaks="1" printArea="1">
      <selection activeCell="C42" sqref="C42"/>
      <pageMargins left="0.7" right="0.7" top="0.78740157499999996" bottom="0.78740157499999996" header="0.3" footer="0.3"/>
      <pageSetup paperSize="9" scale="91" orientation="landscape" r:id="rId2"/>
    </customSheetView>
    <customSheetView guid="{7519C29A-F81C-4982-B1E7-965307422325}" scale="90" showPageBreaks="1" printArea="1">
      <selection activeCell="E6" sqref="E6:E7"/>
      <pageMargins left="0.7" right="0.7" top="0.78740157499999996" bottom="0.78740157499999996" header="0.3" footer="0.3"/>
      <pageSetup paperSize="9" scale="91" orientation="landscape" r:id="rId3"/>
    </customSheetView>
  </customSheetViews>
  <mergeCells count="2">
    <mergeCell ref="B2:D2"/>
    <mergeCell ref="B3:D3"/>
  </mergeCells>
  <dataValidations count="1">
    <dataValidation type="custom" allowBlank="1" showErrorMessage="1" errorTitle="CHYBA" error="zadávejte jen 2 desetinná čísla" sqref="E5:E6">
      <formula1>MOD(E5*100,1)=0</formula1>
    </dataValidation>
  </dataValidations>
  <pageMargins left="0.7" right="0.7" top="0.75" bottom="0.75" header="0.3" footer="0.3"/>
  <pageSetup paperSize="9" scale="91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Celková nabídková cena</vt:lpstr>
      <vt:lpstr>Tab.1A</vt:lpstr>
      <vt:lpstr>Tab.1B</vt:lpstr>
      <vt:lpstr>Tab.1C</vt:lpstr>
      <vt:lpstr>Tab.2</vt:lpstr>
      <vt:lpstr>Tab.3</vt:lpstr>
      <vt:lpstr>Tab.1B!Oblast_tisku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Pavel</dc:creator>
  <cp:lastModifiedBy>Bolfová Petra</cp:lastModifiedBy>
  <cp:lastPrinted>2020-02-14T13:50:47Z</cp:lastPrinted>
  <dcterms:created xsi:type="dcterms:W3CDTF">2015-05-21T11:13:01Z</dcterms:created>
  <dcterms:modified xsi:type="dcterms:W3CDTF">2020-02-17T07:20:17Z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-339338439</vt:i4>
  </property>
  <property fmtid="{D5CDD505-2E9C-101B-9397-08002B2CF9AE}" pid="4" name="_EmailSubject">
    <vt:lpwstr>žádost o vysvětlení č. 2_úklidy</vt:lpwstr>
  </property>
  <property fmtid="{D5CDD505-2E9C-101B-9397-08002B2CF9AE}" pid="5" name="_AuthorEmail">
    <vt:lpwstr>Martin.Rehak@cnb.cz</vt:lpwstr>
  </property>
  <property fmtid="{D5CDD505-2E9C-101B-9397-08002B2CF9AE}" pid="6" name="_AuthorEmailDisplayName">
    <vt:lpwstr>Řehák Martin</vt:lpwstr>
  </property>
  <property fmtid="{D5CDD505-2E9C-101B-9397-08002B2CF9AE}" pid="7" name="_PreviousAdHocReviewCycleID">
    <vt:i4>-1415843672</vt:i4>
  </property>
  <property fmtid="{D5CDD505-2E9C-101B-9397-08002B2CF9AE}" pid="8" name="_ReviewingToolsShownOnce">
    <vt:lpwstr/>
  </property>
</Properties>
</file>